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BB _Hindustan\"/>
    </mc:Choice>
  </mc:AlternateContent>
  <bookViews>
    <workbookView xWindow="-105" yWindow="-105" windowWidth="23250" windowHeight="12450" activeTab="1"/>
  </bookViews>
  <sheets>
    <sheet name="Dep CA 2014-15, 2015-16" sheetId="1" r:id="rId1"/>
    <sheet name="Depreciation CA 2013 2016-24" sheetId="2" r:id="rId2"/>
  </sheets>
  <externalReferences>
    <externalReference r:id="rId3"/>
  </externalReferences>
  <definedNames>
    <definedName name="\k" localSheetId="1">'[1]Computation of Income'!#REF!</definedName>
    <definedName name="\k">'[1]Computation of Income'!#REF!</definedName>
    <definedName name="\ZC" localSheetId="1">'[1]Computation of Income'!#REF!</definedName>
    <definedName name="\ZC">'[1]Computation of Income'!#REF!</definedName>
    <definedName name="___INDEX_SHEET___ASAP_Utilities" localSheetId="1">#REF!</definedName>
    <definedName name="___INDEX_SHEET___ASAP_Utilities">#REF!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AS2DocOpenMode" hidden="1">"AS2DocumentEdit"</definedName>
    <definedName name="Contents" localSheetId="1">#REF!</definedName>
    <definedName name="Contents">#REF!</definedName>
    <definedName name="Header" localSheetId="1">#REF!</definedName>
    <definedName name="Header">#REF!</definedName>
    <definedName name="_xlnm.Print_Area" localSheetId="1">#REF!</definedName>
    <definedName name="_xlnm.Print_Area">#REF!</definedName>
    <definedName name="PRINT_AREA_MI" localSheetId="1">#REF!</definedName>
    <definedName name="PRINT_AREA_MI">#REF!</definedName>
    <definedName name="qq" localSheetId="1">#REF!</definedName>
    <definedName name="qq">#REF!</definedName>
    <definedName name="RawData" localSheetId="1">#REF!</definedName>
    <definedName name="RawData">#REF!</definedName>
    <definedName name="TEST0" localSheetId="1">#REF!</definedName>
    <definedName name="TEST0">#REF!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s>
  <calcPr calcId="162913"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81" i="2" l="1"/>
  <c r="Y181" i="2"/>
  <c r="U181" i="2"/>
  <c r="W181" i="2" s="1"/>
  <c r="AA178" i="2"/>
  <c r="AA177" i="2"/>
  <c r="AA176" i="2"/>
  <c r="Z178" i="2"/>
  <c r="Z177" i="2"/>
  <c r="Z176" i="2"/>
  <c r="Y177" i="2"/>
  <c r="Y176" i="2"/>
  <c r="E178" i="2"/>
  <c r="W177" i="2"/>
  <c r="W176" i="2"/>
  <c r="U177" i="2"/>
  <c r="U176" i="2"/>
  <c r="AA181" i="2" l="1"/>
  <c r="AH172" i="2" l="1"/>
  <c r="AI168" i="2"/>
  <c r="AI167" i="2"/>
  <c r="AI166" i="2"/>
  <c r="AI165" i="2"/>
  <c r="AI164" i="2"/>
  <c r="AI163" i="2"/>
  <c r="AI162" i="2"/>
  <c r="AI161" i="2"/>
  <c r="AI160" i="2"/>
  <c r="AI159" i="2"/>
  <c r="AI158" i="2"/>
  <c r="AI157" i="2"/>
  <c r="AI156" i="2"/>
  <c r="AI155" i="2"/>
  <c r="AI154" i="2"/>
  <c r="AI153" i="2"/>
  <c r="AI152" i="2"/>
  <c r="AI151" i="2"/>
  <c r="AI150" i="2"/>
  <c r="AI149" i="2"/>
  <c r="AI148" i="2"/>
  <c r="AI147" i="2"/>
  <c r="AI146" i="2"/>
  <c r="AI145" i="2"/>
  <c r="AI144" i="2"/>
  <c r="AI143" i="2"/>
  <c r="AI142" i="2"/>
  <c r="AI141" i="2"/>
  <c r="AI140" i="2"/>
  <c r="AI139" i="2"/>
  <c r="AI138" i="2"/>
  <c r="AI137" i="2"/>
  <c r="AI136" i="2"/>
  <c r="AI135" i="2"/>
  <c r="AI134" i="2"/>
  <c r="AI133" i="2"/>
  <c r="AI132" i="2"/>
  <c r="AI131" i="2"/>
  <c r="AI130" i="2"/>
  <c r="AI129" i="2"/>
  <c r="AI128" i="2"/>
  <c r="AI127" i="2"/>
  <c r="AI126" i="2"/>
  <c r="AI125" i="2"/>
  <c r="AI124" i="2"/>
  <c r="AI123" i="2"/>
  <c r="AI122" i="2"/>
  <c r="AI121" i="2"/>
  <c r="AI120" i="2"/>
  <c r="AI119" i="2"/>
  <c r="AI118" i="2"/>
  <c r="AI117" i="2"/>
  <c r="AI116" i="2"/>
  <c r="AI115" i="2"/>
  <c r="AI114" i="2"/>
  <c r="AI113" i="2"/>
  <c r="AI112" i="2"/>
  <c r="AI111" i="2"/>
  <c r="AI110" i="2"/>
  <c r="AI109" i="2"/>
  <c r="AI108" i="2"/>
  <c r="AI107" i="2"/>
  <c r="AI106" i="2"/>
  <c r="AI105" i="2"/>
  <c r="AI104" i="2"/>
  <c r="AI103" i="2"/>
  <c r="AI102" i="2"/>
  <c r="AI101" i="2"/>
  <c r="AI100" i="2"/>
  <c r="AI99" i="2"/>
  <c r="AI98" i="2"/>
  <c r="AI97" i="2"/>
  <c r="AI96" i="2"/>
  <c r="AI95" i="2"/>
  <c r="AI94" i="2"/>
  <c r="AI90" i="2"/>
  <c r="AI89" i="2"/>
  <c r="AI88" i="2"/>
  <c r="AI87" i="2"/>
  <c r="AI86" i="2"/>
  <c r="AI85" i="2"/>
  <c r="AI84" i="2"/>
  <c r="AI83" i="2"/>
  <c r="AI82" i="2"/>
  <c r="AI81" i="2"/>
  <c r="AI80" i="2"/>
  <c r="AI79" i="2"/>
  <c r="AI78" i="2"/>
  <c r="AI77" i="2"/>
  <c r="AI76" i="2"/>
  <c r="AI75" i="2"/>
  <c r="AI74" i="2"/>
  <c r="AI73" i="2"/>
  <c r="AI72" i="2"/>
  <c r="AI71" i="2"/>
  <c r="AI70" i="2"/>
  <c r="AI69" i="2"/>
  <c r="AI68" i="2"/>
  <c r="AI67" i="2"/>
  <c r="AI66" i="2"/>
  <c r="AI65" i="2"/>
  <c r="AI64" i="2"/>
  <c r="AI63" i="2"/>
  <c r="AI62" i="2"/>
  <c r="AI61" i="2"/>
  <c r="AI60" i="2"/>
  <c r="AI59" i="2"/>
  <c r="AI58" i="2"/>
  <c r="AI57" i="2"/>
  <c r="AI56" i="2"/>
  <c r="AI55" i="2"/>
  <c r="AI54" i="2"/>
  <c r="AI53" i="2"/>
  <c r="AI52" i="2"/>
  <c r="AI51" i="2"/>
  <c r="AI50" i="2"/>
  <c r="AI49" i="2"/>
  <c r="AI48" i="2"/>
  <c r="AI47" i="2"/>
  <c r="AI46" i="2"/>
  <c r="AI45" i="2"/>
  <c r="AI44" i="2"/>
  <c r="AI43" i="2"/>
  <c r="AI42" i="2"/>
  <c r="AI41" i="2"/>
  <c r="AI40" i="2"/>
  <c r="AI39" i="2"/>
  <c r="AI38" i="2"/>
  <c r="AI37" i="2"/>
  <c r="AI36" i="2"/>
  <c r="AI35" i="2"/>
  <c r="AI34" i="2"/>
  <c r="AI33" i="2"/>
  <c r="AI32" i="2"/>
  <c r="AI31" i="2"/>
  <c r="AI30" i="2"/>
  <c r="AI29" i="2"/>
  <c r="AI28" i="2"/>
  <c r="AI27" i="2"/>
  <c r="AI26" i="2"/>
  <c r="AI25" i="2"/>
  <c r="AI24" i="2"/>
  <c r="AI23" i="2"/>
  <c r="AI22" i="2"/>
  <c r="AI21" i="2"/>
  <c r="AI20" i="2"/>
  <c r="AI19" i="2"/>
  <c r="AI18" i="2"/>
  <c r="AI17" i="2"/>
  <c r="AI16" i="2"/>
  <c r="AI15" i="2"/>
  <c r="AI14" i="2"/>
  <c r="AI13" i="2"/>
  <c r="AI12" i="2"/>
  <c r="AI11" i="2"/>
  <c r="AI10" i="2"/>
  <c r="AI9" i="2"/>
  <c r="AI8" i="2"/>
  <c r="AI7" i="2"/>
  <c r="AI6" i="2"/>
  <c r="AI5" i="2"/>
  <c r="AH170" i="2"/>
  <c r="AH168" i="2"/>
  <c r="AH167" i="2"/>
  <c r="AH166" i="2"/>
  <c r="AH165" i="2"/>
  <c r="AH164" i="2"/>
  <c r="AH163" i="2"/>
  <c r="AH162" i="2"/>
  <c r="AH161" i="2"/>
  <c r="AH160" i="2"/>
  <c r="AH159" i="2"/>
  <c r="AH158" i="2"/>
  <c r="AH157" i="2"/>
  <c r="AH156" i="2"/>
  <c r="AH155" i="2"/>
  <c r="AH154" i="2"/>
  <c r="AH153" i="2"/>
  <c r="AH152" i="2"/>
  <c r="AH151" i="2"/>
  <c r="AH150" i="2"/>
  <c r="AH149" i="2"/>
  <c r="AH148" i="2"/>
  <c r="AH147" i="2"/>
  <c r="AH146" i="2"/>
  <c r="AH145" i="2"/>
  <c r="AH144" i="2"/>
  <c r="AH143" i="2"/>
  <c r="AH142" i="2"/>
  <c r="AH141" i="2"/>
  <c r="AH140" i="2"/>
  <c r="AH139" i="2"/>
  <c r="AH138" i="2"/>
  <c r="AH137" i="2"/>
  <c r="AH136" i="2"/>
  <c r="AH135" i="2"/>
  <c r="AH134" i="2"/>
  <c r="AH133" i="2"/>
  <c r="AH132" i="2"/>
  <c r="AH131" i="2"/>
  <c r="AH130" i="2"/>
  <c r="AH129" i="2"/>
  <c r="AH128" i="2"/>
  <c r="AH127" i="2"/>
  <c r="AH126" i="2"/>
  <c r="AH125" i="2"/>
  <c r="AH124" i="2"/>
  <c r="AH123" i="2"/>
  <c r="AH122" i="2"/>
  <c r="AH121" i="2"/>
  <c r="AH120" i="2"/>
  <c r="AH119" i="2"/>
  <c r="AH118" i="2"/>
  <c r="AH117" i="2"/>
  <c r="AH116" i="2"/>
  <c r="AH115" i="2"/>
  <c r="AH114" i="2"/>
  <c r="AH113" i="2"/>
  <c r="AH112" i="2"/>
  <c r="AH111" i="2"/>
  <c r="AH110" i="2"/>
  <c r="AH109" i="2"/>
  <c r="AH108" i="2"/>
  <c r="AH107" i="2"/>
  <c r="AH106" i="2"/>
  <c r="AH105" i="2"/>
  <c r="AH104" i="2"/>
  <c r="AH103" i="2"/>
  <c r="AH102" i="2"/>
  <c r="AH101" i="2"/>
  <c r="AH100" i="2"/>
  <c r="AH99" i="2"/>
  <c r="AH98" i="2"/>
  <c r="AH97" i="2"/>
  <c r="AH96" i="2"/>
  <c r="AH95" i="2"/>
  <c r="AH94" i="2"/>
  <c r="AH92" i="2"/>
  <c r="AH90" i="2"/>
  <c r="AH89" i="2"/>
  <c r="AH88" i="2"/>
  <c r="AH87" i="2"/>
  <c r="AH86" i="2"/>
  <c r="AH85" i="2"/>
  <c r="AH84" i="2"/>
  <c r="AH83" i="2"/>
  <c r="AH82" i="2"/>
  <c r="AH81" i="2"/>
  <c r="AH80" i="2"/>
  <c r="AH79" i="2"/>
  <c r="AH78" i="2"/>
  <c r="AH77" i="2"/>
  <c r="AH76" i="2"/>
  <c r="AH75" i="2"/>
  <c r="AH74" i="2"/>
  <c r="AH73" i="2"/>
  <c r="AH72" i="2"/>
  <c r="AH71" i="2"/>
  <c r="AH70" i="2"/>
  <c r="AH69" i="2"/>
  <c r="AH68" i="2"/>
  <c r="AH67" i="2"/>
  <c r="AH66" i="2"/>
  <c r="AH65" i="2"/>
  <c r="AH64" i="2"/>
  <c r="AH63" i="2"/>
  <c r="AH62" i="2"/>
  <c r="AH61" i="2"/>
  <c r="AH60" i="2"/>
  <c r="AH59" i="2"/>
  <c r="AH58" i="2"/>
  <c r="AH57" i="2"/>
  <c r="AH56" i="2"/>
  <c r="AH55" i="2"/>
  <c r="AH54" i="2"/>
  <c r="AH53" i="2"/>
  <c r="AH52" i="2"/>
  <c r="AH51" i="2"/>
  <c r="AH50" i="2"/>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H22" i="2"/>
  <c r="AH21" i="2"/>
  <c r="AH20" i="2"/>
  <c r="AH19" i="2"/>
  <c r="AH18" i="2"/>
  <c r="AH17" i="2"/>
  <c r="AH16" i="2"/>
  <c r="AH15" i="2"/>
  <c r="AH14" i="2"/>
  <c r="AH13" i="2"/>
  <c r="AH12" i="2"/>
  <c r="AH11" i="2"/>
  <c r="AH10" i="2"/>
  <c r="AH9" i="2"/>
  <c r="AH8" i="2"/>
  <c r="AH7" i="2"/>
  <c r="AH6" i="2"/>
  <c r="AH5" i="2"/>
  <c r="L170" i="2"/>
  <c r="K170" i="2"/>
  <c r="G170" i="2"/>
  <c r="H168" i="2"/>
  <c r="C168" i="2"/>
  <c r="U168" i="2" s="1"/>
  <c r="W168" i="2" s="1"/>
  <c r="H167" i="2"/>
  <c r="C167" i="2"/>
  <c r="M167" i="2" s="1"/>
  <c r="H166" i="2"/>
  <c r="C166" i="2"/>
  <c r="H165" i="2"/>
  <c r="C165" i="2"/>
  <c r="U165" i="2" s="1"/>
  <c r="W165" i="2" s="1"/>
  <c r="H164" i="2"/>
  <c r="C164" i="2"/>
  <c r="U164" i="2" s="1"/>
  <c r="W164" i="2" s="1"/>
  <c r="H163" i="2"/>
  <c r="C163" i="2"/>
  <c r="M163" i="2" s="1"/>
  <c r="O163" i="2" s="1"/>
  <c r="H162" i="2"/>
  <c r="C162" i="2"/>
  <c r="M162" i="2" s="1"/>
  <c r="O162" i="2" s="1"/>
  <c r="H161" i="2"/>
  <c r="C161" i="2"/>
  <c r="U161" i="2" s="1"/>
  <c r="W161" i="2" s="1"/>
  <c r="H160" i="2"/>
  <c r="C160" i="2"/>
  <c r="U160" i="2" s="1"/>
  <c r="W160" i="2" s="1"/>
  <c r="H159" i="2"/>
  <c r="C159" i="2"/>
  <c r="M159" i="2" s="1"/>
  <c r="H158" i="2"/>
  <c r="C158" i="2"/>
  <c r="H157" i="2"/>
  <c r="C157" i="2"/>
  <c r="U157" i="2" s="1"/>
  <c r="W157" i="2" s="1"/>
  <c r="H156" i="2"/>
  <c r="C156" i="2"/>
  <c r="M156" i="2" s="1"/>
  <c r="H155" i="2"/>
  <c r="C155" i="2"/>
  <c r="M155" i="2" s="1"/>
  <c r="O155" i="2" s="1"/>
  <c r="H154" i="2"/>
  <c r="C154" i="2"/>
  <c r="H153" i="2"/>
  <c r="C153" i="2"/>
  <c r="U153" i="2" s="1"/>
  <c r="W153" i="2" s="1"/>
  <c r="H152" i="2"/>
  <c r="C152" i="2"/>
  <c r="M152" i="2" s="1"/>
  <c r="O152" i="2" s="1"/>
  <c r="H151" i="2"/>
  <c r="C151" i="2"/>
  <c r="U151" i="2" s="1"/>
  <c r="W151" i="2" s="1"/>
  <c r="H150" i="2"/>
  <c r="C150" i="2"/>
  <c r="H149" i="2"/>
  <c r="C149" i="2"/>
  <c r="U149" i="2" s="1"/>
  <c r="W149" i="2" s="1"/>
  <c r="H148" i="2"/>
  <c r="C148" i="2"/>
  <c r="M148" i="2" s="1"/>
  <c r="O148" i="2" s="1"/>
  <c r="H147" i="2"/>
  <c r="C147" i="2"/>
  <c r="M147" i="2" s="1"/>
  <c r="H146" i="2"/>
  <c r="C146" i="2"/>
  <c r="H145" i="2"/>
  <c r="C145" i="2"/>
  <c r="M145" i="2" s="1"/>
  <c r="O145" i="2" s="1"/>
  <c r="H144" i="2"/>
  <c r="C144" i="2"/>
  <c r="H143" i="2"/>
  <c r="C143" i="2"/>
  <c r="H142" i="2"/>
  <c r="C142" i="2"/>
  <c r="H141" i="2"/>
  <c r="C141" i="2"/>
  <c r="M141" i="2" s="1"/>
  <c r="O141" i="2" s="1"/>
  <c r="H140" i="2"/>
  <c r="C140" i="2"/>
  <c r="M140" i="2" s="1"/>
  <c r="O140" i="2" s="1"/>
  <c r="H139" i="2"/>
  <c r="C139" i="2"/>
  <c r="U139" i="2" s="1"/>
  <c r="W139" i="2" s="1"/>
  <c r="H138" i="2"/>
  <c r="C138" i="2"/>
  <c r="U138" i="2" s="1"/>
  <c r="W138" i="2" s="1"/>
  <c r="H137" i="2"/>
  <c r="C137" i="2"/>
  <c r="M137" i="2" s="1"/>
  <c r="O137" i="2" s="1"/>
  <c r="H136" i="2"/>
  <c r="C136" i="2"/>
  <c r="U136" i="2" s="1"/>
  <c r="W136" i="2" s="1"/>
  <c r="H135" i="2"/>
  <c r="C135" i="2"/>
  <c r="M135" i="2" s="1"/>
  <c r="O135" i="2" s="1"/>
  <c r="H134" i="2"/>
  <c r="C134" i="2"/>
  <c r="H133" i="2"/>
  <c r="C133" i="2"/>
  <c r="M133" i="2" s="1"/>
  <c r="O133" i="2" s="1"/>
  <c r="H132" i="2"/>
  <c r="C132" i="2"/>
  <c r="M132" i="2" s="1"/>
  <c r="H131" i="2"/>
  <c r="C131" i="2"/>
  <c r="H130" i="2"/>
  <c r="C130" i="2"/>
  <c r="H129" i="2"/>
  <c r="C129" i="2"/>
  <c r="M129" i="2" s="1"/>
  <c r="O129" i="2" s="1"/>
  <c r="H128" i="2"/>
  <c r="C128" i="2"/>
  <c r="H127" i="2"/>
  <c r="C127" i="2"/>
  <c r="M127" i="2" s="1"/>
  <c r="O127" i="2" s="1"/>
  <c r="H126" i="2"/>
  <c r="C126" i="2"/>
  <c r="H125" i="2"/>
  <c r="C125" i="2"/>
  <c r="M125" i="2" s="1"/>
  <c r="O125" i="2" s="1"/>
  <c r="H124" i="2"/>
  <c r="C124" i="2"/>
  <c r="M124" i="2" s="1"/>
  <c r="O124" i="2" s="1"/>
  <c r="H123" i="2"/>
  <c r="C123" i="2"/>
  <c r="U123" i="2" s="1"/>
  <c r="W123" i="2" s="1"/>
  <c r="H122" i="2"/>
  <c r="C122" i="2"/>
  <c r="M122" i="2" s="1"/>
  <c r="H121" i="2"/>
  <c r="C121" i="2"/>
  <c r="U121" i="2" s="1"/>
  <c r="W121" i="2" s="1"/>
  <c r="H120" i="2"/>
  <c r="C120" i="2"/>
  <c r="U120" i="2" s="1"/>
  <c r="W120" i="2" s="1"/>
  <c r="H119" i="2"/>
  <c r="C119" i="2"/>
  <c r="U119" i="2" s="1"/>
  <c r="W119" i="2" s="1"/>
  <c r="H118" i="2"/>
  <c r="C118" i="2"/>
  <c r="M118" i="2" s="1"/>
  <c r="O118" i="2" s="1"/>
  <c r="H117" i="2"/>
  <c r="C117" i="2"/>
  <c r="U117" i="2" s="1"/>
  <c r="W117" i="2" s="1"/>
  <c r="H116" i="2"/>
  <c r="C116" i="2"/>
  <c r="M116" i="2" s="1"/>
  <c r="O116" i="2" s="1"/>
  <c r="H115" i="2"/>
  <c r="C115" i="2"/>
  <c r="H114" i="2"/>
  <c r="C114" i="2"/>
  <c r="M114" i="2" s="1"/>
  <c r="O114" i="2" s="1"/>
  <c r="H113" i="2"/>
  <c r="C113" i="2"/>
  <c r="M113" i="2" s="1"/>
  <c r="O113" i="2" s="1"/>
  <c r="H112" i="2"/>
  <c r="C112" i="2"/>
  <c r="U112" i="2" s="1"/>
  <c r="W112" i="2" s="1"/>
  <c r="H111" i="2"/>
  <c r="C111" i="2"/>
  <c r="U111" i="2" s="1"/>
  <c r="W111" i="2" s="1"/>
  <c r="H110" i="2"/>
  <c r="C110" i="2"/>
  <c r="M110" i="2" s="1"/>
  <c r="O110" i="2" s="1"/>
  <c r="H109" i="2"/>
  <c r="C109" i="2"/>
  <c r="U109" i="2" s="1"/>
  <c r="W109" i="2" s="1"/>
  <c r="H108" i="2"/>
  <c r="C108" i="2"/>
  <c r="U108" i="2" s="1"/>
  <c r="W108" i="2" s="1"/>
  <c r="H107" i="2"/>
  <c r="C107" i="2"/>
  <c r="U107" i="2" s="1"/>
  <c r="W107" i="2" s="1"/>
  <c r="H106" i="2"/>
  <c r="C106" i="2"/>
  <c r="M106" i="2" s="1"/>
  <c r="H105" i="2"/>
  <c r="C105" i="2"/>
  <c r="U105" i="2" s="1"/>
  <c r="W105" i="2" s="1"/>
  <c r="H104" i="2"/>
  <c r="C104" i="2"/>
  <c r="U104" i="2" s="1"/>
  <c r="W104" i="2" s="1"/>
  <c r="H103" i="2"/>
  <c r="C103" i="2"/>
  <c r="U103" i="2" s="1"/>
  <c r="W103" i="2" s="1"/>
  <c r="H102" i="2"/>
  <c r="C102" i="2"/>
  <c r="M102" i="2" s="1"/>
  <c r="O102" i="2" s="1"/>
  <c r="H101" i="2"/>
  <c r="C101" i="2"/>
  <c r="M101" i="2" s="1"/>
  <c r="O101" i="2" s="1"/>
  <c r="H100" i="2"/>
  <c r="C100" i="2"/>
  <c r="M100" i="2" s="1"/>
  <c r="O100" i="2" s="1"/>
  <c r="H99" i="2"/>
  <c r="C99" i="2"/>
  <c r="H98" i="2"/>
  <c r="C98" i="2"/>
  <c r="M98" i="2" s="1"/>
  <c r="O98" i="2" s="1"/>
  <c r="H97" i="2"/>
  <c r="C97" i="2"/>
  <c r="M97" i="2" s="1"/>
  <c r="O97" i="2" s="1"/>
  <c r="H96" i="2"/>
  <c r="C96" i="2"/>
  <c r="U96" i="2" s="1"/>
  <c r="W96" i="2" s="1"/>
  <c r="H95" i="2"/>
  <c r="C95" i="2"/>
  <c r="U95" i="2" s="1"/>
  <c r="W95" i="2" s="1"/>
  <c r="H94" i="2"/>
  <c r="C94" i="2"/>
  <c r="M94" i="2" s="1"/>
  <c r="O94" i="2" s="1"/>
  <c r="L92" i="2"/>
  <c r="K92" i="2"/>
  <c r="G92" i="2"/>
  <c r="H90" i="2"/>
  <c r="C90" i="2"/>
  <c r="M90" i="2" s="1"/>
  <c r="O90" i="2" s="1"/>
  <c r="H89" i="2"/>
  <c r="C89" i="2"/>
  <c r="M89" i="2" s="1"/>
  <c r="O89" i="2" s="1"/>
  <c r="H88" i="2"/>
  <c r="C88" i="2"/>
  <c r="U88" i="2" s="1"/>
  <c r="W88" i="2" s="1"/>
  <c r="H87" i="2"/>
  <c r="C87" i="2"/>
  <c r="U87" i="2" s="1"/>
  <c r="W87" i="2" s="1"/>
  <c r="H86" i="2"/>
  <c r="C86" i="2"/>
  <c r="M86" i="2" s="1"/>
  <c r="O86" i="2" s="1"/>
  <c r="H85" i="2"/>
  <c r="C85" i="2"/>
  <c r="U85" i="2" s="1"/>
  <c r="W85" i="2" s="1"/>
  <c r="H84" i="2"/>
  <c r="C84" i="2"/>
  <c r="H83" i="2"/>
  <c r="C83" i="2"/>
  <c r="U83" i="2" s="1"/>
  <c r="W83" i="2" s="1"/>
  <c r="H82" i="2"/>
  <c r="C82" i="2"/>
  <c r="M82" i="2" s="1"/>
  <c r="H81" i="2"/>
  <c r="C81" i="2"/>
  <c r="H80" i="2"/>
  <c r="C80" i="2"/>
  <c r="H79" i="2"/>
  <c r="C79" i="2"/>
  <c r="H78" i="2"/>
  <c r="C78" i="2"/>
  <c r="M78" i="2" s="1"/>
  <c r="O78" i="2" s="1"/>
  <c r="H77" i="2"/>
  <c r="C77" i="2"/>
  <c r="U77" i="2" s="1"/>
  <c r="W77" i="2" s="1"/>
  <c r="H76" i="2"/>
  <c r="C76" i="2"/>
  <c r="M76" i="2" s="1"/>
  <c r="O76" i="2" s="1"/>
  <c r="H75" i="2"/>
  <c r="C75" i="2"/>
  <c r="U75" i="2" s="1"/>
  <c r="W75" i="2" s="1"/>
  <c r="H74" i="2"/>
  <c r="C74" i="2"/>
  <c r="U74" i="2" s="1"/>
  <c r="W74" i="2" s="1"/>
  <c r="H73" i="2"/>
  <c r="C73" i="2"/>
  <c r="U73" i="2" s="1"/>
  <c r="W73" i="2" s="1"/>
  <c r="H72" i="2"/>
  <c r="C72" i="2"/>
  <c r="M72" i="2" s="1"/>
  <c r="O72" i="2" s="1"/>
  <c r="H71" i="2"/>
  <c r="C71" i="2"/>
  <c r="U71" i="2" s="1"/>
  <c r="W71" i="2" s="1"/>
  <c r="H70" i="2"/>
  <c r="C70" i="2"/>
  <c r="M70" i="2" s="1"/>
  <c r="O70" i="2" s="1"/>
  <c r="H69" i="2"/>
  <c r="C69" i="2"/>
  <c r="H68" i="2"/>
  <c r="C68" i="2"/>
  <c r="M68" i="2" s="1"/>
  <c r="O68" i="2" s="1"/>
  <c r="H67" i="2"/>
  <c r="C67" i="2"/>
  <c r="M67" i="2" s="1"/>
  <c r="H66" i="2"/>
  <c r="C66" i="2"/>
  <c r="U66" i="2" s="1"/>
  <c r="W66" i="2" s="1"/>
  <c r="H65" i="2"/>
  <c r="C65" i="2"/>
  <c r="U65" i="2" s="1"/>
  <c r="W65" i="2" s="1"/>
  <c r="H64" i="2"/>
  <c r="C64" i="2"/>
  <c r="M64" i="2" s="1"/>
  <c r="O64" i="2" s="1"/>
  <c r="H63" i="2"/>
  <c r="C63" i="2"/>
  <c r="U63" i="2" s="1"/>
  <c r="W63" i="2" s="1"/>
  <c r="H62" i="2"/>
  <c r="C62" i="2"/>
  <c r="U62" i="2" s="1"/>
  <c r="W62" i="2" s="1"/>
  <c r="H61" i="2"/>
  <c r="C61" i="2"/>
  <c r="U61" i="2" s="1"/>
  <c r="W61" i="2" s="1"/>
  <c r="H60" i="2"/>
  <c r="C60" i="2"/>
  <c r="M60" i="2" s="1"/>
  <c r="O60" i="2" s="1"/>
  <c r="H59" i="2"/>
  <c r="C59" i="2"/>
  <c r="U59" i="2" s="1"/>
  <c r="W59" i="2" s="1"/>
  <c r="H58" i="2"/>
  <c r="C58" i="2"/>
  <c r="U58" i="2" s="1"/>
  <c r="W58" i="2" s="1"/>
  <c r="H57" i="2"/>
  <c r="C57" i="2"/>
  <c r="U57" i="2" s="1"/>
  <c r="W57" i="2" s="1"/>
  <c r="H56" i="2"/>
  <c r="C56" i="2"/>
  <c r="M56" i="2" s="1"/>
  <c r="O56" i="2" s="1"/>
  <c r="H55" i="2"/>
  <c r="C55" i="2"/>
  <c r="U55" i="2" s="1"/>
  <c r="W55" i="2" s="1"/>
  <c r="H54" i="2"/>
  <c r="C54" i="2"/>
  <c r="M54" i="2" s="1"/>
  <c r="O54" i="2" s="1"/>
  <c r="H53" i="2"/>
  <c r="C53" i="2"/>
  <c r="H52" i="2"/>
  <c r="C52" i="2"/>
  <c r="M52" i="2" s="1"/>
  <c r="O52" i="2" s="1"/>
  <c r="H51" i="2"/>
  <c r="C51" i="2"/>
  <c r="M51" i="2" s="1"/>
  <c r="H50" i="2"/>
  <c r="C50" i="2"/>
  <c r="U50" i="2" s="1"/>
  <c r="W50" i="2" s="1"/>
  <c r="H49" i="2"/>
  <c r="C49" i="2"/>
  <c r="U49" i="2" s="1"/>
  <c r="W49" i="2" s="1"/>
  <c r="H48" i="2"/>
  <c r="C48" i="2"/>
  <c r="M48" i="2" s="1"/>
  <c r="O48" i="2" s="1"/>
  <c r="H47" i="2"/>
  <c r="C47" i="2"/>
  <c r="U47" i="2" s="1"/>
  <c r="W47" i="2" s="1"/>
  <c r="H46" i="2"/>
  <c r="C46" i="2"/>
  <c r="U46" i="2" s="1"/>
  <c r="W46" i="2" s="1"/>
  <c r="H45" i="2"/>
  <c r="C45" i="2"/>
  <c r="U45" i="2" s="1"/>
  <c r="W45" i="2" s="1"/>
  <c r="H44" i="2"/>
  <c r="C44" i="2"/>
  <c r="M44" i="2" s="1"/>
  <c r="O44" i="2" s="1"/>
  <c r="H43" i="2"/>
  <c r="C43" i="2"/>
  <c r="U43" i="2" s="1"/>
  <c r="W43" i="2" s="1"/>
  <c r="H42" i="2"/>
  <c r="C42" i="2"/>
  <c r="U42" i="2" s="1"/>
  <c r="W42" i="2" s="1"/>
  <c r="H41" i="2"/>
  <c r="C41" i="2"/>
  <c r="U41" i="2" s="1"/>
  <c r="W41" i="2" s="1"/>
  <c r="H40" i="2"/>
  <c r="C40" i="2"/>
  <c r="M40" i="2" s="1"/>
  <c r="O40" i="2" s="1"/>
  <c r="H39" i="2"/>
  <c r="C39" i="2"/>
  <c r="U39" i="2" s="1"/>
  <c r="W39" i="2" s="1"/>
  <c r="H38" i="2"/>
  <c r="C38" i="2"/>
  <c r="M38" i="2" s="1"/>
  <c r="O38" i="2" s="1"/>
  <c r="H37" i="2"/>
  <c r="C37" i="2"/>
  <c r="H36" i="2"/>
  <c r="C36" i="2"/>
  <c r="M36" i="2" s="1"/>
  <c r="O36" i="2" s="1"/>
  <c r="H35" i="2"/>
  <c r="C35" i="2"/>
  <c r="M35" i="2" s="1"/>
  <c r="H34" i="2"/>
  <c r="C34" i="2"/>
  <c r="U34" i="2" s="1"/>
  <c r="W34" i="2" s="1"/>
  <c r="H33" i="2"/>
  <c r="C33" i="2"/>
  <c r="U33" i="2" s="1"/>
  <c r="W33" i="2" s="1"/>
  <c r="H32" i="2"/>
  <c r="C32" i="2"/>
  <c r="M32" i="2" s="1"/>
  <c r="O32" i="2" s="1"/>
  <c r="H31" i="2"/>
  <c r="C31" i="2"/>
  <c r="U31" i="2" s="1"/>
  <c r="W31" i="2" s="1"/>
  <c r="H30" i="2"/>
  <c r="C30" i="2"/>
  <c r="U30" i="2" s="1"/>
  <c r="W30" i="2" s="1"/>
  <c r="H29" i="2"/>
  <c r="C29" i="2"/>
  <c r="U29" i="2" s="1"/>
  <c r="W29" i="2" s="1"/>
  <c r="H28" i="2"/>
  <c r="C28" i="2"/>
  <c r="M28" i="2" s="1"/>
  <c r="O28" i="2" s="1"/>
  <c r="H27" i="2"/>
  <c r="C27" i="2"/>
  <c r="U27" i="2" s="1"/>
  <c r="W27" i="2" s="1"/>
  <c r="H26" i="2"/>
  <c r="C26" i="2"/>
  <c r="U26" i="2" s="1"/>
  <c r="W26" i="2" s="1"/>
  <c r="H25" i="2"/>
  <c r="C25" i="2"/>
  <c r="U25" i="2" s="1"/>
  <c r="W25" i="2" s="1"/>
  <c r="H24" i="2"/>
  <c r="C24" i="2"/>
  <c r="M24" i="2" s="1"/>
  <c r="O24" i="2" s="1"/>
  <c r="H23" i="2"/>
  <c r="C23" i="2"/>
  <c r="U23" i="2" s="1"/>
  <c r="W23" i="2" s="1"/>
  <c r="H22" i="2"/>
  <c r="C22" i="2"/>
  <c r="M22" i="2" s="1"/>
  <c r="O22" i="2" s="1"/>
  <c r="H21" i="2"/>
  <c r="C21" i="2"/>
  <c r="H20" i="2"/>
  <c r="C20" i="2"/>
  <c r="M20" i="2" s="1"/>
  <c r="O20" i="2" s="1"/>
  <c r="H19" i="2"/>
  <c r="C19" i="2"/>
  <c r="M19" i="2" s="1"/>
  <c r="H18" i="2"/>
  <c r="C18" i="2"/>
  <c r="U18" i="2" s="1"/>
  <c r="W18" i="2" s="1"/>
  <c r="H17" i="2"/>
  <c r="C17" i="2"/>
  <c r="U17" i="2" s="1"/>
  <c r="W17" i="2" s="1"/>
  <c r="H16" i="2"/>
  <c r="C16" i="2"/>
  <c r="M16" i="2" s="1"/>
  <c r="O16" i="2" s="1"/>
  <c r="H15" i="2"/>
  <c r="C15" i="2"/>
  <c r="U15" i="2" s="1"/>
  <c r="W15" i="2" s="1"/>
  <c r="H14" i="2"/>
  <c r="C14" i="2"/>
  <c r="U14" i="2" s="1"/>
  <c r="W14" i="2" s="1"/>
  <c r="H13" i="2"/>
  <c r="C13" i="2"/>
  <c r="U13" i="2" s="1"/>
  <c r="W13" i="2" s="1"/>
  <c r="H12" i="2"/>
  <c r="C12" i="2"/>
  <c r="M12" i="2" s="1"/>
  <c r="O12" i="2" s="1"/>
  <c r="H11" i="2"/>
  <c r="C11" i="2"/>
  <c r="U11" i="2" s="1"/>
  <c r="W11" i="2" s="1"/>
  <c r="H10" i="2"/>
  <c r="C10" i="2"/>
  <c r="U10" i="2" s="1"/>
  <c r="W10" i="2" s="1"/>
  <c r="H9" i="2"/>
  <c r="C9" i="2"/>
  <c r="U9" i="2" s="1"/>
  <c r="W9" i="2" s="1"/>
  <c r="H8" i="2"/>
  <c r="C8" i="2"/>
  <c r="M8" i="2" s="1"/>
  <c r="O8" i="2" s="1"/>
  <c r="H7" i="2"/>
  <c r="C7" i="2"/>
  <c r="U7" i="2" s="1"/>
  <c r="W7" i="2" s="1"/>
  <c r="H6" i="2"/>
  <c r="C6" i="2"/>
  <c r="M6" i="2" s="1"/>
  <c r="O6" i="2" s="1"/>
  <c r="H5" i="2"/>
  <c r="C5" i="2"/>
  <c r="I97" i="2" l="1"/>
  <c r="J97" i="2" s="1"/>
  <c r="P97" i="2" s="1"/>
  <c r="U22" i="2"/>
  <c r="W22" i="2" s="1"/>
  <c r="M13" i="2"/>
  <c r="O13" i="2" s="1"/>
  <c r="I122" i="2"/>
  <c r="J122" i="2" s="1"/>
  <c r="P122" i="2" s="1"/>
  <c r="M123" i="2"/>
  <c r="O123" i="2" s="1"/>
  <c r="I125" i="2"/>
  <c r="J125" i="2" s="1"/>
  <c r="P125" i="2" s="1"/>
  <c r="Q125" i="2" s="1"/>
  <c r="R125" i="2" s="1"/>
  <c r="M96" i="2"/>
  <c r="O96" i="2" s="1"/>
  <c r="U20" i="2"/>
  <c r="W20" i="2" s="1"/>
  <c r="M23" i="2"/>
  <c r="I82" i="2"/>
  <c r="J82" i="2" s="1"/>
  <c r="P82" i="2" s="1"/>
  <c r="M87" i="2"/>
  <c r="O87" i="2" s="1"/>
  <c r="U8" i="2"/>
  <c r="W8" i="2" s="1"/>
  <c r="M57" i="2"/>
  <c r="O57" i="2" s="1"/>
  <c r="U106" i="2"/>
  <c r="W106" i="2" s="1"/>
  <c r="U147" i="2"/>
  <c r="W147" i="2" s="1"/>
  <c r="U56" i="2"/>
  <c r="W56" i="2" s="1"/>
  <c r="M71" i="2"/>
  <c r="M62" i="2"/>
  <c r="O62" i="2" s="1"/>
  <c r="U67" i="2"/>
  <c r="W67" i="2" s="1"/>
  <c r="M77" i="2"/>
  <c r="O77" i="2" s="1"/>
  <c r="U94" i="2"/>
  <c r="W94" i="2" s="1"/>
  <c r="M117" i="2"/>
  <c r="O117" i="2" s="1"/>
  <c r="U141" i="2"/>
  <c r="W141" i="2" s="1"/>
  <c r="M157" i="2"/>
  <c r="O157" i="2" s="1"/>
  <c r="U162" i="2"/>
  <c r="W162" i="2" s="1"/>
  <c r="U16" i="2"/>
  <c r="W16" i="2" s="1"/>
  <c r="U19" i="2"/>
  <c r="W19" i="2" s="1"/>
  <c r="U32" i="2"/>
  <c r="W32" i="2" s="1"/>
  <c r="M42" i="2"/>
  <c r="O42" i="2" s="1"/>
  <c r="U72" i="2"/>
  <c r="W72" i="2" s="1"/>
  <c r="M88" i="2"/>
  <c r="O88" i="2" s="1"/>
  <c r="U97" i="2"/>
  <c r="W97" i="2" s="1"/>
  <c r="U98" i="2"/>
  <c r="W98" i="2" s="1"/>
  <c r="M107" i="2"/>
  <c r="O107" i="2" s="1"/>
  <c r="U116" i="2"/>
  <c r="W116" i="2" s="1"/>
  <c r="U148" i="2"/>
  <c r="W148" i="2" s="1"/>
  <c r="M161" i="2"/>
  <c r="O161" i="2" s="1"/>
  <c r="G172" i="2"/>
  <c r="M18" i="2"/>
  <c r="O18" i="2" s="1"/>
  <c r="M7" i="2"/>
  <c r="O7" i="2" s="1"/>
  <c r="M29" i="2"/>
  <c r="O29" i="2" s="1"/>
  <c r="M34" i="2"/>
  <c r="O34" i="2" s="1"/>
  <c r="M41" i="2"/>
  <c r="O41" i="2" s="1"/>
  <c r="I13" i="2"/>
  <c r="J13" i="2" s="1"/>
  <c r="P13" i="2" s="1"/>
  <c r="Q13" i="2" s="1"/>
  <c r="M14" i="2"/>
  <c r="O14" i="2" s="1"/>
  <c r="M17" i="2"/>
  <c r="O17" i="2" s="1"/>
  <c r="M26" i="2"/>
  <c r="O26" i="2" s="1"/>
  <c r="U38" i="2"/>
  <c r="W38" i="2" s="1"/>
  <c r="M65" i="2"/>
  <c r="O65" i="2" s="1"/>
  <c r="U68" i="2"/>
  <c r="W68" i="2" s="1"/>
  <c r="U78" i="2"/>
  <c r="W78" i="2" s="1"/>
  <c r="M95" i="2"/>
  <c r="O95" i="2" s="1"/>
  <c r="I98" i="2"/>
  <c r="J98" i="2" s="1"/>
  <c r="P98" i="2" s="1"/>
  <c r="Q98" i="2" s="1"/>
  <c r="I116" i="2"/>
  <c r="J116" i="2" s="1"/>
  <c r="P116" i="2" s="1"/>
  <c r="Q116" i="2" s="1"/>
  <c r="U118" i="2"/>
  <c r="W118" i="2" s="1"/>
  <c r="U125" i="2"/>
  <c r="W125" i="2" s="1"/>
  <c r="I133" i="2"/>
  <c r="J133" i="2" s="1"/>
  <c r="P133" i="2" s="1"/>
  <c r="H170" i="2"/>
  <c r="I44" i="2"/>
  <c r="J44" i="2" s="1"/>
  <c r="P44" i="2" s="1"/>
  <c r="I113" i="2"/>
  <c r="J113" i="2" s="1"/>
  <c r="P113" i="2" s="1"/>
  <c r="Q113" i="2" s="1"/>
  <c r="I124" i="2"/>
  <c r="J124" i="2" s="1"/>
  <c r="P124" i="2" s="1"/>
  <c r="Q124" i="2" s="1"/>
  <c r="S124" i="2" s="1"/>
  <c r="I56" i="2"/>
  <c r="J56" i="2" s="1"/>
  <c r="P56" i="2" s="1"/>
  <c r="I90" i="2"/>
  <c r="J90" i="2" s="1"/>
  <c r="P90" i="2" s="1"/>
  <c r="Q90" i="2" s="1"/>
  <c r="I155" i="2"/>
  <c r="J155" i="2" s="1"/>
  <c r="P155" i="2" s="1"/>
  <c r="Q155" i="2" s="1"/>
  <c r="I8" i="2"/>
  <c r="J8" i="2" s="1"/>
  <c r="P8" i="2" s="1"/>
  <c r="I72" i="2"/>
  <c r="J72" i="2" s="1"/>
  <c r="P72" i="2" s="1"/>
  <c r="I86" i="2"/>
  <c r="J86" i="2" s="1"/>
  <c r="P86" i="2" s="1"/>
  <c r="Q86" i="2" s="1"/>
  <c r="S86" i="2" s="1"/>
  <c r="I89" i="2"/>
  <c r="J89" i="2" s="1"/>
  <c r="P89" i="2" s="1"/>
  <c r="Q89" i="2" s="1"/>
  <c r="I32" i="2"/>
  <c r="J32" i="2" s="1"/>
  <c r="P32" i="2" s="1"/>
  <c r="Q32" i="2" s="1"/>
  <c r="I65" i="2"/>
  <c r="J65" i="2" s="1"/>
  <c r="P65" i="2" s="1"/>
  <c r="Q65" i="2" s="1"/>
  <c r="I16" i="2"/>
  <c r="J16" i="2" s="1"/>
  <c r="P16" i="2" s="1"/>
  <c r="Q16" i="2" s="1"/>
  <c r="I28" i="2"/>
  <c r="J28" i="2" s="1"/>
  <c r="P28" i="2" s="1"/>
  <c r="Q28" i="2" s="1"/>
  <c r="I60" i="2"/>
  <c r="J60" i="2" s="1"/>
  <c r="P60" i="2" s="1"/>
  <c r="Q60" i="2" s="1"/>
  <c r="R60" i="2" s="1"/>
  <c r="I87" i="2"/>
  <c r="J87" i="2" s="1"/>
  <c r="P87" i="2" s="1"/>
  <c r="Q87" i="2" s="1"/>
  <c r="I101" i="2"/>
  <c r="J101" i="2" s="1"/>
  <c r="P101" i="2" s="1"/>
  <c r="Q101" i="2" s="1"/>
  <c r="S101" i="2" s="1"/>
  <c r="Q44" i="2"/>
  <c r="R44" i="2" s="1"/>
  <c r="U12" i="2"/>
  <c r="W12" i="2" s="1"/>
  <c r="U76" i="2"/>
  <c r="W76" i="2" s="1"/>
  <c r="I100" i="2"/>
  <c r="J100" i="2" s="1"/>
  <c r="P100" i="2" s="1"/>
  <c r="Q100" i="2" s="1"/>
  <c r="I114" i="2"/>
  <c r="J114" i="2" s="1"/>
  <c r="P114" i="2" s="1"/>
  <c r="Q114" i="2" s="1"/>
  <c r="R114" i="2" s="1"/>
  <c r="I127" i="2"/>
  <c r="J127" i="2" s="1"/>
  <c r="P127" i="2" s="1"/>
  <c r="Q127" i="2" s="1"/>
  <c r="R127" i="2" s="1"/>
  <c r="U140" i="2"/>
  <c r="W140" i="2" s="1"/>
  <c r="I152" i="2"/>
  <c r="J152" i="2" s="1"/>
  <c r="P152" i="2" s="1"/>
  <c r="Q152" i="2" s="1"/>
  <c r="U163" i="2"/>
  <c r="W163" i="2" s="1"/>
  <c r="U6" i="2"/>
  <c r="W6" i="2" s="1"/>
  <c r="M10" i="2"/>
  <c r="O10" i="2" s="1"/>
  <c r="I24" i="2"/>
  <c r="J24" i="2" s="1"/>
  <c r="P24" i="2" s="1"/>
  <c r="Q24" i="2" s="1"/>
  <c r="M25" i="2"/>
  <c r="O25" i="2" s="1"/>
  <c r="U40" i="2"/>
  <c r="W40" i="2" s="1"/>
  <c r="M46" i="2"/>
  <c r="O46" i="2" s="1"/>
  <c r="I48" i="2"/>
  <c r="J48" i="2" s="1"/>
  <c r="P48" i="2" s="1"/>
  <c r="Q48" i="2" s="1"/>
  <c r="M49" i="2"/>
  <c r="O49" i="2" s="1"/>
  <c r="U51" i="2"/>
  <c r="W51" i="2" s="1"/>
  <c r="U52" i="2"/>
  <c r="W52" i="2" s="1"/>
  <c r="M55" i="2"/>
  <c r="O55" i="2" s="1"/>
  <c r="U60" i="2"/>
  <c r="W60" i="2" s="1"/>
  <c r="M61" i="2"/>
  <c r="O61" i="2" s="1"/>
  <c r="U64" i="2"/>
  <c r="W64" i="2" s="1"/>
  <c r="M66" i="2"/>
  <c r="O66" i="2" s="1"/>
  <c r="U70" i="2"/>
  <c r="W70" i="2" s="1"/>
  <c r="M74" i="2"/>
  <c r="O74" i="2" s="1"/>
  <c r="U82" i="2"/>
  <c r="W82" i="2" s="1"/>
  <c r="M83" i="2"/>
  <c r="O83" i="2" s="1"/>
  <c r="U86" i="2"/>
  <c r="W86" i="2" s="1"/>
  <c r="U89" i="2"/>
  <c r="W89" i="2" s="1"/>
  <c r="Q97" i="2"/>
  <c r="R97" i="2" s="1"/>
  <c r="I106" i="2"/>
  <c r="J106" i="2" s="1"/>
  <c r="P106" i="2" s="1"/>
  <c r="I110" i="2"/>
  <c r="J110" i="2" s="1"/>
  <c r="P110" i="2" s="1"/>
  <c r="Q110" i="2" s="1"/>
  <c r="S110" i="2" s="1"/>
  <c r="M111" i="2"/>
  <c r="O111" i="2" s="1"/>
  <c r="M112" i="2"/>
  <c r="O112" i="2" s="1"/>
  <c r="U122" i="2"/>
  <c r="W122" i="2" s="1"/>
  <c r="U124" i="2"/>
  <c r="W124" i="2" s="1"/>
  <c r="U127" i="2"/>
  <c r="W127" i="2" s="1"/>
  <c r="U133" i="2"/>
  <c r="W133" i="2" s="1"/>
  <c r="I137" i="2"/>
  <c r="J137" i="2" s="1"/>
  <c r="P137" i="2" s="1"/>
  <c r="Q137" i="2" s="1"/>
  <c r="R137" i="2" s="1"/>
  <c r="M138" i="2"/>
  <c r="O138" i="2" s="1"/>
  <c r="U145" i="2"/>
  <c r="W145" i="2" s="1"/>
  <c r="U156" i="2"/>
  <c r="W156" i="2" s="1"/>
  <c r="M165" i="2"/>
  <c r="O165" i="2" s="1"/>
  <c r="U28" i="2"/>
  <c r="W28" i="2" s="1"/>
  <c r="U101" i="2"/>
  <c r="W101" i="2" s="1"/>
  <c r="I40" i="2"/>
  <c r="J40" i="2" s="1"/>
  <c r="P40" i="2" s="1"/>
  <c r="Q40" i="2" s="1"/>
  <c r="I64" i="2"/>
  <c r="J64" i="2" s="1"/>
  <c r="P64" i="2" s="1"/>
  <c r="M9" i="2"/>
  <c r="O9" i="2" s="1"/>
  <c r="I12" i="2"/>
  <c r="J12" i="2" s="1"/>
  <c r="P12" i="2" s="1"/>
  <c r="Q12" i="2" s="1"/>
  <c r="R12" i="2" s="1"/>
  <c r="U24" i="2"/>
  <c r="W24" i="2" s="1"/>
  <c r="I29" i="2"/>
  <c r="J29" i="2" s="1"/>
  <c r="P29" i="2" s="1"/>
  <c r="Q29" i="2" s="1"/>
  <c r="M30" i="2"/>
  <c r="O30" i="2" s="1"/>
  <c r="M33" i="2"/>
  <c r="O33" i="2" s="1"/>
  <c r="U35" i="2"/>
  <c r="W35" i="2" s="1"/>
  <c r="U36" i="2"/>
  <c r="W36" i="2" s="1"/>
  <c r="M39" i="2"/>
  <c r="O39" i="2" s="1"/>
  <c r="U44" i="2"/>
  <c r="W44" i="2" s="1"/>
  <c r="M45" i="2"/>
  <c r="O45" i="2" s="1"/>
  <c r="U48" i="2"/>
  <c r="W48" i="2" s="1"/>
  <c r="M50" i="2"/>
  <c r="O50" i="2" s="1"/>
  <c r="U54" i="2"/>
  <c r="W54" i="2" s="1"/>
  <c r="M58" i="2"/>
  <c r="O58" i="2" s="1"/>
  <c r="M73" i="2"/>
  <c r="O73" i="2" s="1"/>
  <c r="I76" i="2"/>
  <c r="J76" i="2" s="1"/>
  <c r="P76" i="2" s="1"/>
  <c r="Q76" i="2" s="1"/>
  <c r="U90" i="2"/>
  <c r="W90" i="2" s="1"/>
  <c r="I95" i="2"/>
  <c r="J95" i="2" s="1"/>
  <c r="P95" i="2" s="1"/>
  <c r="Q95" i="2" s="1"/>
  <c r="U100" i="2"/>
  <c r="W100" i="2" s="1"/>
  <c r="U102" i="2"/>
  <c r="W102" i="2" s="1"/>
  <c r="I107" i="2"/>
  <c r="J107" i="2" s="1"/>
  <c r="P107" i="2" s="1"/>
  <c r="Q107" i="2" s="1"/>
  <c r="U110" i="2"/>
  <c r="W110" i="2" s="1"/>
  <c r="U113" i="2"/>
  <c r="W113" i="2" s="1"/>
  <c r="U114" i="2"/>
  <c r="W114" i="2" s="1"/>
  <c r="U129" i="2"/>
  <c r="W129" i="2" s="1"/>
  <c r="U137" i="2"/>
  <c r="W137" i="2" s="1"/>
  <c r="M139" i="2"/>
  <c r="O139" i="2" s="1"/>
  <c r="I140" i="2"/>
  <c r="J140" i="2" s="1"/>
  <c r="P140" i="2" s="1"/>
  <c r="Q140" i="2" s="1"/>
  <c r="S140" i="2" s="1"/>
  <c r="I148" i="2"/>
  <c r="J148" i="2" s="1"/>
  <c r="P148" i="2" s="1"/>
  <c r="Q148" i="2" s="1"/>
  <c r="M149" i="2"/>
  <c r="I149" i="2" s="1"/>
  <c r="J149" i="2" s="1"/>
  <c r="P149" i="2" s="1"/>
  <c r="U152" i="2"/>
  <c r="W152" i="2" s="1"/>
  <c r="M153" i="2"/>
  <c r="O153" i="2" s="1"/>
  <c r="U159" i="2"/>
  <c r="W159" i="2" s="1"/>
  <c r="I163" i="2"/>
  <c r="J163" i="2" s="1"/>
  <c r="P163" i="2" s="1"/>
  <c r="Q163" i="2" s="1"/>
  <c r="S163" i="2" s="1"/>
  <c r="U167" i="2"/>
  <c r="W167" i="2" s="1"/>
  <c r="U5" i="2"/>
  <c r="W5" i="2" s="1"/>
  <c r="M5" i="2"/>
  <c r="O5" i="2" s="1"/>
  <c r="Q8" i="2"/>
  <c r="U21" i="2"/>
  <c r="W21" i="2" s="1"/>
  <c r="M21" i="2"/>
  <c r="O21" i="2" s="1"/>
  <c r="O23" i="2"/>
  <c r="I23" i="2"/>
  <c r="J23" i="2" s="1"/>
  <c r="P23" i="2" s="1"/>
  <c r="U37" i="2"/>
  <c r="W37" i="2" s="1"/>
  <c r="M37" i="2"/>
  <c r="O37" i="2" s="1"/>
  <c r="U53" i="2"/>
  <c r="W53" i="2" s="1"/>
  <c r="M53" i="2"/>
  <c r="O53" i="2" s="1"/>
  <c r="Q56" i="2"/>
  <c r="S60" i="2"/>
  <c r="Q64" i="2"/>
  <c r="U69" i="2"/>
  <c r="W69" i="2" s="1"/>
  <c r="M69" i="2"/>
  <c r="O69" i="2" s="1"/>
  <c r="O71" i="2"/>
  <c r="I71" i="2"/>
  <c r="J71" i="2" s="1"/>
  <c r="P71" i="2" s="1"/>
  <c r="Q72" i="2"/>
  <c r="U84" i="2"/>
  <c r="W84" i="2" s="1"/>
  <c r="M84" i="2"/>
  <c r="O84" i="2" s="1"/>
  <c r="R86" i="2"/>
  <c r="S114" i="2"/>
  <c r="S127" i="2"/>
  <c r="O19" i="2"/>
  <c r="I19" i="2"/>
  <c r="J19" i="2" s="1"/>
  <c r="P19" i="2" s="1"/>
  <c r="O35" i="2"/>
  <c r="I35" i="2"/>
  <c r="J35" i="2" s="1"/>
  <c r="P35" i="2" s="1"/>
  <c r="O51" i="2"/>
  <c r="I51" i="2"/>
  <c r="J51" i="2" s="1"/>
  <c r="P51" i="2" s="1"/>
  <c r="O67" i="2"/>
  <c r="I67" i="2"/>
  <c r="J67" i="2" s="1"/>
  <c r="P67" i="2" s="1"/>
  <c r="S97" i="2"/>
  <c r="R110" i="2"/>
  <c r="I20" i="2"/>
  <c r="J20" i="2" s="1"/>
  <c r="P20" i="2" s="1"/>
  <c r="Q20" i="2" s="1"/>
  <c r="I36" i="2"/>
  <c r="J36" i="2" s="1"/>
  <c r="P36" i="2" s="1"/>
  <c r="Q36" i="2" s="1"/>
  <c r="I52" i="2"/>
  <c r="J52" i="2" s="1"/>
  <c r="P52" i="2" s="1"/>
  <c r="Q52" i="2" s="1"/>
  <c r="I68" i="2"/>
  <c r="J68" i="2" s="1"/>
  <c r="P68" i="2" s="1"/>
  <c r="Q68" i="2" s="1"/>
  <c r="U79" i="2"/>
  <c r="W79" i="2" s="1"/>
  <c r="M79" i="2"/>
  <c r="O79" i="2" s="1"/>
  <c r="U80" i="2"/>
  <c r="W80" i="2" s="1"/>
  <c r="M80" i="2"/>
  <c r="O80" i="2" s="1"/>
  <c r="U81" i="2"/>
  <c r="W81" i="2" s="1"/>
  <c r="M81" i="2"/>
  <c r="O132" i="2"/>
  <c r="I132" i="2"/>
  <c r="J132" i="2" s="1"/>
  <c r="P132" i="2" s="1"/>
  <c r="U128" i="2"/>
  <c r="W128" i="2" s="1"/>
  <c r="M128" i="2"/>
  <c r="U142" i="2"/>
  <c r="W142" i="2" s="1"/>
  <c r="M142" i="2"/>
  <c r="O142" i="2" s="1"/>
  <c r="U144" i="2"/>
  <c r="W144" i="2" s="1"/>
  <c r="M144" i="2"/>
  <c r="I6" i="2"/>
  <c r="J6" i="2" s="1"/>
  <c r="P6" i="2" s="1"/>
  <c r="Q6" i="2" s="1"/>
  <c r="M11" i="2"/>
  <c r="I22" i="2"/>
  <c r="J22" i="2" s="1"/>
  <c r="P22" i="2" s="1"/>
  <c r="Q22" i="2" s="1"/>
  <c r="M27" i="2"/>
  <c r="I38" i="2"/>
  <c r="J38" i="2" s="1"/>
  <c r="P38" i="2" s="1"/>
  <c r="Q38" i="2" s="1"/>
  <c r="M43" i="2"/>
  <c r="I54" i="2"/>
  <c r="J54" i="2" s="1"/>
  <c r="P54" i="2" s="1"/>
  <c r="Q54" i="2" s="1"/>
  <c r="M59" i="2"/>
  <c r="I70" i="2"/>
  <c r="J70" i="2" s="1"/>
  <c r="P70" i="2" s="1"/>
  <c r="Q70" i="2" s="1"/>
  <c r="M75" i="2"/>
  <c r="I78" i="2"/>
  <c r="J78" i="2" s="1"/>
  <c r="P78" i="2" s="1"/>
  <c r="Q78" i="2" s="1"/>
  <c r="O82" i="2"/>
  <c r="M85" i="2"/>
  <c r="H92" i="2"/>
  <c r="I94" i="2"/>
  <c r="I102" i="2"/>
  <c r="J102" i="2" s="1"/>
  <c r="P102" i="2" s="1"/>
  <c r="Q102" i="2" s="1"/>
  <c r="O106" i="2"/>
  <c r="M109" i="2"/>
  <c r="I118" i="2"/>
  <c r="J118" i="2" s="1"/>
  <c r="P118" i="2" s="1"/>
  <c r="Q118" i="2" s="1"/>
  <c r="O122" i="2"/>
  <c r="U132" i="2"/>
  <c r="W132" i="2" s="1"/>
  <c r="Q133" i="2"/>
  <c r="U135" i="2"/>
  <c r="W135" i="2" s="1"/>
  <c r="M15" i="2"/>
  <c r="M31" i="2"/>
  <c r="M47" i="2"/>
  <c r="M63" i="2"/>
  <c r="I88" i="2"/>
  <c r="J88" i="2" s="1"/>
  <c r="P88" i="2" s="1"/>
  <c r="Q88" i="2" s="1"/>
  <c r="I96" i="2"/>
  <c r="J96" i="2" s="1"/>
  <c r="P96" i="2" s="1"/>
  <c r="Q96" i="2" s="1"/>
  <c r="M103" i="2"/>
  <c r="O103" i="2" s="1"/>
  <c r="M104" i="2"/>
  <c r="O104" i="2" s="1"/>
  <c r="M119" i="2"/>
  <c r="O119" i="2" s="1"/>
  <c r="M120" i="2"/>
  <c r="O120" i="2" s="1"/>
  <c r="U126" i="2"/>
  <c r="W126" i="2" s="1"/>
  <c r="M126" i="2"/>
  <c r="U131" i="2"/>
  <c r="W131" i="2" s="1"/>
  <c r="M131" i="2"/>
  <c r="O131" i="2" s="1"/>
  <c r="U134" i="2"/>
  <c r="W134" i="2" s="1"/>
  <c r="M134" i="2"/>
  <c r="I141" i="2"/>
  <c r="J141" i="2" s="1"/>
  <c r="P141" i="2" s="1"/>
  <c r="Q141" i="2" s="1"/>
  <c r="M143" i="2"/>
  <c r="O143" i="2" s="1"/>
  <c r="U143" i="2"/>
  <c r="W143" i="2" s="1"/>
  <c r="M146" i="2"/>
  <c r="O146" i="2" s="1"/>
  <c r="U146" i="2"/>
  <c r="W146" i="2" s="1"/>
  <c r="M150" i="2"/>
  <c r="O150" i="2" s="1"/>
  <c r="U150" i="2"/>
  <c r="W150" i="2" s="1"/>
  <c r="I156" i="2"/>
  <c r="J156" i="2" s="1"/>
  <c r="P156" i="2" s="1"/>
  <c r="O156" i="2"/>
  <c r="U166" i="2"/>
  <c r="W166" i="2" s="1"/>
  <c r="M166" i="2"/>
  <c r="I14" i="2"/>
  <c r="J14" i="2" s="1"/>
  <c r="P14" i="2" s="1"/>
  <c r="Q14" i="2" s="1"/>
  <c r="U99" i="2"/>
  <c r="W99" i="2" s="1"/>
  <c r="M99" i="2"/>
  <c r="O99" i="2" s="1"/>
  <c r="M105" i="2"/>
  <c r="M108" i="2"/>
  <c r="O108" i="2" s="1"/>
  <c r="U115" i="2"/>
  <c r="W115" i="2" s="1"/>
  <c r="M115" i="2"/>
  <c r="O115" i="2" s="1"/>
  <c r="M121" i="2"/>
  <c r="U130" i="2"/>
  <c r="W130" i="2" s="1"/>
  <c r="M130" i="2"/>
  <c r="O130" i="2" s="1"/>
  <c r="I129" i="2"/>
  <c r="J129" i="2" s="1"/>
  <c r="P129" i="2" s="1"/>
  <c r="Q129" i="2" s="1"/>
  <c r="M136" i="2"/>
  <c r="I145" i="2"/>
  <c r="J145" i="2" s="1"/>
  <c r="P145" i="2" s="1"/>
  <c r="Q145" i="2" s="1"/>
  <c r="O147" i="2"/>
  <c r="I147" i="2"/>
  <c r="J147" i="2" s="1"/>
  <c r="P147" i="2" s="1"/>
  <c r="M154" i="2"/>
  <c r="O154" i="2" s="1"/>
  <c r="U154" i="2"/>
  <c r="W154" i="2" s="1"/>
  <c r="U158" i="2"/>
  <c r="W158" i="2" s="1"/>
  <c r="M158" i="2"/>
  <c r="O158" i="2" s="1"/>
  <c r="U155" i="2"/>
  <c r="W155" i="2" s="1"/>
  <c r="O159" i="2"/>
  <c r="I159" i="2"/>
  <c r="J159" i="2" s="1"/>
  <c r="P159" i="2" s="1"/>
  <c r="O167" i="2"/>
  <c r="I167" i="2"/>
  <c r="J167" i="2" s="1"/>
  <c r="P167" i="2" s="1"/>
  <c r="I135" i="2"/>
  <c r="J135" i="2" s="1"/>
  <c r="P135" i="2" s="1"/>
  <c r="Q135" i="2" s="1"/>
  <c r="M151" i="2"/>
  <c r="I162" i="2"/>
  <c r="J162" i="2" s="1"/>
  <c r="P162" i="2" s="1"/>
  <c r="Q162" i="2" s="1"/>
  <c r="M160" i="2"/>
  <c r="O160" i="2" s="1"/>
  <c r="M164" i="2"/>
  <c r="O164" i="2" s="1"/>
  <c r="M168" i="2"/>
  <c r="O168" i="2" s="1"/>
  <c r="W171" i="1"/>
  <c r="I42" i="2" l="1"/>
  <c r="J42" i="2" s="1"/>
  <c r="P42" i="2" s="1"/>
  <c r="Q42" i="2" s="1"/>
  <c r="I57" i="2"/>
  <c r="J57" i="2" s="1"/>
  <c r="P57" i="2" s="1"/>
  <c r="Q57" i="2" s="1"/>
  <c r="I161" i="2"/>
  <c r="J161" i="2" s="1"/>
  <c r="P161" i="2" s="1"/>
  <c r="Q161" i="2" s="1"/>
  <c r="I26" i="2"/>
  <c r="J26" i="2" s="1"/>
  <c r="P26" i="2" s="1"/>
  <c r="Q26" i="2" s="1"/>
  <c r="S26" i="2" s="1"/>
  <c r="Q106" i="2"/>
  <c r="I53" i="2"/>
  <c r="J53" i="2" s="1"/>
  <c r="P53" i="2" s="1"/>
  <c r="I7" i="2"/>
  <c r="J7" i="2" s="1"/>
  <c r="P7" i="2" s="1"/>
  <c r="Q7" i="2" s="1"/>
  <c r="I123" i="2"/>
  <c r="J123" i="2" s="1"/>
  <c r="P123" i="2" s="1"/>
  <c r="Q123" i="2" s="1"/>
  <c r="R123" i="2" s="1"/>
  <c r="I18" i="2"/>
  <c r="J18" i="2" s="1"/>
  <c r="P18" i="2" s="1"/>
  <c r="R163" i="2"/>
  <c r="I117" i="2"/>
  <c r="J117" i="2" s="1"/>
  <c r="P117" i="2" s="1"/>
  <c r="Q117" i="2" s="1"/>
  <c r="I49" i="2"/>
  <c r="J49" i="2" s="1"/>
  <c r="P49" i="2" s="1"/>
  <c r="Q49" i="2" s="1"/>
  <c r="S49" i="2" s="1"/>
  <c r="O149" i="2"/>
  <c r="Q149" i="2" s="1"/>
  <c r="S149" i="2" s="1"/>
  <c r="S44" i="2"/>
  <c r="I39" i="2"/>
  <c r="J39" i="2" s="1"/>
  <c r="P39" i="2" s="1"/>
  <c r="Q39" i="2" s="1"/>
  <c r="I17" i="2"/>
  <c r="J17" i="2" s="1"/>
  <c r="P17" i="2" s="1"/>
  <c r="Q17" i="2" s="1"/>
  <c r="S17" i="2" s="1"/>
  <c r="R98" i="2"/>
  <c r="S98" i="2"/>
  <c r="I157" i="2"/>
  <c r="J157" i="2" s="1"/>
  <c r="P157" i="2" s="1"/>
  <c r="Q157" i="2" s="1"/>
  <c r="I131" i="2"/>
  <c r="J131" i="2" s="1"/>
  <c r="P131" i="2" s="1"/>
  <c r="Q131" i="2" s="1"/>
  <c r="I143" i="2"/>
  <c r="J143" i="2" s="1"/>
  <c r="P143" i="2" s="1"/>
  <c r="Q122" i="2"/>
  <c r="S122" i="2" s="1"/>
  <c r="Q82" i="2"/>
  <c r="S82" i="2" s="1"/>
  <c r="I150" i="2"/>
  <c r="J150" i="2" s="1"/>
  <c r="P150" i="2" s="1"/>
  <c r="Q150" i="2" s="1"/>
  <c r="I62" i="2"/>
  <c r="J62" i="2" s="1"/>
  <c r="P62" i="2" s="1"/>
  <c r="Q62" i="2" s="1"/>
  <c r="I77" i="2"/>
  <c r="J77" i="2" s="1"/>
  <c r="P77" i="2" s="1"/>
  <c r="Q77" i="2" s="1"/>
  <c r="S77" i="2" s="1"/>
  <c r="Q18" i="2"/>
  <c r="R18" i="2"/>
  <c r="S18" i="2"/>
  <c r="R101" i="2"/>
  <c r="R77" i="2"/>
  <c r="R124" i="2"/>
  <c r="I139" i="2"/>
  <c r="J139" i="2" s="1"/>
  <c r="P139" i="2" s="1"/>
  <c r="Q139" i="2" s="1"/>
  <c r="R140" i="2"/>
  <c r="I34" i="2"/>
  <c r="J34" i="2" s="1"/>
  <c r="P34" i="2" s="1"/>
  <c r="Q34" i="2" s="1"/>
  <c r="S34" i="2" s="1"/>
  <c r="I112" i="2"/>
  <c r="J112" i="2" s="1"/>
  <c r="P112" i="2" s="1"/>
  <c r="Q112" i="2" s="1"/>
  <c r="S112" i="2" s="1"/>
  <c r="I41" i="2"/>
  <c r="J41" i="2" s="1"/>
  <c r="P41" i="2" s="1"/>
  <c r="Q41" i="2" s="1"/>
  <c r="I108" i="2"/>
  <c r="J108" i="2" s="1"/>
  <c r="P108" i="2" s="1"/>
  <c r="Q108" i="2" s="1"/>
  <c r="I120" i="2"/>
  <c r="J120" i="2" s="1"/>
  <c r="P120" i="2" s="1"/>
  <c r="Q120" i="2" s="1"/>
  <c r="R90" i="2"/>
  <c r="S90" i="2"/>
  <c r="I55" i="2"/>
  <c r="J55" i="2" s="1"/>
  <c r="P55" i="2" s="1"/>
  <c r="I165" i="2"/>
  <c r="J165" i="2" s="1"/>
  <c r="P165" i="2" s="1"/>
  <c r="Q165" i="2" s="1"/>
  <c r="S165" i="2" s="1"/>
  <c r="I58" i="2"/>
  <c r="J58" i="2" s="1"/>
  <c r="P58" i="2" s="1"/>
  <c r="Q58" i="2" s="1"/>
  <c r="R58" i="2" s="1"/>
  <c r="S125" i="2"/>
  <c r="S137" i="2"/>
  <c r="S12" i="2"/>
  <c r="I66" i="2"/>
  <c r="J66" i="2" s="1"/>
  <c r="P66" i="2" s="1"/>
  <c r="Q66" i="2" s="1"/>
  <c r="I138" i="2"/>
  <c r="J138" i="2" s="1"/>
  <c r="P138" i="2" s="1"/>
  <c r="Q138" i="2" s="1"/>
  <c r="Q147" i="2"/>
  <c r="R147" i="2" s="1"/>
  <c r="I30" i="2"/>
  <c r="J30" i="2" s="1"/>
  <c r="P30" i="2" s="1"/>
  <c r="Q30" i="2" s="1"/>
  <c r="R30" i="2" s="1"/>
  <c r="Q132" i="2"/>
  <c r="S132" i="2" s="1"/>
  <c r="R28" i="2"/>
  <c r="S28" i="2"/>
  <c r="I10" i="2"/>
  <c r="J10" i="2" s="1"/>
  <c r="P10" i="2" s="1"/>
  <c r="Q10" i="2" s="1"/>
  <c r="R10" i="2" s="1"/>
  <c r="I46" i="2"/>
  <c r="J46" i="2" s="1"/>
  <c r="P46" i="2" s="1"/>
  <c r="Q46" i="2" s="1"/>
  <c r="S46" i="2" s="1"/>
  <c r="S76" i="2"/>
  <c r="R76" i="2"/>
  <c r="S107" i="2"/>
  <c r="R107" i="2"/>
  <c r="I115" i="2"/>
  <c r="J115" i="2" s="1"/>
  <c r="P115" i="2" s="1"/>
  <c r="Q35" i="2"/>
  <c r="S35" i="2" s="1"/>
  <c r="I73" i="2"/>
  <c r="J73" i="2" s="1"/>
  <c r="P73" i="2" s="1"/>
  <c r="Q73" i="2" s="1"/>
  <c r="S73" i="2" s="1"/>
  <c r="I45" i="2"/>
  <c r="J45" i="2" s="1"/>
  <c r="P45" i="2" s="1"/>
  <c r="Q45" i="2" s="1"/>
  <c r="I160" i="2"/>
  <c r="J160" i="2" s="1"/>
  <c r="P160" i="2" s="1"/>
  <c r="I74" i="2"/>
  <c r="J74" i="2" s="1"/>
  <c r="P74" i="2" s="1"/>
  <c r="Q74" i="2" s="1"/>
  <c r="Q67" i="2"/>
  <c r="R67" i="2" s="1"/>
  <c r="R34" i="2"/>
  <c r="I25" i="2"/>
  <c r="J25" i="2" s="1"/>
  <c r="P25" i="2" s="1"/>
  <c r="Q25" i="2" s="1"/>
  <c r="I50" i="2"/>
  <c r="J50" i="2" s="1"/>
  <c r="P50" i="2" s="1"/>
  <c r="Q50" i="2" s="1"/>
  <c r="I153" i="2"/>
  <c r="J153" i="2" s="1"/>
  <c r="P153" i="2" s="1"/>
  <c r="Q153" i="2" s="1"/>
  <c r="R153" i="2" s="1"/>
  <c r="I142" i="2"/>
  <c r="J142" i="2" s="1"/>
  <c r="P142" i="2" s="1"/>
  <c r="Q142" i="2" s="1"/>
  <c r="I21" i="2"/>
  <c r="J21" i="2" s="1"/>
  <c r="P21" i="2" s="1"/>
  <c r="Q21" i="2" s="1"/>
  <c r="I33" i="2"/>
  <c r="J33" i="2" s="1"/>
  <c r="P33" i="2" s="1"/>
  <c r="Q33" i="2" s="1"/>
  <c r="S33" i="2" s="1"/>
  <c r="I9" i="2"/>
  <c r="J9" i="2" s="1"/>
  <c r="P9" i="2" s="1"/>
  <c r="Q9" i="2" s="1"/>
  <c r="I111" i="2"/>
  <c r="J111" i="2" s="1"/>
  <c r="P111" i="2" s="1"/>
  <c r="Q111" i="2" s="1"/>
  <c r="I61" i="2"/>
  <c r="J61" i="2" s="1"/>
  <c r="P61" i="2" s="1"/>
  <c r="Q61" i="2" s="1"/>
  <c r="R61" i="2" s="1"/>
  <c r="I83" i="2"/>
  <c r="J83" i="2" s="1"/>
  <c r="P83" i="2" s="1"/>
  <c r="Q83" i="2" s="1"/>
  <c r="S157" i="2"/>
  <c r="R157" i="2"/>
  <c r="S96" i="2"/>
  <c r="R96" i="2"/>
  <c r="R68" i="2"/>
  <c r="S68" i="2"/>
  <c r="R52" i="2"/>
  <c r="S52" i="2"/>
  <c r="R36" i="2"/>
  <c r="S36" i="2"/>
  <c r="R20" i="2"/>
  <c r="S20" i="2"/>
  <c r="S161" i="2"/>
  <c r="R161" i="2"/>
  <c r="R139" i="2"/>
  <c r="S139" i="2"/>
  <c r="S88" i="2"/>
  <c r="R88" i="2"/>
  <c r="S135" i="2"/>
  <c r="R135" i="2"/>
  <c r="S62" i="2"/>
  <c r="R62" i="2"/>
  <c r="R118" i="2"/>
  <c r="S118" i="2"/>
  <c r="R78" i="2"/>
  <c r="S78" i="2"/>
  <c r="S54" i="2"/>
  <c r="R54" i="2"/>
  <c r="S22" i="2"/>
  <c r="R22" i="2"/>
  <c r="R152" i="2"/>
  <c r="S152" i="2"/>
  <c r="O166" i="2"/>
  <c r="I166" i="2"/>
  <c r="J166" i="2" s="1"/>
  <c r="P166" i="2" s="1"/>
  <c r="O47" i="2"/>
  <c r="I47" i="2"/>
  <c r="J47" i="2" s="1"/>
  <c r="P47" i="2" s="1"/>
  <c r="O15" i="2"/>
  <c r="I15" i="2"/>
  <c r="J15" i="2" s="1"/>
  <c r="P15" i="2" s="1"/>
  <c r="R145" i="2"/>
  <c r="S145" i="2"/>
  <c r="I103" i="2"/>
  <c r="J103" i="2" s="1"/>
  <c r="P103" i="2" s="1"/>
  <c r="Q103" i="2" s="1"/>
  <c r="O85" i="2"/>
  <c r="I85" i="2"/>
  <c r="J85" i="2" s="1"/>
  <c r="P85" i="2" s="1"/>
  <c r="S162" i="2"/>
  <c r="R162" i="2"/>
  <c r="O128" i="2"/>
  <c r="I128" i="2"/>
  <c r="J128" i="2" s="1"/>
  <c r="P128" i="2" s="1"/>
  <c r="S116" i="2"/>
  <c r="R116" i="2"/>
  <c r="R42" i="2"/>
  <c r="S42" i="2"/>
  <c r="I99" i="2"/>
  <c r="J99" i="2" s="1"/>
  <c r="P99" i="2" s="1"/>
  <c r="Q99" i="2" s="1"/>
  <c r="S14" i="2"/>
  <c r="R14" i="2"/>
  <c r="R102" i="2"/>
  <c r="S102" i="2"/>
  <c r="S6" i="2"/>
  <c r="R6" i="2"/>
  <c r="I168" i="2"/>
  <c r="J168" i="2" s="1"/>
  <c r="P168" i="2" s="1"/>
  <c r="Q168" i="2" s="1"/>
  <c r="I146" i="2"/>
  <c r="J146" i="2" s="1"/>
  <c r="P146" i="2" s="1"/>
  <c r="Q146" i="2" s="1"/>
  <c r="I130" i="2"/>
  <c r="J130" i="2" s="1"/>
  <c r="P130" i="2" s="1"/>
  <c r="Q130" i="2" s="1"/>
  <c r="I134" i="2"/>
  <c r="J134" i="2" s="1"/>
  <c r="P134" i="2" s="1"/>
  <c r="O134" i="2"/>
  <c r="O126" i="2"/>
  <c r="I126" i="2"/>
  <c r="J126" i="2" s="1"/>
  <c r="P126" i="2" s="1"/>
  <c r="O109" i="2"/>
  <c r="I109" i="2"/>
  <c r="J109" i="2" s="1"/>
  <c r="P109" i="2" s="1"/>
  <c r="O75" i="2"/>
  <c r="I75" i="2"/>
  <c r="J75" i="2" s="1"/>
  <c r="P75" i="2" s="1"/>
  <c r="O43" i="2"/>
  <c r="I43" i="2"/>
  <c r="J43" i="2" s="1"/>
  <c r="P43" i="2" s="1"/>
  <c r="O11" i="2"/>
  <c r="I11" i="2"/>
  <c r="J11" i="2" s="1"/>
  <c r="P11" i="2" s="1"/>
  <c r="S113" i="2"/>
  <c r="R113" i="2"/>
  <c r="S89" i="2"/>
  <c r="R89" i="2"/>
  <c r="S29" i="2"/>
  <c r="R29" i="2"/>
  <c r="R129" i="2"/>
  <c r="S129" i="2"/>
  <c r="R72" i="2"/>
  <c r="S72" i="2"/>
  <c r="R64" i="2"/>
  <c r="S64" i="2"/>
  <c r="R56" i="2"/>
  <c r="S56" i="2"/>
  <c r="Q53" i="2"/>
  <c r="R48" i="2"/>
  <c r="S48" i="2"/>
  <c r="R40" i="2"/>
  <c r="S40" i="2"/>
  <c r="R32" i="2"/>
  <c r="S32" i="2"/>
  <c r="R24" i="2"/>
  <c r="S24" i="2"/>
  <c r="R16" i="2"/>
  <c r="S16" i="2"/>
  <c r="R8" i="2"/>
  <c r="S8" i="2"/>
  <c r="O3" i="2"/>
  <c r="S70" i="2"/>
  <c r="R70" i="2"/>
  <c r="S38" i="2"/>
  <c r="R38" i="2"/>
  <c r="Q167" i="2"/>
  <c r="Q159" i="2"/>
  <c r="O121" i="2"/>
  <c r="I121" i="2"/>
  <c r="J121" i="2" s="1"/>
  <c r="P121" i="2" s="1"/>
  <c r="S95" i="2"/>
  <c r="R95" i="2"/>
  <c r="Q143" i="2"/>
  <c r="O63" i="2"/>
  <c r="I63" i="2"/>
  <c r="J63" i="2" s="1"/>
  <c r="P63" i="2" s="1"/>
  <c r="O31" i="2"/>
  <c r="I31" i="2"/>
  <c r="J31" i="2" s="1"/>
  <c r="P31" i="2" s="1"/>
  <c r="R133" i="2"/>
  <c r="S133" i="2"/>
  <c r="R106" i="2"/>
  <c r="S106" i="2"/>
  <c r="J94" i="2"/>
  <c r="I80" i="2"/>
  <c r="J80" i="2" s="1"/>
  <c r="P80" i="2" s="1"/>
  <c r="Q80" i="2" s="1"/>
  <c r="R148" i="2"/>
  <c r="S148" i="2"/>
  <c r="O81" i="2"/>
  <c r="I81" i="2"/>
  <c r="J81" i="2" s="1"/>
  <c r="P81" i="2" s="1"/>
  <c r="S65" i="2"/>
  <c r="R65" i="2"/>
  <c r="R26" i="2"/>
  <c r="S100" i="2"/>
  <c r="R100" i="2"/>
  <c r="I69" i="2"/>
  <c r="J69" i="2" s="1"/>
  <c r="P69" i="2" s="1"/>
  <c r="Q69" i="2" s="1"/>
  <c r="Q51" i="2"/>
  <c r="I37" i="2"/>
  <c r="J37" i="2" s="1"/>
  <c r="P37" i="2" s="1"/>
  <c r="Q37" i="2" s="1"/>
  <c r="Q19" i="2"/>
  <c r="I5" i="2"/>
  <c r="Q160" i="2"/>
  <c r="I154" i="2"/>
  <c r="J154" i="2" s="1"/>
  <c r="P154" i="2" s="1"/>
  <c r="Q154" i="2" s="1"/>
  <c r="O151" i="2"/>
  <c r="I151" i="2"/>
  <c r="J151" i="2" s="1"/>
  <c r="P151" i="2" s="1"/>
  <c r="I158" i="2"/>
  <c r="J158" i="2" s="1"/>
  <c r="P158" i="2" s="1"/>
  <c r="Q158" i="2" s="1"/>
  <c r="I84" i="2"/>
  <c r="J84" i="2" s="1"/>
  <c r="P84" i="2" s="1"/>
  <c r="Q84" i="2" s="1"/>
  <c r="S155" i="2"/>
  <c r="R155" i="2"/>
  <c r="O136" i="2"/>
  <c r="I136" i="2"/>
  <c r="J136" i="2" s="1"/>
  <c r="P136" i="2" s="1"/>
  <c r="I164" i="2"/>
  <c r="J164" i="2" s="1"/>
  <c r="P164" i="2" s="1"/>
  <c r="Q164" i="2" s="1"/>
  <c r="S138" i="2"/>
  <c r="R138" i="2"/>
  <c r="Q115" i="2"/>
  <c r="O105" i="2"/>
  <c r="I105" i="2"/>
  <c r="J105" i="2" s="1"/>
  <c r="P105" i="2" s="1"/>
  <c r="S87" i="2"/>
  <c r="R87" i="2"/>
  <c r="Q156" i="2"/>
  <c r="R141" i="2"/>
  <c r="S141" i="2"/>
  <c r="I119" i="2"/>
  <c r="J119" i="2" s="1"/>
  <c r="P119" i="2" s="1"/>
  <c r="Q119" i="2" s="1"/>
  <c r="I104" i="2"/>
  <c r="J104" i="2" s="1"/>
  <c r="P104" i="2" s="1"/>
  <c r="Q104" i="2" s="1"/>
  <c r="I79" i="2"/>
  <c r="J79" i="2" s="1"/>
  <c r="P79" i="2" s="1"/>
  <c r="Q79" i="2" s="1"/>
  <c r="O59" i="2"/>
  <c r="I59" i="2"/>
  <c r="J59" i="2" s="1"/>
  <c r="P59" i="2" s="1"/>
  <c r="O27" i="2"/>
  <c r="I27" i="2"/>
  <c r="J27" i="2" s="1"/>
  <c r="P27" i="2" s="1"/>
  <c r="O144" i="2"/>
  <c r="I144" i="2"/>
  <c r="J144" i="2" s="1"/>
  <c r="P144" i="2" s="1"/>
  <c r="S13" i="2"/>
  <c r="R13" i="2"/>
  <c r="R57" i="2"/>
  <c r="S57" i="2"/>
  <c r="Q71" i="2"/>
  <c r="Q55" i="2"/>
  <c r="Q23" i="2"/>
  <c r="P171" i="1"/>
  <c r="M171" i="1"/>
  <c r="O171" i="1" s="1"/>
  <c r="L168" i="1"/>
  <c r="K168" i="1"/>
  <c r="G168" i="1"/>
  <c r="H166" i="1"/>
  <c r="C166" i="1"/>
  <c r="H165" i="1"/>
  <c r="C165" i="1"/>
  <c r="H164" i="1"/>
  <c r="C164" i="1"/>
  <c r="H163" i="1"/>
  <c r="C163" i="1"/>
  <c r="H162" i="1"/>
  <c r="C162" i="1"/>
  <c r="H161" i="1"/>
  <c r="C161" i="1"/>
  <c r="H160" i="1"/>
  <c r="C160" i="1"/>
  <c r="H159" i="1"/>
  <c r="C159" i="1"/>
  <c r="H158" i="1"/>
  <c r="C158" i="1"/>
  <c r="H157" i="1"/>
  <c r="C157" i="1"/>
  <c r="H156" i="1"/>
  <c r="C156" i="1"/>
  <c r="H155" i="1"/>
  <c r="C155" i="1"/>
  <c r="U155" i="1" s="1"/>
  <c r="W155" i="1" s="1"/>
  <c r="H154" i="1"/>
  <c r="C154" i="1"/>
  <c r="H153" i="1"/>
  <c r="C153" i="1"/>
  <c r="H152" i="1"/>
  <c r="C152" i="1"/>
  <c r="H151" i="1"/>
  <c r="C151" i="1"/>
  <c r="H150" i="1"/>
  <c r="C150" i="1"/>
  <c r="H149" i="1"/>
  <c r="C149" i="1"/>
  <c r="H148" i="1"/>
  <c r="C148" i="1"/>
  <c r="H147" i="1"/>
  <c r="C147" i="1"/>
  <c r="U147" i="1" s="1"/>
  <c r="W147" i="1" s="1"/>
  <c r="H146" i="1"/>
  <c r="C146" i="1"/>
  <c r="H145" i="1"/>
  <c r="C145" i="1"/>
  <c r="H144" i="1"/>
  <c r="C144" i="1"/>
  <c r="H143" i="1"/>
  <c r="C143" i="1"/>
  <c r="H142" i="1"/>
  <c r="C142" i="1"/>
  <c r="H141" i="1"/>
  <c r="C141" i="1"/>
  <c r="H140" i="1"/>
  <c r="C140" i="1"/>
  <c r="H139" i="1"/>
  <c r="C139" i="1"/>
  <c r="H138" i="1"/>
  <c r="C138" i="1"/>
  <c r="H137" i="1"/>
  <c r="C137" i="1"/>
  <c r="U137" i="1" s="1"/>
  <c r="W137" i="1" s="1"/>
  <c r="H136" i="1"/>
  <c r="C136" i="1"/>
  <c r="U136" i="1" s="1"/>
  <c r="W136" i="1" s="1"/>
  <c r="H135" i="1"/>
  <c r="C135" i="1"/>
  <c r="H134" i="1"/>
  <c r="C134" i="1"/>
  <c r="H133" i="1"/>
  <c r="C133" i="1"/>
  <c r="U133" i="1" s="1"/>
  <c r="W133" i="1" s="1"/>
  <c r="H132" i="1"/>
  <c r="C132" i="1"/>
  <c r="H131" i="1"/>
  <c r="C131" i="1"/>
  <c r="H130" i="1"/>
  <c r="C130" i="1"/>
  <c r="H129" i="1"/>
  <c r="C129" i="1"/>
  <c r="U129" i="1" s="1"/>
  <c r="W129" i="1" s="1"/>
  <c r="H128" i="1"/>
  <c r="C128" i="1"/>
  <c r="U128" i="1" s="1"/>
  <c r="W128" i="1" s="1"/>
  <c r="H127" i="1"/>
  <c r="C127" i="1"/>
  <c r="H126" i="1"/>
  <c r="C126" i="1"/>
  <c r="H125" i="1"/>
  <c r="C125" i="1"/>
  <c r="H124" i="1"/>
  <c r="C124" i="1"/>
  <c r="H123" i="1"/>
  <c r="C123" i="1"/>
  <c r="H122" i="1"/>
  <c r="C122" i="1"/>
  <c r="H121" i="1"/>
  <c r="C121" i="1"/>
  <c r="H120" i="1"/>
  <c r="C120" i="1"/>
  <c r="H119" i="1"/>
  <c r="C119" i="1"/>
  <c r="H118" i="1"/>
  <c r="C118" i="1"/>
  <c r="H117" i="1"/>
  <c r="C117" i="1"/>
  <c r="H116" i="1"/>
  <c r="C116" i="1"/>
  <c r="H115" i="1"/>
  <c r="C115" i="1"/>
  <c r="H114" i="1"/>
  <c r="C114" i="1"/>
  <c r="U114" i="1" s="1"/>
  <c r="W114" i="1" s="1"/>
  <c r="H113" i="1"/>
  <c r="C113" i="1"/>
  <c r="H112" i="1"/>
  <c r="C112" i="1"/>
  <c r="H111" i="1"/>
  <c r="C111" i="1"/>
  <c r="H110" i="1"/>
  <c r="C110" i="1"/>
  <c r="U110" i="1" s="1"/>
  <c r="W110" i="1" s="1"/>
  <c r="H109" i="1"/>
  <c r="C109" i="1"/>
  <c r="H108" i="1"/>
  <c r="C108" i="1"/>
  <c r="H107" i="1"/>
  <c r="C107" i="1"/>
  <c r="H106" i="1"/>
  <c r="C106" i="1"/>
  <c r="H105" i="1"/>
  <c r="C105" i="1"/>
  <c r="H104" i="1"/>
  <c r="C104" i="1"/>
  <c r="H103" i="1"/>
  <c r="C103" i="1"/>
  <c r="H102" i="1"/>
  <c r="C102" i="1"/>
  <c r="H101" i="1"/>
  <c r="C101" i="1"/>
  <c r="H100" i="1"/>
  <c r="C100" i="1"/>
  <c r="H99" i="1"/>
  <c r="C99" i="1"/>
  <c r="U99" i="1" s="1"/>
  <c r="W99" i="1" s="1"/>
  <c r="H98" i="1"/>
  <c r="C98" i="1"/>
  <c r="H97" i="1"/>
  <c r="C97" i="1"/>
  <c r="H96" i="1"/>
  <c r="C96" i="1"/>
  <c r="H95" i="1"/>
  <c r="C95" i="1"/>
  <c r="H94" i="1"/>
  <c r="C94" i="1"/>
  <c r="H93" i="1"/>
  <c r="C93" i="1"/>
  <c r="H92" i="1"/>
  <c r="C92" i="1"/>
  <c r="L91" i="1"/>
  <c r="K91" i="1"/>
  <c r="G91" i="1"/>
  <c r="H89" i="1"/>
  <c r="C89" i="1"/>
  <c r="H88" i="1"/>
  <c r="C88" i="1"/>
  <c r="H87" i="1"/>
  <c r="C87" i="1"/>
  <c r="H86" i="1"/>
  <c r="C86" i="1"/>
  <c r="H85" i="1"/>
  <c r="C85" i="1"/>
  <c r="H84" i="1"/>
  <c r="C84" i="1"/>
  <c r="H83" i="1"/>
  <c r="C83" i="1"/>
  <c r="H82" i="1"/>
  <c r="C82" i="1"/>
  <c r="H81" i="1"/>
  <c r="C81" i="1"/>
  <c r="H80" i="1"/>
  <c r="C80" i="1"/>
  <c r="H79" i="1"/>
  <c r="C79" i="1"/>
  <c r="H78" i="1"/>
  <c r="C78" i="1"/>
  <c r="H77" i="1"/>
  <c r="C77" i="1"/>
  <c r="H76" i="1"/>
  <c r="C76" i="1"/>
  <c r="H75" i="1"/>
  <c r="C75" i="1"/>
  <c r="H74" i="1"/>
  <c r="C74" i="1"/>
  <c r="H73" i="1"/>
  <c r="C73" i="1"/>
  <c r="H72" i="1"/>
  <c r="C72" i="1"/>
  <c r="H71" i="1"/>
  <c r="C71" i="1"/>
  <c r="U71" i="1" s="1"/>
  <c r="W71" i="1" s="1"/>
  <c r="H70" i="1"/>
  <c r="C70" i="1"/>
  <c r="H69" i="1"/>
  <c r="C69" i="1"/>
  <c r="H68" i="1"/>
  <c r="C68" i="1"/>
  <c r="H67" i="1"/>
  <c r="C67" i="1"/>
  <c r="H66" i="1"/>
  <c r="C66" i="1"/>
  <c r="H65" i="1"/>
  <c r="C65" i="1"/>
  <c r="H64" i="1"/>
  <c r="C64" i="1"/>
  <c r="H63" i="1"/>
  <c r="C63" i="1"/>
  <c r="U63" i="1" s="1"/>
  <c r="W63" i="1" s="1"/>
  <c r="H62" i="1"/>
  <c r="C62" i="1"/>
  <c r="H61" i="1"/>
  <c r="C61" i="1"/>
  <c r="H60" i="1"/>
  <c r="C60" i="1"/>
  <c r="H59" i="1"/>
  <c r="C59" i="1"/>
  <c r="H58" i="1"/>
  <c r="C58" i="1"/>
  <c r="H57" i="1"/>
  <c r="C57" i="1"/>
  <c r="H56" i="1"/>
  <c r="C56" i="1"/>
  <c r="H55" i="1"/>
  <c r="C55" i="1"/>
  <c r="H54" i="1"/>
  <c r="C54" i="1"/>
  <c r="H53" i="1"/>
  <c r="C53" i="1"/>
  <c r="H52" i="1"/>
  <c r="C52" i="1"/>
  <c r="H51" i="1"/>
  <c r="C51" i="1"/>
  <c r="H50" i="1"/>
  <c r="C50" i="1"/>
  <c r="H49" i="1"/>
  <c r="C49" i="1"/>
  <c r="H48" i="1"/>
  <c r="C48" i="1"/>
  <c r="H47" i="1"/>
  <c r="C47" i="1"/>
  <c r="H46" i="1"/>
  <c r="C46" i="1"/>
  <c r="H45" i="1"/>
  <c r="C45" i="1"/>
  <c r="H44" i="1"/>
  <c r="C44" i="1"/>
  <c r="H43" i="1"/>
  <c r="C43" i="1"/>
  <c r="H42" i="1"/>
  <c r="C42" i="1"/>
  <c r="H41" i="1"/>
  <c r="C41" i="1"/>
  <c r="H40" i="1"/>
  <c r="C40" i="1"/>
  <c r="H39" i="1"/>
  <c r="C39" i="1"/>
  <c r="H38" i="1"/>
  <c r="C38" i="1"/>
  <c r="H37" i="1"/>
  <c r="C37" i="1"/>
  <c r="H36" i="1"/>
  <c r="C36" i="1"/>
  <c r="H35" i="1"/>
  <c r="C35" i="1"/>
  <c r="H34" i="1"/>
  <c r="C34" i="1"/>
  <c r="H33" i="1"/>
  <c r="C33" i="1"/>
  <c r="H32" i="1"/>
  <c r="C32" i="1"/>
  <c r="H31" i="1"/>
  <c r="C31" i="1"/>
  <c r="H30" i="1"/>
  <c r="C30" i="1"/>
  <c r="H29" i="1"/>
  <c r="C29" i="1"/>
  <c r="U29" i="1" s="1"/>
  <c r="W29" i="1" s="1"/>
  <c r="H28" i="1"/>
  <c r="C28" i="1"/>
  <c r="H27" i="1"/>
  <c r="C27" i="1"/>
  <c r="H26" i="1"/>
  <c r="C26" i="1"/>
  <c r="H25" i="1"/>
  <c r="C25" i="1"/>
  <c r="H24" i="1"/>
  <c r="C24" i="1"/>
  <c r="H23" i="1"/>
  <c r="C23" i="1"/>
  <c r="H22" i="1"/>
  <c r="C22" i="1"/>
  <c r="M21" i="1"/>
  <c r="H21" i="1"/>
  <c r="C21" i="1"/>
  <c r="U21" i="1" s="1"/>
  <c r="W21" i="1" s="1"/>
  <c r="H20" i="1"/>
  <c r="C20" i="1"/>
  <c r="U20" i="1" s="1"/>
  <c r="W20" i="1" s="1"/>
  <c r="H19" i="1"/>
  <c r="C19" i="1"/>
  <c r="H18" i="1"/>
  <c r="C18" i="1"/>
  <c r="H17" i="1"/>
  <c r="C17" i="1"/>
  <c r="H16" i="1"/>
  <c r="C16" i="1"/>
  <c r="H15" i="1"/>
  <c r="C15" i="1"/>
  <c r="H14" i="1"/>
  <c r="C14" i="1"/>
  <c r="H13" i="1"/>
  <c r="C13" i="1"/>
  <c r="H12" i="1"/>
  <c r="C12" i="1"/>
  <c r="U12" i="1" s="1"/>
  <c r="W12" i="1" s="1"/>
  <c r="H11" i="1"/>
  <c r="C11" i="1"/>
  <c r="U11" i="1" s="1"/>
  <c r="W11" i="1" s="1"/>
  <c r="H10" i="1"/>
  <c r="C10" i="1"/>
  <c r="H9" i="1"/>
  <c r="C9" i="1"/>
  <c r="H8" i="1"/>
  <c r="C8" i="1"/>
  <c r="H7" i="1"/>
  <c r="C7" i="1"/>
  <c r="U7" i="1" s="1"/>
  <c r="W7" i="1" s="1"/>
  <c r="H6" i="1"/>
  <c r="C6" i="1"/>
  <c r="H5" i="1"/>
  <c r="C5" i="1"/>
  <c r="H4" i="1"/>
  <c r="C4" i="1"/>
  <c r="R17" i="2" l="1"/>
  <c r="R149" i="2"/>
  <c r="R49" i="2"/>
  <c r="S61" i="2"/>
  <c r="S123" i="2"/>
  <c r="M71" i="1"/>
  <c r="O71" i="1" s="1"/>
  <c r="M147" i="1"/>
  <c r="O147" i="1" s="1"/>
  <c r="R122" i="2"/>
  <c r="R82" i="2"/>
  <c r="M114" i="1"/>
  <c r="O114" i="1" s="1"/>
  <c r="R35" i="2"/>
  <c r="R117" i="2"/>
  <c r="S117" i="2"/>
  <c r="R112" i="2"/>
  <c r="R46" i="2"/>
  <c r="S58" i="2"/>
  <c r="R132" i="2"/>
  <c r="R41" i="2"/>
  <c r="S41" i="2"/>
  <c r="S30" i="2"/>
  <c r="S147" i="2"/>
  <c r="S10" i="2"/>
  <c r="R33" i="2"/>
  <c r="R73" i="2"/>
  <c r="S153" i="2"/>
  <c r="R165" i="2"/>
  <c r="S67" i="2"/>
  <c r="Q31" i="2"/>
  <c r="S31" i="2" s="1"/>
  <c r="Q85" i="2"/>
  <c r="S85" i="2" s="1"/>
  <c r="S50" i="2"/>
  <c r="R50" i="2"/>
  <c r="R111" i="2"/>
  <c r="S111" i="2"/>
  <c r="R74" i="2"/>
  <c r="S74" i="2"/>
  <c r="R45" i="2"/>
  <c r="S45" i="2"/>
  <c r="S9" i="2"/>
  <c r="R9" i="2"/>
  <c r="R25" i="2"/>
  <c r="S25" i="2"/>
  <c r="S83" i="2"/>
  <c r="R83" i="2"/>
  <c r="M136" i="1"/>
  <c r="O136" i="1" s="1"/>
  <c r="M155" i="1"/>
  <c r="O155" i="1" s="1"/>
  <c r="Q27" i="2"/>
  <c r="R27" i="2" s="1"/>
  <c r="M110" i="1"/>
  <c r="O110" i="1" s="1"/>
  <c r="M129" i="1"/>
  <c r="Q171" i="1"/>
  <c r="S171" i="1" s="1"/>
  <c r="R66" i="2"/>
  <c r="S66" i="2"/>
  <c r="R119" i="2"/>
  <c r="S119" i="2"/>
  <c r="R164" i="2"/>
  <c r="S164" i="2"/>
  <c r="S37" i="2"/>
  <c r="R37" i="2"/>
  <c r="R168" i="2"/>
  <c r="S168" i="2"/>
  <c r="R79" i="2"/>
  <c r="S79" i="2"/>
  <c r="R104" i="2"/>
  <c r="S104" i="2"/>
  <c r="S69" i="2"/>
  <c r="R69" i="2"/>
  <c r="R146" i="2"/>
  <c r="S146" i="2"/>
  <c r="S99" i="2"/>
  <c r="R99" i="2"/>
  <c r="S7" i="2"/>
  <c r="R7" i="2"/>
  <c r="S71" i="2"/>
  <c r="R71" i="2"/>
  <c r="R120" i="2"/>
  <c r="S120" i="2"/>
  <c r="I170" i="2"/>
  <c r="S21" i="2"/>
  <c r="R21" i="2"/>
  <c r="S154" i="2"/>
  <c r="R154" i="2"/>
  <c r="R103" i="2"/>
  <c r="S103" i="2"/>
  <c r="R130" i="2"/>
  <c r="S130" i="2"/>
  <c r="S23" i="2"/>
  <c r="R23" i="2"/>
  <c r="R131" i="2"/>
  <c r="S131" i="2"/>
  <c r="R156" i="2"/>
  <c r="S156" i="2"/>
  <c r="Q105" i="2"/>
  <c r="Q151" i="2"/>
  <c r="S51" i="2"/>
  <c r="R51" i="2"/>
  <c r="Q81" i="2"/>
  <c r="S143" i="2"/>
  <c r="R143" i="2"/>
  <c r="S108" i="2"/>
  <c r="R108" i="2"/>
  <c r="R159" i="2"/>
  <c r="S159" i="2"/>
  <c r="Q11" i="2"/>
  <c r="Q75" i="2"/>
  <c r="Q109" i="2"/>
  <c r="S158" i="2"/>
  <c r="R158" i="2"/>
  <c r="S84" i="2"/>
  <c r="R84" i="2"/>
  <c r="R80" i="2"/>
  <c r="S80" i="2"/>
  <c r="Q15" i="2"/>
  <c r="Q166" i="2"/>
  <c r="S39" i="2"/>
  <c r="R39" i="2"/>
  <c r="Q144" i="2"/>
  <c r="Q59" i="2"/>
  <c r="S115" i="2"/>
  <c r="R115" i="2"/>
  <c r="I92" i="2"/>
  <c r="J5" i="2"/>
  <c r="Q63" i="2"/>
  <c r="R150" i="2"/>
  <c r="S150" i="2"/>
  <c r="R167" i="2"/>
  <c r="S167" i="2"/>
  <c r="S53" i="2"/>
  <c r="R53" i="2"/>
  <c r="Q126" i="2"/>
  <c r="S55" i="2"/>
  <c r="R55" i="2"/>
  <c r="Q136" i="2"/>
  <c r="R160" i="2"/>
  <c r="S160" i="2"/>
  <c r="S19" i="2"/>
  <c r="R19" i="2"/>
  <c r="J170" i="2"/>
  <c r="P94" i="2"/>
  <c r="Q121" i="2"/>
  <c r="S142" i="2"/>
  <c r="R142" i="2"/>
  <c r="Q43" i="2"/>
  <c r="Q134" i="2"/>
  <c r="Q128" i="2"/>
  <c r="Q47" i="2"/>
  <c r="M15" i="1"/>
  <c r="O15" i="1" s="1"/>
  <c r="U15" i="1"/>
  <c r="W15" i="1" s="1"/>
  <c r="M16" i="1"/>
  <c r="O16" i="1" s="1"/>
  <c r="U16" i="1"/>
  <c r="W16" i="1" s="1"/>
  <c r="M18" i="1"/>
  <c r="O18" i="1" s="1"/>
  <c r="U18" i="1"/>
  <c r="W18" i="1" s="1"/>
  <c r="M36" i="1"/>
  <c r="O36" i="1" s="1"/>
  <c r="U36" i="1"/>
  <c r="W36" i="1" s="1"/>
  <c r="M38" i="1"/>
  <c r="O38" i="1" s="1"/>
  <c r="U38" i="1"/>
  <c r="W38" i="1" s="1"/>
  <c r="M40" i="1"/>
  <c r="O40" i="1" s="1"/>
  <c r="U40" i="1"/>
  <c r="W40" i="1" s="1"/>
  <c r="M42" i="1"/>
  <c r="U42" i="1"/>
  <c r="W42" i="1" s="1"/>
  <c r="M44" i="1"/>
  <c r="O44" i="1" s="1"/>
  <c r="U44" i="1"/>
  <c r="W44" i="1" s="1"/>
  <c r="M46" i="1"/>
  <c r="I46" i="1" s="1"/>
  <c r="J46" i="1" s="1"/>
  <c r="P46" i="1" s="1"/>
  <c r="U46" i="1"/>
  <c r="W46" i="1" s="1"/>
  <c r="M48" i="1"/>
  <c r="O48" i="1" s="1"/>
  <c r="U48" i="1"/>
  <c r="W48" i="1" s="1"/>
  <c r="M50" i="1"/>
  <c r="U50" i="1"/>
  <c r="W50" i="1" s="1"/>
  <c r="M52" i="1"/>
  <c r="O52" i="1" s="1"/>
  <c r="U52" i="1"/>
  <c r="W52" i="1" s="1"/>
  <c r="M54" i="1"/>
  <c r="U54" i="1"/>
  <c r="W54" i="1" s="1"/>
  <c r="M56" i="1"/>
  <c r="I56" i="1" s="1"/>
  <c r="J56" i="1" s="1"/>
  <c r="P56" i="1" s="1"/>
  <c r="U56" i="1"/>
  <c r="W56" i="1" s="1"/>
  <c r="M58" i="1"/>
  <c r="O58" i="1" s="1"/>
  <c r="U58" i="1"/>
  <c r="W58" i="1" s="1"/>
  <c r="M60" i="1"/>
  <c r="I60" i="1" s="1"/>
  <c r="J60" i="1" s="1"/>
  <c r="P60" i="1" s="1"/>
  <c r="U60" i="1"/>
  <c r="W60" i="1" s="1"/>
  <c r="M64" i="1"/>
  <c r="O64" i="1" s="1"/>
  <c r="U64" i="1"/>
  <c r="W64" i="1" s="1"/>
  <c r="M66" i="1"/>
  <c r="O66" i="1" s="1"/>
  <c r="U66" i="1"/>
  <c r="W66" i="1" s="1"/>
  <c r="M68" i="1"/>
  <c r="U68" i="1"/>
  <c r="W68" i="1" s="1"/>
  <c r="M73" i="1"/>
  <c r="O73" i="1" s="1"/>
  <c r="U73" i="1"/>
  <c r="W73" i="1" s="1"/>
  <c r="M93" i="1"/>
  <c r="I93" i="1" s="1"/>
  <c r="J93" i="1" s="1"/>
  <c r="P93" i="1" s="1"/>
  <c r="U93" i="1"/>
  <c r="W93" i="1" s="1"/>
  <c r="M95" i="1"/>
  <c r="O95" i="1" s="1"/>
  <c r="U95" i="1"/>
  <c r="W95" i="1" s="1"/>
  <c r="M97" i="1"/>
  <c r="O97" i="1" s="1"/>
  <c r="U97" i="1"/>
  <c r="W97" i="1" s="1"/>
  <c r="M98" i="1"/>
  <c r="O98" i="1" s="1"/>
  <c r="U98" i="1"/>
  <c r="W98" i="1" s="1"/>
  <c r="M99" i="1"/>
  <c r="O99" i="1" s="1"/>
  <c r="M103" i="1"/>
  <c r="O103" i="1" s="1"/>
  <c r="U103" i="1"/>
  <c r="W103" i="1" s="1"/>
  <c r="M105" i="1"/>
  <c r="O105" i="1" s="1"/>
  <c r="U105" i="1"/>
  <c r="W105" i="1" s="1"/>
  <c r="M107" i="1"/>
  <c r="O107" i="1" s="1"/>
  <c r="U107" i="1"/>
  <c r="W107" i="1" s="1"/>
  <c r="M111" i="1"/>
  <c r="O111" i="1" s="1"/>
  <c r="U111" i="1"/>
  <c r="W111" i="1" s="1"/>
  <c r="M113" i="1"/>
  <c r="O113" i="1" s="1"/>
  <c r="U113" i="1"/>
  <c r="W113" i="1" s="1"/>
  <c r="M116" i="1"/>
  <c r="O116" i="1" s="1"/>
  <c r="U116" i="1"/>
  <c r="W116" i="1" s="1"/>
  <c r="M118" i="1"/>
  <c r="O118" i="1" s="1"/>
  <c r="U118" i="1"/>
  <c r="W118" i="1" s="1"/>
  <c r="M120" i="1"/>
  <c r="U120" i="1"/>
  <c r="W120" i="1" s="1"/>
  <c r="M122" i="1"/>
  <c r="O122" i="1" s="1"/>
  <c r="U122" i="1"/>
  <c r="W122" i="1" s="1"/>
  <c r="M124" i="1"/>
  <c r="O124" i="1" s="1"/>
  <c r="U124" i="1"/>
  <c r="W124" i="1" s="1"/>
  <c r="M126" i="1"/>
  <c r="O126" i="1" s="1"/>
  <c r="U126" i="1"/>
  <c r="W126" i="1" s="1"/>
  <c r="M132" i="1"/>
  <c r="O132" i="1" s="1"/>
  <c r="U132" i="1"/>
  <c r="W132" i="1" s="1"/>
  <c r="M133" i="1"/>
  <c r="I133" i="1" s="1"/>
  <c r="J133" i="1" s="1"/>
  <c r="P133" i="1" s="1"/>
  <c r="M135" i="1"/>
  <c r="O135" i="1" s="1"/>
  <c r="U135" i="1"/>
  <c r="W135" i="1" s="1"/>
  <c r="M137" i="1"/>
  <c r="M166" i="1"/>
  <c r="O166" i="1" s="1"/>
  <c r="U166" i="1"/>
  <c r="W166" i="1" s="1"/>
  <c r="M165" i="1"/>
  <c r="O165" i="1" s="1"/>
  <c r="U165" i="1"/>
  <c r="W165" i="1" s="1"/>
  <c r="M4" i="1"/>
  <c r="O4" i="1" s="1"/>
  <c r="U4" i="1"/>
  <c r="W4" i="1" s="1"/>
  <c r="M6" i="1"/>
  <c r="O6" i="1" s="1"/>
  <c r="U6" i="1"/>
  <c r="W6" i="1" s="1"/>
  <c r="M9" i="1"/>
  <c r="U9" i="1"/>
  <c r="W9" i="1" s="1"/>
  <c r="M14" i="1"/>
  <c r="O14" i="1" s="1"/>
  <c r="U14" i="1"/>
  <c r="W14" i="1" s="1"/>
  <c r="M23" i="1"/>
  <c r="O23" i="1" s="1"/>
  <c r="U23" i="1"/>
  <c r="W23" i="1" s="1"/>
  <c r="M24" i="1"/>
  <c r="O24" i="1" s="1"/>
  <c r="U24" i="1"/>
  <c r="W24" i="1" s="1"/>
  <c r="M26" i="1"/>
  <c r="O26" i="1" s="1"/>
  <c r="U26" i="1"/>
  <c r="W26" i="1" s="1"/>
  <c r="M33" i="1"/>
  <c r="U33" i="1"/>
  <c r="W33" i="1" s="1"/>
  <c r="M70" i="1"/>
  <c r="O70" i="1" s="1"/>
  <c r="U70" i="1"/>
  <c r="W70" i="1" s="1"/>
  <c r="M75" i="1"/>
  <c r="U75" i="1"/>
  <c r="W75" i="1" s="1"/>
  <c r="M79" i="1"/>
  <c r="O79" i="1" s="1"/>
  <c r="U79" i="1"/>
  <c r="W79" i="1" s="1"/>
  <c r="M83" i="1"/>
  <c r="O83" i="1" s="1"/>
  <c r="U83" i="1"/>
  <c r="W83" i="1" s="1"/>
  <c r="M87" i="1"/>
  <c r="O87" i="1" s="1"/>
  <c r="U87" i="1"/>
  <c r="W87" i="1" s="1"/>
  <c r="M89" i="1"/>
  <c r="U89" i="1"/>
  <c r="W89" i="1" s="1"/>
  <c r="M109" i="1"/>
  <c r="O109" i="1" s="1"/>
  <c r="U109" i="1"/>
  <c r="W109" i="1" s="1"/>
  <c r="M131" i="1"/>
  <c r="O131" i="1" s="1"/>
  <c r="U131" i="1"/>
  <c r="W131" i="1" s="1"/>
  <c r="M141" i="1"/>
  <c r="I141" i="1" s="1"/>
  <c r="J141" i="1" s="1"/>
  <c r="P141" i="1" s="1"/>
  <c r="U141" i="1"/>
  <c r="W141" i="1" s="1"/>
  <c r="M145" i="1"/>
  <c r="O145" i="1" s="1"/>
  <c r="U145" i="1"/>
  <c r="W145" i="1" s="1"/>
  <c r="M149" i="1"/>
  <c r="I149" i="1" s="1"/>
  <c r="J149" i="1" s="1"/>
  <c r="P149" i="1" s="1"/>
  <c r="U149" i="1"/>
  <c r="W149" i="1" s="1"/>
  <c r="M163" i="1"/>
  <c r="U163" i="1"/>
  <c r="W163" i="1" s="1"/>
  <c r="H91" i="1"/>
  <c r="M7" i="1"/>
  <c r="O7" i="1" s="1"/>
  <c r="M12" i="1"/>
  <c r="M17" i="1"/>
  <c r="I17" i="1" s="1"/>
  <c r="J17" i="1" s="1"/>
  <c r="P17" i="1" s="1"/>
  <c r="U17" i="1"/>
  <c r="W17" i="1" s="1"/>
  <c r="M19" i="1"/>
  <c r="O19" i="1" s="1"/>
  <c r="U19" i="1"/>
  <c r="W19" i="1" s="1"/>
  <c r="M20" i="1"/>
  <c r="O20" i="1" s="1"/>
  <c r="M22" i="1"/>
  <c r="U22" i="1"/>
  <c r="W22" i="1" s="1"/>
  <c r="M29" i="1"/>
  <c r="O29" i="1" s="1"/>
  <c r="M37" i="1"/>
  <c r="I37" i="1" s="1"/>
  <c r="J37" i="1" s="1"/>
  <c r="P37" i="1" s="1"/>
  <c r="U37" i="1"/>
  <c r="W37" i="1" s="1"/>
  <c r="M39" i="1"/>
  <c r="U39" i="1"/>
  <c r="W39" i="1" s="1"/>
  <c r="M41" i="1"/>
  <c r="I41" i="1" s="1"/>
  <c r="J41" i="1" s="1"/>
  <c r="P41" i="1" s="1"/>
  <c r="U41" i="1"/>
  <c r="W41" i="1" s="1"/>
  <c r="M43" i="1"/>
  <c r="O43" i="1" s="1"/>
  <c r="U43" i="1"/>
  <c r="W43" i="1" s="1"/>
  <c r="M45" i="1"/>
  <c r="I45" i="1" s="1"/>
  <c r="J45" i="1" s="1"/>
  <c r="P45" i="1" s="1"/>
  <c r="U45" i="1"/>
  <c r="W45" i="1" s="1"/>
  <c r="M47" i="1"/>
  <c r="U47" i="1"/>
  <c r="W47" i="1" s="1"/>
  <c r="M49" i="1"/>
  <c r="I49" i="1" s="1"/>
  <c r="J49" i="1" s="1"/>
  <c r="P49" i="1" s="1"/>
  <c r="U49" i="1"/>
  <c r="W49" i="1" s="1"/>
  <c r="M51" i="1"/>
  <c r="U51" i="1"/>
  <c r="W51" i="1" s="1"/>
  <c r="M53" i="1"/>
  <c r="O53" i="1" s="1"/>
  <c r="U53" i="1"/>
  <c r="W53" i="1" s="1"/>
  <c r="M55" i="1"/>
  <c r="O55" i="1" s="1"/>
  <c r="U55" i="1"/>
  <c r="W55" i="1" s="1"/>
  <c r="M57" i="1"/>
  <c r="O57" i="1" s="1"/>
  <c r="U57" i="1"/>
  <c r="W57" i="1" s="1"/>
  <c r="M59" i="1"/>
  <c r="O59" i="1" s="1"/>
  <c r="U59" i="1"/>
  <c r="W59" i="1" s="1"/>
  <c r="M61" i="1"/>
  <c r="U61" i="1"/>
  <c r="W61" i="1" s="1"/>
  <c r="M63" i="1"/>
  <c r="O63" i="1" s="1"/>
  <c r="M65" i="1"/>
  <c r="U65" i="1"/>
  <c r="W65" i="1" s="1"/>
  <c r="M67" i="1"/>
  <c r="O67" i="1" s="1"/>
  <c r="U67" i="1"/>
  <c r="W67" i="1" s="1"/>
  <c r="M69" i="1"/>
  <c r="U69" i="1"/>
  <c r="W69" i="1" s="1"/>
  <c r="M72" i="1"/>
  <c r="I72" i="1" s="1"/>
  <c r="J72" i="1" s="1"/>
  <c r="P72" i="1" s="1"/>
  <c r="U72" i="1"/>
  <c r="W72" i="1" s="1"/>
  <c r="M74" i="1"/>
  <c r="U74" i="1"/>
  <c r="W74" i="1" s="1"/>
  <c r="M92" i="1"/>
  <c r="O92" i="1" s="1"/>
  <c r="U92" i="1"/>
  <c r="W92" i="1" s="1"/>
  <c r="M94" i="1"/>
  <c r="I94" i="1" s="1"/>
  <c r="J94" i="1" s="1"/>
  <c r="P94" i="1" s="1"/>
  <c r="U94" i="1"/>
  <c r="W94" i="1" s="1"/>
  <c r="M96" i="1"/>
  <c r="U96" i="1"/>
  <c r="W96" i="1" s="1"/>
  <c r="M102" i="1"/>
  <c r="O102" i="1" s="1"/>
  <c r="U102" i="1"/>
  <c r="W102" i="1" s="1"/>
  <c r="M104" i="1"/>
  <c r="O104" i="1" s="1"/>
  <c r="U104" i="1"/>
  <c r="W104" i="1" s="1"/>
  <c r="M106" i="1"/>
  <c r="O106" i="1" s="1"/>
  <c r="U106" i="1"/>
  <c r="W106" i="1" s="1"/>
  <c r="M108" i="1"/>
  <c r="U108" i="1"/>
  <c r="W108" i="1" s="1"/>
  <c r="M112" i="1"/>
  <c r="O112" i="1" s="1"/>
  <c r="U112" i="1"/>
  <c r="W112" i="1" s="1"/>
  <c r="M115" i="1"/>
  <c r="O115" i="1" s="1"/>
  <c r="U115" i="1"/>
  <c r="W115" i="1" s="1"/>
  <c r="M117" i="1"/>
  <c r="O117" i="1" s="1"/>
  <c r="U117" i="1"/>
  <c r="W117" i="1" s="1"/>
  <c r="M119" i="1"/>
  <c r="O119" i="1" s="1"/>
  <c r="U119" i="1"/>
  <c r="W119" i="1" s="1"/>
  <c r="M121" i="1"/>
  <c r="O121" i="1" s="1"/>
  <c r="U121" i="1"/>
  <c r="W121" i="1" s="1"/>
  <c r="M123" i="1"/>
  <c r="O123" i="1" s="1"/>
  <c r="U123" i="1"/>
  <c r="W123" i="1" s="1"/>
  <c r="M125" i="1"/>
  <c r="I125" i="1" s="1"/>
  <c r="J125" i="1" s="1"/>
  <c r="P125" i="1" s="1"/>
  <c r="U125" i="1"/>
  <c r="W125" i="1" s="1"/>
  <c r="M127" i="1"/>
  <c r="O127" i="1" s="1"/>
  <c r="U127" i="1"/>
  <c r="W127" i="1" s="1"/>
  <c r="I131" i="1"/>
  <c r="J131" i="1" s="1"/>
  <c r="P131" i="1" s="1"/>
  <c r="Q131" i="1" s="1"/>
  <c r="R131" i="1" s="1"/>
  <c r="M140" i="1"/>
  <c r="U140" i="1"/>
  <c r="W140" i="1" s="1"/>
  <c r="M28" i="1"/>
  <c r="O28" i="1" s="1"/>
  <c r="U28" i="1"/>
  <c r="W28" i="1" s="1"/>
  <c r="M31" i="1"/>
  <c r="O31" i="1" s="1"/>
  <c r="U31" i="1"/>
  <c r="W31" i="1" s="1"/>
  <c r="M35" i="1"/>
  <c r="O35" i="1" s="1"/>
  <c r="U35" i="1"/>
  <c r="W35" i="1" s="1"/>
  <c r="I44" i="1"/>
  <c r="J44" i="1" s="1"/>
  <c r="P44" i="1" s="1"/>
  <c r="M62" i="1"/>
  <c r="O62" i="1" s="1"/>
  <c r="U62" i="1"/>
  <c r="W62" i="1" s="1"/>
  <c r="M77" i="1"/>
  <c r="O77" i="1" s="1"/>
  <c r="U77" i="1"/>
  <c r="W77" i="1" s="1"/>
  <c r="M81" i="1"/>
  <c r="O81" i="1" s="1"/>
  <c r="U81" i="1"/>
  <c r="W81" i="1" s="1"/>
  <c r="M85" i="1"/>
  <c r="I85" i="1" s="1"/>
  <c r="J85" i="1" s="1"/>
  <c r="P85" i="1" s="1"/>
  <c r="U85" i="1"/>
  <c r="W85" i="1" s="1"/>
  <c r="M100" i="1"/>
  <c r="O100" i="1" s="1"/>
  <c r="U100" i="1"/>
  <c r="W100" i="1" s="1"/>
  <c r="M134" i="1"/>
  <c r="U134" i="1"/>
  <c r="W134" i="1" s="1"/>
  <c r="M138" i="1"/>
  <c r="O138" i="1" s="1"/>
  <c r="U138" i="1"/>
  <c r="W138" i="1" s="1"/>
  <c r="M143" i="1"/>
  <c r="I143" i="1" s="1"/>
  <c r="J143" i="1" s="1"/>
  <c r="P143" i="1" s="1"/>
  <c r="U143" i="1"/>
  <c r="W143" i="1" s="1"/>
  <c r="M148" i="1"/>
  <c r="O148" i="1" s="1"/>
  <c r="U148" i="1"/>
  <c r="W148" i="1" s="1"/>
  <c r="M151" i="1"/>
  <c r="U151" i="1"/>
  <c r="W151" i="1" s="1"/>
  <c r="M153" i="1"/>
  <c r="U153" i="1"/>
  <c r="W153" i="1" s="1"/>
  <c r="M156" i="1"/>
  <c r="O156" i="1" s="1"/>
  <c r="U156" i="1"/>
  <c r="W156" i="1" s="1"/>
  <c r="M157" i="1"/>
  <c r="I157" i="1" s="1"/>
  <c r="J157" i="1" s="1"/>
  <c r="P157" i="1" s="1"/>
  <c r="U157" i="1"/>
  <c r="W157" i="1" s="1"/>
  <c r="M159" i="1"/>
  <c r="U159" i="1"/>
  <c r="W159" i="1" s="1"/>
  <c r="M161" i="1"/>
  <c r="U161" i="1"/>
  <c r="W161" i="1" s="1"/>
  <c r="M5" i="1"/>
  <c r="O5" i="1" s="1"/>
  <c r="U5" i="1"/>
  <c r="W5" i="1" s="1"/>
  <c r="M8" i="1"/>
  <c r="U8" i="1"/>
  <c r="W8" i="1" s="1"/>
  <c r="M10" i="1"/>
  <c r="O10" i="1" s="1"/>
  <c r="U10" i="1"/>
  <c r="W10" i="1" s="1"/>
  <c r="M11" i="1"/>
  <c r="M13" i="1"/>
  <c r="O13" i="1" s="1"/>
  <c r="U13" i="1"/>
  <c r="W13" i="1" s="1"/>
  <c r="I19" i="1"/>
  <c r="J19" i="1" s="1"/>
  <c r="P19" i="1" s="1"/>
  <c r="M25" i="1"/>
  <c r="O25" i="1" s="1"/>
  <c r="U25" i="1"/>
  <c r="W25" i="1" s="1"/>
  <c r="M27" i="1"/>
  <c r="O27" i="1" s="1"/>
  <c r="U27" i="1"/>
  <c r="W27" i="1" s="1"/>
  <c r="M30" i="1"/>
  <c r="U30" i="1"/>
  <c r="W30" i="1" s="1"/>
  <c r="M32" i="1"/>
  <c r="O32" i="1" s="1"/>
  <c r="U32" i="1"/>
  <c r="W32" i="1" s="1"/>
  <c r="M34" i="1"/>
  <c r="O34" i="1" s="1"/>
  <c r="U34" i="1"/>
  <c r="W34" i="1" s="1"/>
  <c r="M76" i="1"/>
  <c r="U76" i="1"/>
  <c r="W76" i="1" s="1"/>
  <c r="M78" i="1"/>
  <c r="O78" i="1" s="1"/>
  <c r="U78" i="1"/>
  <c r="W78" i="1" s="1"/>
  <c r="M80" i="1"/>
  <c r="U80" i="1"/>
  <c r="W80" i="1" s="1"/>
  <c r="M82" i="1"/>
  <c r="O82" i="1" s="1"/>
  <c r="U82" i="1"/>
  <c r="W82" i="1" s="1"/>
  <c r="M84" i="1"/>
  <c r="O84" i="1" s="1"/>
  <c r="U84" i="1"/>
  <c r="W84" i="1" s="1"/>
  <c r="M86" i="1"/>
  <c r="O86" i="1" s="1"/>
  <c r="U86" i="1"/>
  <c r="W86" i="1" s="1"/>
  <c r="M88" i="1"/>
  <c r="I88" i="1" s="1"/>
  <c r="J88" i="1" s="1"/>
  <c r="P88" i="1" s="1"/>
  <c r="U88" i="1"/>
  <c r="W88" i="1" s="1"/>
  <c r="M101" i="1"/>
  <c r="U101" i="1"/>
  <c r="W101" i="1" s="1"/>
  <c r="M128" i="1"/>
  <c r="O128" i="1" s="1"/>
  <c r="M130" i="1"/>
  <c r="O130" i="1" s="1"/>
  <c r="U130" i="1"/>
  <c r="W130" i="1" s="1"/>
  <c r="M139" i="1"/>
  <c r="O139" i="1" s="1"/>
  <c r="U139" i="1"/>
  <c r="W139" i="1" s="1"/>
  <c r="M142" i="1"/>
  <c r="U142" i="1"/>
  <c r="W142" i="1" s="1"/>
  <c r="M144" i="1"/>
  <c r="O144" i="1" s="1"/>
  <c r="U144" i="1"/>
  <c r="W144" i="1" s="1"/>
  <c r="M146" i="1"/>
  <c r="U146" i="1"/>
  <c r="W146" i="1" s="1"/>
  <c r="M150" i="1"/>
  <c r="O150" i="1" s="1"/>
  <c r="U150" i="1"/>
  <c r="W150" i="1" s="1"/>
  <c r="M152" i="1"/>
  <c r="U152" i="1"/>
  <c r="W152" i="1" s="1"/>
  <c r="M154" i="1"/>
  <c r="O154" i="1" s="1"/>
  <c r="U154" i="1"/>
  <c r="W154" i="1" s="1"/>
  <c r="M158" i="1"/>
  <c r="O158" i="1" s="1"/>
  <c r="U158" i="1"/>
  <c r="W158" i="1" s="1"/>
  <c r="M160" i="1"/>
  <c r="O160" i="1" s="1"/>
  <c r="U160" i="1"/>
  <c r="W160" i="1" s="1"/>
  <c r="M162" i="1"/>
  <c r="U162" i="1"/>
  <c r="W162" i="1" s="1"/>
  <c r="M164" i="1"/>
  <c r="O164" i="1" s="1"/>
  <c r="U164" i="1"/>
  <c r="W164" i="1" s="1"/>
  <c r="O17" i="1"/>
  <c r="I25" i="1"/>
  <c r="J25" i="1" s="1"/>
  <c r="P25" i="1" s="1"/>
  <c r="O9" i="1"/>
  <c r="I9" i="1"/>
  <c r="J9" i="1" s="1"/>
  <c r="P9" i="1" s="1"/>
  <c r="I33" i="1"/>
  <c r="J33" i="1" s="1"/>
  <c r="P33" i="1" s="1"/>
  <c r="O33" i="1"/>
  <c r="I5" i="1"/>
  <c r="J5" i="1" s="1"/>
  <c r="I4" i="1"/>
  <c r="I21" i="1"/>
  <c r="J21" i="1" s="1"/>
  <c r="P21" i="1" s="1"/>
  <c r="O21" i="1"/>
  <c r="I39" i="1"/>
  <c r="J39" i="1" s="1"/>
  <c r="P39" i="1" s="1"/>
  <c r="O39" i="1"/>
  <c r="I43" i="1"/>
  <c r="J43" i="1" s="1"/>
  <c r="P43" i="1" s="1"/>
  <c r="I47" i="1"/>
  <c r="J47" i="1" s="1"/>
  <c r="P47" i="1" s="1"/>
  <c r="O47" i="1"/>
  <c r="I51" i="1"/>
  <c r="J51" i="1" s="1"/>
  <c r="P51" i="1" s="1"/>
  <c r="O51" i="1"/>
  <c r="I24" i="1"/>
  <c r="J24" i="1" s="1"/>
  <c r="I26" i="1"/>
  <c r="J26" i="1" s="1"/>
  <c r="I31" i="1"/>
  <c r="J31" i="1" s="1"/>
  <c r="I32" i="1"/>
  <c r="J32" i="1" s="1"/>
  <c r="I34" i="1"/>
  <c r="J34" i="1" s="1"/>
  <c r="P34" i="1" s="1"/>
  <c r="I29" i="1"/>
  <c r="J29" i="1" s="1"/>
  <c r="P29" i="1" s="1"/>
  <c r="I18" i="1"/>
  <c r="J18" i="1" s="1"/>
  <c r="I30" i="1"/>
  <c r="J30" i="1" s="1"/>
  <c r="P30" i="1" s="1"/>
  <c r="O30" i="1"/>
  <c r="I38" i="1"/>
  <c r="J38" i="1" s="1"/>
  <c r="P38" i="1" s="1"/>
  <c r="I42" i="1"/>
  <c r="J42" i="1" s="1"/>
  <c r="P42" i="1" s="1"/>
  <c r="O42" i="1"/>
  <c r="I50" i="1"/>
  <c r="J50" i="1" s="1"/>
  <c r="P50" i="1" s="1"/>
  <c r="O50" i="1"/>
  <c r="I54" i="1"/>
  <c r="J54" i="1" s="1"/>
  <c r="P54" i="1" s="1"/>
  <c r="O54" i="1"/>
  <c r="I68" i="1"/>
  <c r="J68" i="1" s="1"/>
  <c r="P68" i="1" s="1"/>
  <c r="O68" i="1"/>
  <c r="I55" i="1"/>
  <c r="J55" i="1" s="1"/>
  <c r="I77" i="1"/>
  <c r="J77" i="1" s="1"/>
  <c r="P77" i="1" s="1"/>
  <c r="I81" i="1"/>
  <c r="J81" i="1" s="1"/>
  <c r="P81" i="1" s="1"/>
  <c r="I98" i="1"/>
  <c r="J98" i="1" s="1"/>
  <c r="P98" i="1" s="1"/>
  <c r="Q98" i="1" s="1"/>
  <c r="R98" i="1" s="1"/>
  <c r="I58" i="1"/>
  <c r="J58" i="1" s="1"/>
  <c r="I63" i="1"/>
  <c r="J63" i="1" s="1"/>
  <c r="I71" i="1"/>
  <c r="J71" i="1" s="1"/>
  <c r="I73" i="1"/>
  <c r="J73" i="1" s="1"/>
  <c r="I96" i="1"/>
  <c r="J96" i="1" s="1"/>
  <c r="P96" i="1" s="1"/>
  <c r="O96" i="1"/>
  <c r="I84" i="1"/>
  <c r="J84" i="1" s="1"/>
  <c r="P84" i="1" s="1"/>
  <c r="O88" i="1"/>
  <c r="Q88" i="1" s="1"/>
  <c r="R88" i="1" s="1"/>
  <c r="I59" i="1"/>
  <c r="J59" i="1" s="1"/>
  <c r="H168" i="1"/>
  <c r="I111" i="1"/>
  <c r="J111" i="1" s="1"/>
  <c r="I116" i="1"/>
  <c r="J116" i="1" s="1"/>
  <c r="P116" i="1" s="1"/>
  <c r="Q116" i="1" s="1"/>
  <c r="R116" i="1" s="1"/>
  <c r="I118" i="1"/>
  <c r="J118" i="1" s="1"/>
  <c r="P118" i="1" s="1"/>
  <c r="I110" i="1"/>
  <c r="J110" i="1" s="1"/>
  <c r="P110" i="1" s="1"/>
  <c r="I112" i="1"/>
  <c r="J112" i="1" s="1"/>
  <c r="I114" i="1"/>
  <c r="J114" i="1" s="1"/>
  <c r="P114" i="1" s="1"/>
  <c r="Q114" i="1" s="1"/>
  <c r="R114" i="1" s="1"/>
  <c r="O125" i="1"/>
  <c r="I107" i="1"/>
  <c r="J107" i="1" s="1"/>
  <c r="I106" i="1"/>
  <c r="J106" i="1" s="1"/>
  <c r="Q110" i="1"/>
  <c r="R110" i="1" s="1"/>
  <c r="Q118" i="1"/>
  <c r="R118" i="1" s="1"/>
  <c r="I120" i="1"/>
  <c r="J120" i="1" s="1"/>
  <c r="P120" i="1" s="1"/>
  <c r="O120" i="1"/>
  <c r="O143" i="1"/>
  <c r="I145" i="1"/>
  <c r="J145" i="1" s="1"/>
  <c r="O149" i="1"/>
  <c r="O151" i="1"/>
  <c r="I151" i="1"/>
  <c r="J151" i="1" s="1"/>
  <c r="P151" i="1" s="1"/>
  <c r="O153" i="1"/>
  <c r="I153" i="1"/>
  <c r="J153" i="1" s="1"/>
  <c r="P153" i="1" s="1"/>
  <c r="O159" i="1"/>
  <c r="I159" i="1"/>
  <c r="J159" i="1" s="1"/>
  <c r="P159" i="1" s="1"/>
  <c r="O161" i="1"/>
  <c r="I161" i="1"/>
  <c r="J161" i="1" s="1"/>
  <c r="P161" i="1" s="1"/>
  <c r="I163" i="1"/>
  <c r="J163" i="1" s="1"/>
  <c r="P163" i="1" s="1"/>
  <c r="O163" i="1"/>
  <c r="I128" i="1"/>
  <c r="J128" i="1" s="1"/>
  <c r="I138" i="1"/>
  <c r="J138" i="1" s="1"/>
  <c r="I129" i="1"/>
  <c r="J129" i="1" s="1"/>
  <c r="P129" i="1" s="1"/>
  <c r="O129" i="1"/>
  <c r="I137" i="1"/>
  <c r="J137" i="1" s="1"/>
  <c r="P137" i="1" s="1"/>
  <c r="O137" i="1"/>
  <c r="I124" i="1"/>
  <c r="J124" i="1" s="1"/>
  <c r="P124" i="1" s="1"/>
  <c r="Q124" i="1" s="1"/>
  <c r="R124" i="1" s="1"/>
  <c r="I132" i="1"/>
  <c r="J132" i="1" s="1"/>
  <c r="P132" i="1" s="1"/>
  <c r="Q132" i="1" s="1"/>
  <c r="R132" i="1" s="1"/>
  <c r="I147" i="1"/>
  <c r="J147" i="1" s="1"/>
  <c r="I166" i="1"/>
  <c r="J166" i="1" s="1"/>
  <c r="P166" i="1" s="1"/>
  <c r="Q166" i="1" s="1"/>
  <c r="R166" i="1" s="1"/>
  <c r="S27" i="2" l="1"/>
  <c r="O157" i="1"/>
  <c r="I103" i="1"/>
  <c r="J103" i="1" s="1"/>
  <c r="I158" i="1"/>
  <c r="J158" i="1" s="1"/>
  <c r="I100" i="1"/>
  <c r="J100" i="1" s="1"/>
  <c r="P100" i="1" s="1"/>
  <c r="O46" i="1"/>
  <c r="Q46" i="1" s="1"/>
  <c r="R46" i="1" s="1"/>
  <c r="I127" i="1"/>
  <c r="J127" i="1" s="1"/>
  <c r="P127" i="1" s="1"/>
  <c r="Q127" i="1" s="1"/>
  <c r="R127" i="1" s="1"/>
  <c r="I113" i="1"/>
  <c r="J113" i="1" s="1"/>
  <c r="P113" i="1" s="1"/>
  <c r="Q113" i="1" s="1"/>
  <c r="O49" i="1"/>
  <c r="I123" i="1"/>
  <c r="J123" i="1" s="1"/>
  <c r="P123" i="1" s="1"/>
  <c r="Q123" i="1" s="1"/>
  <c r="Q44" i="1"/>
  <c r="R44" i="1" s="1"/>
  <c r="I57" i="1"/>
  <c r="J57" i="1" s="1"/>
  <c r="O93" i="1"/>
  <c r="I136" i="1"/>
  <c r="J136" i="1" s="1"/>
  <c r="P136" i="1" s="1"/>
  <c r="Q136" i="1" s="1"/>
  <c r="I99" i="1"/>
  <c r="J99" i="1" s="1"/>
  <c r="P99" i="1" s="1"/>
  <c r="Q99" i="1" s="1"/>
  <c r="R99" i="1" s="1"/>
  <c r="I92" i="1"/>
  <c r="J92" i="1" s="1"/>
  <c r="P92" i="1" s="1"/>
  <c r="I64" i="1"/>
  <c r="J64" i="1" s="1"/>
  <c r="P64" i="1" s="1"/>
  <c r="O41" i="1"/>
  <c r="O72" i="1"/>
  <c r="I119" i="1"/>
  <c r="J119" i="1" s="1"/>
  <c r="P119" i="1" s="1"/>
  <c r="Q119" i="1" s="1"/>
  <c r="R119" i="1" s="1"/>
  <c r="I104" i="1"/>
  <c r="J104" i="1" s="1"/>
  <c r="I130" i="1"/>
  <c r="J130" i="1" s="1"/>
  <c r="P130" i="1" s="1"/>
  <c r="Q130" i="1" s="1"/>
  <c r="I122" i="1"/>
  <c r="J122" i="1" s="1"/>
  <c r="I67" i="1"/>
  <c r="J67" i="1" s="1"/>
  <c r="P67" i="1" s="1"/>
  <c r="Q67" i="1" s="1"/>
  <c r="O56" i="1"/>
  <c r="I115" i="1"/>
  <c r="J115" i="1" s="1"/>
  <c r="P115" i="1" s="1"/>
  <c r="Q77" i="1"/>
  <c r="R77" i="1" s="1"/>
  <c r="R85" i="2"/>
  <c r="R31" i="2"/>
  <c r="I164" i="1"/>
  <c r="J164" i="1" s="1"/>
  <c r="P164" i="1" s="1"/>
  <c r="Q164" i="1" s="1"/>
  <c r="I155" i="1"/>
  <c r="J155" i="1" s="1"/>
  <c r="P155" i="1" s="1"/>
  <c r="Q155" i="1" s="1"/>
  <c r="R155" i="1" s="1"/>
  <c r="Q143" i="1"/>
  <c r="R143" i="1" s="1"/>
  <c r="I102" i="1"/>
  <c r="J102" i="1" s="1"/>
  <c r="P102" i="1" s="1"/>
  <c r="O94" i="1"/>
  <c r="Q94" i="1" s="1"/>
  <c r="R94" i="1" s="1"/>
  <c r="I53" i="1"/>
  <c r="J53" i="1" s="1"/>
  <c r="I95" i="1"/>
  <c r="J95" i="1" s="1"/>
  <c r="P95" i="1" s="1"/>
  <c r="Q95" i="1" s="1"/>
  <c r="R95" i="1" s="1"/>
  <c r="Q34" i="1"/>
  <c r="R34" i="1" s="1"/>
  <c r="Q51" i="1"/>
  <c r="R51" i="1" s="1"/>
  <c r="Q43" i="1"/>
  <c r="R43" i="1" s="1"/>
  <c r="I13" i="1"/>
  <c r="J13" i="1" s="1"/>
  <c r="P13" i="1" s="1"/>
  <c r="Q13" i="1" s="1"/>
  <c r="R13" i="1" s="1"/>
  <c r="I40" i="1"/>
  <c r="J40" i="1" s="1"/>
  <c r="P40" i="1" s="1"/>
  <c r="Q40" i="1" s="1"/>
  <c r="R40" i="1" s="1"/>
  <c r="R171" i="1"/>
  <c r="T171" i="1" s="1"/>
  <c r="X171" i="1" s="1"/>
  <c r="I52" i="1"/>
  <c r="J52" i="1" s="1"/>
  <c r="P52" i="1" s="1"/>
  <c r="Q52" i="1" s="1"/>
  <c r="R52" i="1" s="1"/>
  <c r="I117" i="1"/>
  <c r="J117" i="1" s="1"/>
  <c r="O85" i="1"/>
  <c r="O60" i="1"/>
  <c r="Q60" i="1" s="1"/>
  <c r="R60" i="1" s="1"/>
  <c r="I28" i="1"/>
  <c r="J28" i="1" s="1"/>
  <c r="O45" i="1"/>
  <c r="Q45" i="1" s="1"/>
  <c r="O37" i="1"/>
  <c r="Y171" i="1"/>
  <c r="AA171" i="1" s="1"/>
  <c r="AC171" i="1" s="1"/>
  <c r="AD171" i="1" s="1"/>
  <c r="AE171" i="1" s="1"/>
  <c r="I135" i="1"/>
  <c r="J135" i="1" s="1"/>
  <c r="P135" i="1" s="1"/>
  <c r="Q135" i="1" s="1"/>
  <c r="I36" i="1"/>
  <c r="J36" i="1" s="1"/>
  <c r="P36" i="1" s="1"/>
  <c r="Q36" i="1" s="1"/>
  <c r="I150" i="1"/>
  <c r="J150" i="1" s="1"/>
  <c r="Q96" i="1"/>
  <c r="R96" i="1" s="1"/>
  <c r="I48" i="1"/>
  <c r="J48" i="1" s="1"/>
  <c r="P48" i="1" s="1"/>
  <c r="Q48" i="1" s="1"/>
  <c r="R48" i="1" s="1"/>
  <c r="I79" i="1"/>
  <c r="J79" i="1" s="1"/>
  <c r="P79" i="1" s="1"/>
  <c r="Q79" i="1" s="1"/>
  <c r="I20" i="1"/>
  <c r="J20" i="1" s="1"/>
  <c r="P20" i="1" s="1"/>
  <c r="I86" i="1"/>
  <c r="J86" i="1" s="1"/>
  <c r="P86" i="1" s="1"/>
  <c r="Q86" i="1" s="1"/>
  <c r="R86" i="1" s="1"/>
  <c r="Q68" i="1"/>
  <c r="R68" i="1" s="1"/>
  <c r="Q42" i="1"/>
  <c r="R42" i="1" s="1"/>
  <c r="Q37" i="1"/>
  <c r="R37" i="1" s="1"/>
  <c r="Q17" i="1"/>
  <c r="R17" i="1" s="1"/>
  <c r="I87" i="1"/>
  <c r="J87" i="1" s="1"/>
  <c r="P87" i="1" s="1"/>
  <c r="Q87" i="1" s="1"/>
  <c r="R87" i="1" s="1"/>
  <c r="I154" i="1"/>
  <c r="J154" i="1" s="1"/>
  <c r="P154" i="1" s="1"/>
  <c r="I10" i="1"/>
  <c r="J10" i="1" s="1"/>
  <c r="P10" i="1" s="1"/>
  <c r="Q10" i="1" s="1"/>
  <c r="I139" i="1"/>
  <c r="J139" i="1" s="1"/>
  <c r="P139" i="1" s="1"/>
  <c r="Q139" i="1" s="1"/>
  <c r="R139" i="1" s="1"/>
  <c r="I109" i="1"/>
  <c r="J109" i="1" s="1"/>
  <c r="P109" i="1" s="1"/>
  <c r="Q109" i="1" s="1"/>
  <c r="R109" i="1" s="1"/>
  <c r="Q129" i="1"/>
  <c r="R129" i="1" s="1"/>
  <c r="Q125" i="1"/>
  <c r="R125" i="1" s="1"/>
  <c r="I121" i="1"/>
  <c r="J121" i="1" s="1"/>
  <c r="P121" i="1" s="1"/>
  <c r="Q121" i="1" s="1"/>
  <c r="R121" i="1" s="1"/>
  <c r="I70" i="1"/>
  <c r="J70" i="1" s="1"/>
  <c r="P70" i="1" s="1"/>
  <c r="Q70" i="1" s="1"/>
  <c r="I6" i="1"/>
  <c r="J6" i="1" s="1"/>
  <c r="P6" i="1" s="1"/>
  <c r="Q6" i="1" s="1"/>
  <c r="R6" i="1" s="1"/>
  <c r="I126" i="1"/>
  <c r="J126" i="1" s="1"/>
  <c r="P126" i="1" s="1"/>
  <c r="I23" i="1"/>
  <c r="J23" i="1" s="1"/>
  <c r="P23" i="1" s="1"/>
  <c r="Q23" i="1" s="1"/>
  <c r="R23" i="1" s="1"/>
  <c r="S47" i="2"/>
  <c r="R47" i="2"/>
  <c r="P170" i="2"/>
  <c r="Q94" i="2"/>
  <c r="J92" i="2"/>
  <c r="M91" i="2" s="1"/>
  <c r="P5" i="2"/>
  <c r="S81" i="2"/>
  <c r="R81" i="2"/>
  <c r="S105" i="2"/>
  <c r="R105" i="2"/>
  <c r="S126" i="2"/>
  <c r="R126" i="2"/>
  <c r="S109" i="2"/>
  <c r="R109" i="2"/>
  <c r="S128" i="2"/>
  <c r="R128" i="2"/>
  <c r="S43" i="2"/>
  <c r="R43" i="2"/>
  <c r="S121" i="2"/>
  <c r="R121" i="2"/>
  <c r="S136" i="2"/>
  <c r="R136" i="2"/>
  <c r="S63" i="2"/>
  <c r="R63" i="2"/>
  <c r="S59" i="2"/>
  <c r="R59" i="2"/>
  <c r="S166" i="2"/>
  <c r="R166" i="2"/>
  <c r="S75" i="2"/>
  <c r="R75" i="2"/>
  <c r="S134" i="2"/>
  <c r="R134" i="2"/>
  <c r="S144" i="2"/>
  <c r="R144" i="2"/>
  <c r="S15" i="2"/>
  <c r="R15" i="2"/>
  <c r="S11" i="2"/>
  <c r="R11" i="2"/>
  <c r="S151" i="2"/>
  <c r="R151" i="2"/>
  <c r="I80" i="1"/>
  <c r="J80" i="1" s="1"/>
  <c r="P80" i="1" s="1"/>
  <c r="O80" i="1"/>
  <c r="I76" i="1"/>
  <c r="J76" i="1" s="1"/>
  <c r="P76" i="1" s="1"/>
  <c r="O76" i="1"/>
  <c r="I83" i="1"/>
  <c r="J83" i="1" s="1"/>
  <c r="P83" i="1" s="1"/>
  <c r="Q83" i="1" s="1"/>
  <c r="O69" i="1"/>
  <c r="I69" i="1"/>
  <c r="J69" i="1" s="1"/>
  <c r="O65" i="1"/>
  <c r="I65" i="1"/>
  <c r="J65" i="1" s="1"/>
  <c r="Q29" i="1"/>
  <c r="R29" i="1" s="1"/>
  <c r="O12" i="1"/>
  <c r="I12" i="1"/>
  <c r="J12" i="1" s="1"/>
  <c r="P112" i="1"/>
  <c r="Q112" i="1" s="1"/>
  <c r="O8" i="1"/>
  <c r="I8" i="1"/>
  <c r="J8" i="1" s="1"/>
  <c r="P18" i="1"/>
  <c r="Q18" i="1" s="1"/>
  <c r="P158" i="1"/>
  <c r="Q158" i="1" s="1"/>
  <c r="P31" i="1"/>
  <c r="Q31" i="1" s="1"/>
  <c r="P5" i="1"/>
  <c r="Q5" i="1" s="1"/>
  <c r="O162" i="1"/>
  <c r="I162" i="1"/>
  <c r="J162" i="1" s="1"/>
  <c r="P162" i="1" s="1"/>
  <c r="O152" i="1"/>
  <c r="I152" i="1"/>
  <c r="J152" i="1" s="1"/>
  <c r="P152" i="1" s="1"/>
  <c r="O146" i="1"/>
  <c r="I146" i="1"/>
  <c r="J146" i="1" s="1"/>
  <c r="P146" i="1" s="1"/>
  <c r="O142" i="1"/>
  <c r="I142" i="1"/>
  <c r="J142" i="1" s="1"/>
  <c r="O11" i="1"/>
  <c r="I11" i="1"/>
  <c r="J11" i="1" s="1"/>
  <c r="P11" i="1" s="1"/>
  <c r="I89" i="1"/>
  <c r="J89" i="1" s="1"/>
  <c r="P89" i="1" s="1"/>
  <c r="O89" i="1"/>
  <c r="Q89" i="1" s="1"/>
  <c r="R89" i="1" s="1"/>
  <c r="O75" i="1"/>
  <c r="I75" i="1"/>
  <c r="J75" i="1" s="1"/>
  <c r="P63" i="1"/>
  <c r="Q63" i="1" s="1"/>
  <c r="O141" i="1"/>
  <c r="P55" i="1"/>
  <c r="Q55" i="1" s="1"/>
  <c r="P73" i="1"/>
  <c r="Q73" i="1" s="1"/>
  <c r="O134" i="1"/>
  <c r="I134" i="1"/>
  <c r="J134" i="1" s="1"/>
  <c r="O140" i="1"/>
  <c r="I140" i="1"/>
  <c r="J140" i="1" s="1"/>
  <c r="P140" i="1" s="1"/>
  <c r="Q102" i="1"/>
  <c r="R102" i="1" s="1"/>
  <c r="P71" i="1"/>
  <c r="Q71" i="1" s="1"/>
  <c r="P58" i="1"/>
  <c r="Q58" i="1" s="1"/>
  <c r="P26" i="1"/>
  <c r="Q26" i="1" s="1"/>
  <c r="I148" i="1"/>
  <c r="J148" i="1" s="1"/>
  <c r="P148" i="1" s="1"/>
  <c r="Q148" i="1" s="1"/>
  <c r="Q115" i="1"/>
  <c r="O108" i="1"/>
  <c r="I108" i="1"/>
  <c r="J108" i="1" s="1"/>
  <c r="Q19" i="1"/>
  <c r="Q126" i="1"/>
  <c r="I82" i="1"/>
  <c r="J82" i="1" s="1"/>
  <c r="P82" i="1" s="1"/>
  <c r="Q82" i="1" s="1"/>
  <c r="R82" i="1" s="1"/>
  <c r="I14" i="1"/>
  <c r="J14" i="1" s="1"/>
  <c r="P14" i="1" s="1"/>
  <c r="Q14" i="1" s="1"/>
  <c r="R14" i="1" s="1"/>
  <c r="I97" i="1"/>
  <c r="J97" i="1" s="1"/>
  <c r="P97" i="1" s="1"/>
  <c r="Q97" i="1" s="1"/>
  <c r="I7" i="1"/>
  <c r="J7" i="1" s="1"/>
  <c r="P7" i="1" s="1"/>
  <c r="Q7" i="1" s="1"/>
  <c r="P150" i="1"/>
  <c r="Q150" i="1" s="1"/>
  <c r="O133" i="1"/>
  <c r="Q133" i="1" s="1"/>
  <c r="R133" i="1" s="1"/>
  <c r="Q107" i="1"/>
  <c r="R107" i="1" s="1"/>
  <c r="P107" i="1"/>
  <c r="P122" i="1"/>
  <c r="Q122" i="1" s="1"/>
  <c r="P111" i="1"/>
  <c r="Q111" i="1" s="1"/>
  <c r="P147" i="1"/>
  <c r="Q147" i="1" s="1"/>
  <c r="R147" i="1" s="1"/>
  <c r="P128" i="1"/>
  <c r="Q128" i="1" s="1"/>
  <c r="P106" i="1"/>
  <c r="Q106" i="1" s="1"/>
  <c r="R106" i="1" s="1"/>
  <c r="I105" i="1"/>
  <c r="J105" i="1" s="1"/>
  <c r="P105" i="1" s="1"/>
  <c r="Q105" i="1" s="1"/>
  <c r="R105" i="1" s="1"/>
  <c r="P103" i="1"/>
  <c r="Q103" i="1" s="1"/>
  <c r="I66" i="1"/>
  <c r="J66" i="1" s="1"/>
  <c r="P57" i="1"/>
  <c r="Q57" i="1" s="1"/>
  <c r="R57" i="1" s="1"/>
  <c r="P24" i="1"/>
  <c r="Q24" i="1" s="1"/>
  <c r="Q154" i="1"/>
  <c r="O101" i="1"/>
  <c r="I101" i="1"/>
  <c r="J101" i="1" s="1"/>
  <c r="P101" i="1" s="1"/>
  <c r="Z171" i="1"/>
  <c r="AB171" i="1" s="1"/>
  <c r="O22" i="1"/>
  <c r="I22" i="1"/>
  <c r="J22" i="1" s="1"/>
  <c r="P22" i="1" s="1"/>
  <c r="I78" i="1"/>
  <c r="J78" i="1" s="1"/>
  <c r="P78" i="1" s="1"/>
  <c r="Q78" i="1" s="1"/>
  <c r="R78" i="1" s="1"/>
  <c r="I165" i="1"/>
  <c r="J165" i="1" s="1"/>
  <c r="P165" i="1" s="1"/>
  <c r="Q165" i="1" s="1"/>
  <c r="P145" i="1"/>
  <c r="Q145" i="1" s="1"/>
  <c r="P138" i="1"/>
  <c r="Q138" i="1" s="1"/>
  <c r="Q163" i="1"/>
  <c r="R163" i="1" s="1"/>
  <c r="P104" i="1"/>
  <c r="Q104" i="1" s="1"/>
  <c r="P117" i="1"/>
  <c r="Q117" i="1" s="1"/>
  <c r="R117" i="1" s="1"/>
  <c r="Q93" i="1"/>
  <c r="R93" i="1" s="1"/>
  <c r="P59" i="1"/>
  <c r="Q59" i="1" s="1"/>
  <c r="P53" i="1"/>
  <c r="Q53" i="1" s="1"/>
  <c r="Q64" i="1"/>
  <c r="R64" i="1" s="1"/>
  <c r="Q56" i="1"/>
  <c r="R56" i="1" s="1"/>
  <c r="P28" i="1"/>
  <c r="Q28" i="1" s="1"/>
  <c r="P32" i="1"/>
  <c r="Q32" i="1" s="1"/>
  <c r="R32" i="1" s="1"/>
  <c r="I16" i="1"/>
  <c r="J16" i="1" s="1"/>
  <c r="P16" i="1" s="1"/>
  <c r="Q16" i="1" s="1"/>
  <c r="Q21" i="1"/>
  <c r="R21" i="1" s="1"/>
  <c r="Q25" i="1"/>
  <c r="I156" i="1"/>
  <c r="J156" i="1" s="1"/>
  <c r="P156" i="1" s="1"/>
  <c r="Q156" i="1" s="1"/>
  <c r="I74" i="1"/>
  <c r="J74" i="1" s="1"/>
  <c r="P74" i="1" s="1"/>
  <c r="O74" i="1"/>
  <c r="O61" i="1"/>
  <c r="I61" i="1"/>
  <c r="J61" i="1" s="1"/>
  <c r="Q20" i="1"/>
  <c r="I160" i="1"/>
  <c r="J160" i="1" s="1"/>
  <c r="P160" i="1" s="1"/>
  <c r="Q160" i="1" s="1"/>
  <c r="I144" i="1"/>
  <c r="J144" i="1" s="1"/>
  <c r="P144" i="1" s="1"/>
  <c r="Q144" i="1" s="1"/>
  <c r="I27" i="1"/>
  <c r="J27" i="1" s="1"/>
  <c r="P27" i="1" s="1"/>
  <c r="Q27" i="1" s="1"/>
  <c r="I62" i="1"/>
  <c r="J62" i="1" s="1"/>
  <c r="P62" i="1" s="1"/>
  <c r="Q62" i="1" s="1"/>
  <c r="I35" i="1"/>
  <c r="J35" i="1" s="1"/>
  <c r="P35" i="1" s="1"/>
  <c r="Q35" i="1" s="1"/>
  <c r="R35" i="1" s="1"/>
  <c r="I15" i="1"/>
  <c r="J15" i="1" s="1"/>
  <c r="P15" i="1" s="1"/>
  <c r="Q15" i="1" s="1"/>
  <c r="R15" i="1" s="1"/>
  <c r="S119" i="1"/>
  <c r="T119" i="1" s="1"/>
  <c r="T121" i="2" s="1"/>
  <c r="Y121" i="2" s="1"/>
  <c r="S95" i="1"/>
  <c r="T95" i="1" s="1"/>
  <c r="T97" i="2" s="1"/>
  <c r="S129" i="1"/>
  <c r="S124" i="1"/>
  <c r="T124" i="1" s="1"/>
  <c r="T126" i="2" s="1"/>
  <c r="Y126" i="2" s="1"/>
  <c r="S155" i="1"/>
  <c r="S166" i="1"/>
  <c r="T166" i="1" s="1"/>
  <c r="T168" i="2" s="1"/>
  <c r="Y168" i="2" s="1"/>
  <c r="S163" i="1"/>
  <c r="S127" i="1"/>
  <c r="T127" i="1" s="1"/>
  <c r="T129" i="2" s="1"/>
  <c r="S116" i="1"/>
  <c r="S93" i="1"/>
  <c r="T93" i="1" s="1"/>
  <c r="T95" i="2" s="1"/>
  <c r="Y95" i="2" s="1"/>
  <c r="AA95" i="2" s="1"/>
  <c r="AC95" i="2" s="1"/>
  <c r="S131" i="1"/>
  <c r="T131" i="1" s="1"/>
  <c r="T133" i="2" s="1"/>
  <c r="S132" i="1"/>
  <c r="T132" i="1" s="1"/>
  <c r="T134" i="2" s="1"/>
  <c r="Y134" i="2" s="1"/>
  <c r="S118" i="1"/>
  <c r="S114" i="1"/>
  <c r="S105" i="1"/>
  <c r="S109" i="1"/>
  <c r="T109" i="1" s="1"/>
  <c r="T111" i="2" s="1"/>
  <c r="Y111" i="2" s="1"/>
  <c r="AA111" i="2" s="1"/>
  <c r="AC111" i="2" s="1"/>
  <c r="S139" i="1"/>
  <c r="T139" i="1" s="1"/>
  <c r="T141" i="2" s="1"/>
  <c r="Y141" i="2" s="1"/>
  <c r="AA141" i="2" s="1"/>
  <c r="AC141" i="2" s="1"/>
  <c r="S110" i="1"/>
  <c r="S121" i="1"/>
  <c r="T121" i="1" s="1"/>
  <c r="T123" i="2" s="1"/>
  <c r="Y123" i="2" s="1"/>
  <c r="AA123" i="2" s="1"/>
  <c r="AC123" i="2" s="1"/>
  <c r="S98" i="1"/>
  <c r="S82" i="1"/>
  <c r="S68" i="1"/>
  <c r="T68" i="1" s="1"/>
  <c r="T69" i="2" s="1"/>
  <c r="Y69" i="2" s="1"/>
  <c r="AA69" i="2" s="1"/>
  <c r="AC69" i="2" s="1"/>
  <c r="S44" i="1"/>
  <c r="S34" i="1"/>
  <c r="S17" i="1"/>
  <c r="T17" i="1" s="1"/>
  <c r="T18" i="2" s="1"/>
  <c r="S77" i="1"/>
  <c r="T77" i="1" s="1"/>
  <c r="T78" i="2" s="1"/>
  <c r="Y78" i="2" s="1"/>
  <c r="AA78" i="2" s="1"/>
  <c r="AC78" i="2" s="1"/>
  <c r="S48" i="1"/>
  <c r="S42" i="1"/>
  <c r="T42" i="1" s="1"/>
  <c r="T43" i="2" s="1"/>
  <c r="Y43" i="2" s="1"/>
  <c r="S43" i="1"/>
  <c r="S23" i="1"/>
  <c r="T23" i="1" s="1"/>
  <c r="T24" i="2" s="1"/>
  <c r="Y24" i="2" s="1"/>
  <c r="Z24" i="2" s="1"/>
  <c r="S64" i="1"/>
  <c r="S52" i="1"/>
  <c r="S88" i="1"/>
  <c r="T88" i="1" s="1"/>
  <c r="T89" i="2" s="1"/>
  <c r="S78" i="1"/>
  <c r="S40" i="1"/>
  <c r="S35" i="1"/>
  <c r="T35" i="1" s="1"/>
  <c r="T36" i="2" s="1"/>
  <c r="Y36" i="2" s="1"/>
  <c r="AA36" i="2" s="1"/>
  <c r="AC36" i="2" s="1"/>
  <c r="S6" i="1"/>
  <c r="T6" i="1"/>
  <c r="T7" i="2" s="1"/>
  <c r="Y7" i="2" s="1"/>
  <c r="AA7" i="2" s="1"/>
  <c r="AC7" i="2" s="1"/>
  <c r="Q120" i="1"/>
  <c r="R120" i="1" s="1"/>
  <c r="Q84" i="1"/>
  <c r="R84" i="1" s="1"/>
  <c r="Q85" i="1"/>
  <c r="R85" i="1" s="1"/>
  <c r="Q54" i="1"/>
  <c r="R54" i="1" s="1"/>
  <c r="Q38" i="1"/>
  <c r="R38" i="1" s="1"/>
  <c r="Q30" i="1"/>
  <c r="R30" i="1" s="1"/>
  <c r="Q49" i="1"/>
  <c r="R49" i="1" s="1"/>
  <c r="Q41" i="1"/>
  <c r="R41" i="1" s="1"/>
  <c r="Q72" i="1"/>
  <c r="R72" i="1" s="1"/>
  <c r="Q149" i="1"/>
  <c r="R149" i="1" s="1"/>
  <c r="J4" i="1"/>
  <c r="P4" i="1" s="1"/>
  <c r="Q4" i="1" s="1"/>
  <c r="R4" i="1" s="1"/>
  <c r="Q9" i="1"/>
  <c r="R9" i="1" s="1"/>
  <c r="Q153" i="1"/>
  <c r="R153" i="1" s="1"/>
  <c r="Q100" i="1"/>
  <c r="R100" i="1" s="1"/>
  <c r="Q141" i="1"/>
  <c r="R141" i="1" s="1"/>
  <c r="Q159" i="1"/>
  <c r="R159" i="1" s="1"/>
  <c r="Q137" i="1"/>
  <c r="R137" i="1" s="1"/>
  <c r="Q161" i="1"/>
  <c r="R161" i="1" s="1"/>
  <c r="Q157" i="1"/>
  <c r="R157" i="1" s="1"/>
  <c r="Q151" i="1"/>
  <c r="R151" i="1" s="1"/>
  <c r="Q80" i="1"/>
  <c r="R80" i="1" s="1"/>
  <c r="Q81" i="1"/>
  <c r="R81" i="1" s="1"/>
  <c r="Q50" i="1"/>
  <c r="R50" i="1" s="1"/>
  <c r="Q47" i="1"/>
  <c r="R47" i="1" s="1"/>
  <c r="Q39" i="1"/>
  <c r="R39" i="1" s="1"/>
  <c r="Q33" i="1"/>
  <c r="R33" i="1" s="1"/>
  <c r="R45" i="1" l="1"/>
  <c r="S45" i="1"/>
  <c r="R123" i="1"/>
  <c r="S123" i="1"/>
  <c r="S102" i="1"/>
  <c r="T102" i="1" s="1"/>
  <c r="S143" i="1"/>
  <c r="T155" i="1"/>
  <c r="T157" i="2" s="1"/>
  <c r="Y157" i="2" s="1"/>
  <c r="AA157" i="2" s="1"/>
  <c r="AC157" i="2" s="1"/>
  <c r="S37" i="1"/>
  <c r="T37" i="1" s="1"/>
  <c r="T38" i="2" s="1"/>
  <c r="S87" i="1"/>
  <c r="S89" i="1"/>
  <c r="S133" i="1"/>
  <c r="AD78" i="2"/>
  <c r="AF78" i="2" s="1"/>
  <c r="AE78" i="2"/>
  <c r="AG78" i="2" s="1"/>
  <c r="AD7" i="2"/>
  <c r="AF7" i="2" s="1"/>
  <c r="AE7" i="2"/>
  <c r="AG7" i="2" s="1"/>
  <c r="AD36" i="2"/>
  <c r="AF36" i="2" s="1"/>
  <c r="AE36" i="2"/>
  <c r="AG36" i="2" s="1"/>
  <c r="AD123" i="2"/>
  <c r="AF123" i="2" s="1"/>
  <c r="AE123" i="2"/>
  <c r="AG123" i="2" s="1"/>
  <c r="AD95" i="2"/>
  <c r="AF95" i="2" s="1"/>
  <c r="AE95" i="2"/>
  <c r="AG95" i="2" s="1"/>
  <c r="AD69" i="2"/>
  <c r="AF69" i="2" s="1"/>
  <c r="AE69" i="2"/>
  <c r="AG69" i="2" s="1"/>
  <c r="AD141" i="2"/>
  <c r="AF141" i="2" s="1"/>
  <c r="AE141" i="2"/>
  <c r="AG141" i="2" s="1"/>
  <c r="AD111" i="2"/>
  <c r="AF111" i="2" s="1"/>
  <c r="AE111" i="2"/>
  <c r="AG111" i="2" s="1"/>
  <c r="R112" i="1"/>
  <c r="S112" i="1"/>
  <c r="R79" i="1"/>
  <c r="S79" i="1"/>
  <c r="R36" i="1"/>
  <c r="S36" i="1"/>
  <c r="R135" i="1"/>
  <c r="S135" i="1"/>
  <c r="T135" i="1" s="1"/>
  <c r="T137" i="2" s="1"/>
  <c r="Y137" i="2" s="1"/>
  <c r="AA137" i="2" s="1"/>
  <c r="AC137" i="2" s="1"/>
  <c r="S46" i="1"/>
  <c r="T46" i="1" s="1"/>
  <c r="T47" i="2" s="1"/>
  <c r="Y47" i="2" s="1"/>
  <c r="AA47" i="2" s="1"/>
  <c r="AC47" i="2" s="1"/>
  <c r="S125" i="1"/>
  <c r="I168" i="1"/>
  <c r="S21" i="1"/>
  <c r="T21" i="1" s="1"/>
  <c r="T22" i="2" s="1"/>
  <c r="S96" i="1"/>
  <c r="T96" i="1" s="1"/>
  <c r="T98" i="2" s="1"/>
  <c r="S51" i="1"/>
  <c r="T51" i="1" s="1"/>
  <c r="T52" i="2" s="1"/>
  <c r="Y52" i="2" s="1"/>
  <c r="AA52" i="2" s="1"/>
  <c r="AC52" i="2" s="1"/>
  <c r="S86" i="1"/>
  <c r="Y133" i="2"/>
  <c r="AA133" i="2" s="1"/>
  <c r="AC133" i="2" s="1"/>
  <c r="Y129" i="2"/>
  <c r="AA129" i="2" s="1"/>
  <c r="AC129" i="2" s="1"/>
  <c r="Y97" i="2"/>
  <c r="AA97" i="2" s="1"/>
  <c r="AC97" i="2" s="1"/>
  <c r="R111" i="1"/>
  <c r="S111" i="1"/>
  <c r="Y18" i="2"/>
  <c r="AA18" i="2" s="1"/>
  <c r="AC18" i="2" s="1"/>
  <c r="T163" i="1"/>
  <c r="T165" i="2" s="1"/>
  <c r="Z78" i="2"/>
  <c r="Q74" i="1"/>
  <c r="Z111" i="2"/>
  <c r="AB111" i="2" s="1"/>
  <c r="T129" i="1"/>
  <c r="T131" i="2" s="1"/>
  <c r="Y131" i="2" s="1"/>
  <c r="AA131" i="2" s="1"/>
  <c r="AC131" i="2" s="1"/>
  <c r="Y89" i="2"/>
  <c r="AA89" i="2" s="1"/>
  <c r="AC89" i="2" s="1"/>
  <c r="T133" i="1"/>
  <c r="T135" i="2" s="1"/>
  <c r="Q11" i="1"/>
  <c r="R11" i="1" s="1"/>
  <c r="AA24" i="2"/>
  <c r="AC24" i="2" s="1"/>
  <c r="Z7" i="2"/>
  <c r="AB7" i="2" s="1"/>
  <c r="AB78" i="2"/>
  <c r="Z95" i="2"/>
  <c r="AB95" i="2" s="1"/>
  <c r="Z36" i="2"/>
  <c r="AB36" i="2" s="1"/>
  <c r="AA134" i="2"/>
  <c r="AC134" i="2" s="1"/>
  <c r="Z69" i="2"/>
  <c r="AB69" i="2" s="1"/>
  <c r="AA126" i="2"/>
  <c r="AC126" i="2" s="1"/>
  <c r="AA168" i="2"/>
  <c r="AC168" i="2" s="1"/>
  <c r="P92" i="2"/>
  <c r="P172" i="2" s="1"/>
  <c r="Q5" i="2"/>
  <c r="Q170" i="2"/>
  <c r="R94" i="2"/>
  <c r="S94" i="2"/>
  <c r="S170" i="2" s="1"/>
  <c r="Z123" i="2"/>
  <c r="AB123" i="2" s="1"/>
  <c r="Z141" i="2"/>
  <c r="AB141" i="2" s="1"/>
  <c r="R59" i="1"/>
  <c r="S59" i="1"/>
  <c r="R130" i="1"/>
  <c r="T130" i="1" s="1"/>
  <c r="T132" i="2" s="1"/>
  <c r="S130" i="1"/>
  <c r="R18" i="1"/>
  <c r="S18" i="1"/>
  <c r="T18" i="1" s="1"/>
  <c r="T19" i="2" s="1"/>
  <c r="R62" i="1"/>
  <c r="S62" i="1"/>
  <c r="R138" i="1"/>
  <c r="T138" i="1" s="1"/>
  <c r="T140" i="2" s="1"/>
  <c r="S138" i="1"/>
  <c r="R24" i="1"/>
  <c r="S24" i="1"/>
  <c r="R67" i="1"/>
  <c r="S67" i="1"/>
  <c r="T67" i="1" s="1"/>
  <c r="T68" i="2" s="1"/>
  <c r="R164" i="1"/>
  <c r="S164" i="1"/>
  <c r="R58" i="1"/>
  <c r="S58" i="1"/>
  <c r="R63" i="1"/>
  <c r="S63" i="1"/>
  <c r="R31" i="1"/>
  <c r="S31" i="1"/>
  <c r="R27" i="1"/>
  <c r="S27" i="1"/>
  <c r="R28" i="1"/>
  <c r="T28" i="1" s="1"/>
  <c r="T29" i="2" s="1"/>
  <c r="S28" i="1"/>
  <c r="R53" i="1"/>
  <c r="S53" i="1"/>
  <c r="R145" i="1"/>
  <c r="S145" i="1"/>
  <c r="R103" i="1"/>
  <c r="S103" i="1"/>
  <c r="T103" i="1" s="1"/>
  <c r="T105" i="2" s="1"/>
  <c r="Y105" i="2" s="1"/>
  <c r="AA105" i="2" s="1"/>
  <c r="AC105" i="2" s="1"/>
  <c r="R128" i="1"/>
  <c r="S128" i="1"/>
  <c r="R71" i="1"/>
  <c r="S71" i="1"/>
  <c r="R158" i="1"/>
  <c r="S158" i="1"/>
  <c r="R16" i="1"/>
  <c r="S16" i="1"/>
  <c r="R104" i="1"/>
  <c r="T104" i="1" s="1"/>
  <c r="T106" i="2" s="1"/>
  <c r="Y106" i="2" s="1"/>
  <c r="AA106" i="2" s="1"/>
  <c r="AC106" i="2" s="1"/>
  <c r="S104" i="1"/>
  <c r="R148" i="1"/>
  <c r="S148" i="1"/>
  <c r="R55" i="1"/>
  <c r="S55" i="1"/>
  <c r="R144" i="1"/>
  <c r="S144" i="1"/>
  <c r="R165" i="1"/>
  <c r="S165" i="1"/>
  <c r="R122" i="1"/>
  <c r="S122" i="1"/>
  <c r="R150" i="1"/>
  <c r="S150" i="1"/>
  <c r="T150" i="1" s="1"/>
  <c r="T152" i="2" s="1"/>
  <c r="Y152" i="2" s="1"/>
  <c r="AA152" i="2" s="1"/>
  <c r="AC152" i="2" s="1"/>
  <c r="R26" i="1"/>
  <c r="S26" i="1"/>
  <c r="R73" i="1"/>
  <c r="S73" i="1"/>
  <c r="R5" i="1"/>
  <c r="S5" i="1"/>
  <c r="R136" i="1"/>
  <c r="S136" i="1"/>
  <c r="R83" i="1"/>
  <c r="S83" i="1"/>
  <c r="S147" i="1"/>
  <c r="T147" i="1" s="1"/>
  <c r="S117" i="1"/>
  <c r="T117" i="1" s="1"/>
  <c r="T119" i="2" s="1"/>
  <c r="Y119" i="2" s="1"/>
  <c r="AA119" i="2" s="1"/>
  <c r="AC119" i="2" s="1"/>
  <c r="S106" i="1"/>
  <c r="R20" i="1"/>
  <c r="S20" i="1"/>
  <c r="R156" i="1"/>
  <c r="S156" i="1"/>
  <c r="Q101" i="1"/>
  <c r="P66" i="1"/>
  <c r="Q66" i="1" s="1"/>
  <c r="R126" i="1"/>
  <c r="S126" i="1"/>
  <c r="P108" i="1"/>
  <c r="Q108" i="1" s="1"/>
  <c r="Q140" i="1"/>
  <c r="Q152" i="1"/>
  <c r="P12" i="1"/>
  <c r="Q12" i="1" s="1"/>
  <c r="P69" i="1"/>
  <c r="Q69" i="1" s="1"/>
  <c r="P142" i="1"/>
  <c r="Q142" i="1" s="1"/>
  <c r="S32" i="1"/>
  <c r="T32" i="1" s="1"/>
  <c r="T33" i="2" s="1"/>
  <c r="S56" i="1"/>
  <c r="T56" i="1" s="1"/>
  <c r="S15" i="1"/>
  <c r="S99" i="1"/>
  <c r="P61" i="1"/>
  <c r="Q61" i="1" s="1"/>
  <c r="R70" i="1"/>
  <c r="S70" i="1"/>
  <c r="Q22" i="1"/>
  <c r="P134" i="1"/>
  <c r="Q134" i="1" s="1"/>
  <c r="R25" i="1"/>
  <c r="S25" i="1"/>
  <c r="R160" i="1"/>
  <c r="S160" i="1"/>
  <c r="R113" i="1"/>
  <c r="S113" i="1"/>
  <c r="R19" i="1"/>
  <c r="S19" i="1"/>
  <c r="P8" i="1"/>
  <c r="Q8" i="1" s="1"/>
  <c r="I91" i="1"/>
  <c r="S57" i="1"/>
  <c r="T57" i="1" s="1"/>
  <c r="S11" i="1"/>
  <c r="T11" i="1" s="1"/>
  <c r="T12" i="2" s="1"/>
  <c r="S29" i="1"/>
  <c r="T29" i="1" s="1"/>
  <c r="T30" i="2" s="1"/>
  <c r="Y30" i="2" s="1"/>
  <c r="AA30" i="2" s="1"/>
  <c r="AC30" i="2" s="1"/>
  <c r="S14" i="1"/>
  <c r="T14" i="1" s="1"/>
  <c r="T15" i="2" s="1"/>
  <c r="Y15" i="2" s="1"/>
  <c r="S107" i="1"/>
  <c r="T107" i="1" s="1"/>
  <c r="T109" i="2" s="1"/>
  <c r="Y109" i="2" s="1"/>
  <c r="AA109" i="2" s="1"/>
  <c r="AC109" i="2" s="1"/>
  <c r="R97" i="1"/>
  <c r="S97" i="1"/>
  <c r="R7" i="1"/>
  <c r="S7" i="1"/>
  <c r="R10" i="1"/>
  <c r="S10" i="1"/>
  <c r="R154" i="1"/>
  <c r="S154" i="1"/>
  <c r="R115" i="1"/>
  <c r="S115" i="1"/>
  <c r="P75" i="1"/>
  <c r="Q75" i="1" s="1"/>
  <c r="Q146" i="1"/>
  <c r="Q162" i="1"/>
  <c r="P65" i="1"/>
  <c r="Q65" i="1" s="1"/>
  <c r="Q76" i="1"/>
  <c r="T110" i="1"/>
  <c r="T99" i="1"/>
  <c r="T101" i="2" s="1"/>
  <c r="T118" i="1"/>
  <c r="T120" i="2" s="1"/>
  <c r="Y120" i="2" s="1"/>
  <c r="AA120" i="2" s="1"/>
  <c r="AC120" i="2" s="1"/>
  <c r="T125" i="1"/>
  <c r="T127" i="2" s="1"/>
  <c r="T40" i="1"/>
  <c r="T41" i="2" s="1"/>
  <c r="T64" i="1"/>
  <c r="T65" i="2" s="1"/>
  <c r="X99" i="1"/>
  <c r="Y99" i="1" s="1"/>
  <c r="AA99" i="1" s="1"/>
  <c r="AC99" i="1" s="1"/>
  <c r="AD99" i="1" s="1"/>
  <c r="AE99" i="1" s="1"/>
  <c r="X95" i="1"/>
  <c r="Y95" i="1" s="1"/>
  <c r="AA95" i="1" s="1"/>
  <c r="AC95" i="1" s="1"/>
  <c r="AD95" i="1" s="1"/>
  <c r="AE95" i="1" s="1"/>
  <c r="S137" i="1"/>
  <c r="S100" i="1"/>
  <c r="T98" i="1"/>
  <c r="T100" i="2" s="1"/>
  <c r="Y100" i="2" s="1"/>
  <c r="AA100" i="2" s="1"/>
  <c r="AC100" i="2" s="1"/>
  <c r="T105" i="1"/>
  <c r="T107" i="2" s="1"/>
  <c r="T114" i="1"/>
  <c r="T116" i="2" s="1"/>
  <c r="T143" i="1"/>
  <c r="T145" i="2" s="1"/>
  <c r="T106" i="1"/>
  <c r="T108" i="2" s="1"/>
  <c r="Y108" i="2" s="1"/>
  <c r="AA108" i="2" s="1"/>
  <c r="AC108" i="2" s="1"/>
  <c r="S120" i="1"/>
  <c r="X121" i="1"/>
  <c r="Y121" i="1" s="1"/>
  <c r="AA121" i="1" s="1"/>
  <c r="AC121" i="1" s="1"/>
  <c r="AD121" i="1" s="1"/>
  <c r="AE121" i="1" s="1"/>
  <c r="X139" i="1"/>
  <c r="Y139" i="1" s="1"/>
  <c r="AA139" i="1" s="1"/>
  <c r="AC139" i="1" s="1"/>
  <c r="AD139" i="1" s="1"/>
  <c r="AE139" i="1" s="1"/>
  <c r="X109" i="1"/>
  <c r="Y109" i="1" s="1"/>
  <c r="AA109" i="1" s="1"/>
  <c r="AC109" i="1" s="1"/>
  <c r="AD109" i="1" s="1"/>
  <c r="AE109" i="1" s="1"/>
  <c r="X117" i="1"/>
  <c r="Y117" i="1" s="1"/>
  <c r="AA117" i="1" s="1"/>
  <c r="AC117" i="1" s="1"/>
  <c r="AD117" i="1" s="1"/>
  <c r="AE117" i="1" s="1"/>
  <c r="X127" i="1"/>
  <c r="Y127" i="1" s="1"/>
  <c r="AA127" i="1" s="1"/>
  <c r="AC127" i="1" s="1"/>
  <c r="AD127" i="1" s="1"/>
  <c r="AE127" i="1" s="1"/>
  <c r="X166" i="1"/>
  <c r="Y166" i="1" s="1"/>
  <c r="AA166" i="1" s="1"/>
  <c r="AC166" i="1" s="1"/>
  <c r="AD166" i="1" s="1"/>
  <c r="AE166" i="1" s="1"/>
  <c r="X124" i="1"/>
  <c r="Y124" i="1" s="1"/>
  <c r="AA124" i="1" s="1"/>
  <c r="AC124" i="1" s="1"/>
  <c r="AD124" i="1" s="1"/>
  <c r="AE124" i="1" s="1"/>
  <c r="X119" i="1"/>
  <c r="Y119" i="1" s="1"/>
  <c r="AA119" i="1" s="1"/>
  <c r="AC119" i="1" s="1"/>
  <c r="AD119" i="1" s="1"/>
  <c r="AE119" i="1" s="1"/>
  <c r="S161" i="1"/>
  <c r="T161" i="1" s="1"/>
  <c r="T163" i="2" s="1"/>
  <c r="X131" i="1"/>
  <c r="Y131" i="1" s="1"/>
  <c r="AA131" i="1" s="1"/>
  <c r="AC131" i="1" s="1"/>
  <c r="AD131" i="1" s="1"/>
  <c r="AE131" i="1" s="1"/>
  <c r="X93" i="1"/>
  <c r="Y93" i="1" s="1"/>
  <c r="AA93" i="1" s="1"/>
  <c r="AC93" i="1" s="1"/>
  <c r="AD93" i="1" s="1"/>
  <c r="AE93" i="1" s="1"/>
  <c r="X163" i="1"/>
  <c r="Y163" i="1" s="1"/>
  <c r="AA163" i="1" s="1"/>
  <c r="AC163" i="1" s="1"/>
  <c r="AD163" i="1" s="1"/>
  <c r="AE163" i="1" s="1"/>
  <c r="S151" i="1"/>
  <c r="S159" i="1"/>
  <c r="T159" i="1" s="1"/>
  <c r="T161" i="2" s="1"/>
  <c r="S153" i="1"/>
  <c r="T153" i="1" s="1"/>
  <c r="T155" i="2" s="1"/>
  <c r="S149" i="1"/>
  <c r="S94" i="1"/>
  <c r="S157" i="1"/>
  <c r="T157" i="1" s="1"/>
  <c r="T159" i="2" s="1"/>
  <c r="Y159" i="2" s="1"/>
  <c r="S141" i="1"/>
  <c r="T145" i="1"/>
  <c r="T147" i="2" s="1"/>
  <c r="Y147" i="2" s="1"/>
  <c r="AA147" i="2" s="1"/>
  <c r="AC147" i="2" s="1"/>
  <c r="T112" i="1"/>
  <c r="T114" i="2" s="1"/>
  <c r="T116" i="1"/>
  <c r="T118" i="2" s="1"/>
  <c r="Y118" i="2" s="1"/>
  <c r="AA118" i="2" s="1"/>
  <c r="AC118" i="2" s="1"/>
  <c r="S30" i="1"/>
  <c r="X6" i="1"/>
  <c r="Y6" i="1" s="1"/>
  <c r="AA6" i="1" s="1"/>
  <c r="AC6" i="1" s="1"/>
  <c r="AD6" i="1" s="1"/>
  <c r="AE6" i="1" s="1"/>
  <c r="X88" i="1"/>
  <c r="Y88" i="1" s="1"/>
  <c r="AA88" i="1" s="1"/>
  <c r="AC88" i="1" s="1"/>
  <c r="AD88" i="1" s="1"/>
  <c r="AE88" i="1" s="1"/>
  <c r="X29" i="1"/>
  <c r="Y29" i="1" s="1"/>
  <c r="AA29" i="1" s="1"/>
  <c r="AC29" i="1" s="1"/>
  <c r="AD29" i="1" s="1"/>
  <c r="AE29" i="1" s="1"/>
  <c r="X46" i="1"/>
  <c r="Y46" i="1" s="1"/>
  <c r="AA46" i="1" s="1"/>
  <c r="AC46" i="1" s="1"/>
  <c r="AD46" i="1" s="1"/>
  <c r="AE46" i="1" s="1"/>
  <c r="X51" i="1"/>
  <c r="Y51" i="1" s="1"/>
  <c r="AA51" i="1" s="1"/>
  <c r="AC51" i="1" s="1"/>
  <c r="AD51" i="1" s="1"/>
  <c r="AE51" i="1" s="1"/>
  <c r="X42" i="1"/>
  <c r="Y42" i="1" s="1"/>
  <c r="AA42" i="1" s="1"/>
  <c r="AC42" i="1" s="1"/>
  <c r="AD42" i="1" s="1"/>
  <c r="AE42" i="1" s="1"/>
  <c r="X17" i="1"/>
  <c r="Y17" i="1" s="1"/>
  <c r="AA17" i="1" s="1"/>
  <c r="AC17" i="1" s="1"/>
  <c r="AD17" i="1" s="1"/>
  <c r="AE17" i="1" s="1"/>
  <c r="X68" i="1"/>
  <c r="Y68" i="1" s="1"/>
  <c r="AA68" i="1" s="1"/>
  <c r="AC68" i="1" s="1"/>
  <c r="AD68" i="1" s="1"/>
  <c r="AE68" i="1" s="1"/>
  <c r="S81" i="1"/>
  <c r="S9" i="1"/>
  <c r="S72" i="1"/>
  <c r="S38" i="1"/>
  <c r="S84" i="1"/>
  <c r="T45" i="1"/>
  <c r="T46" i="2" s="1"/>
  <c r="T78" i="1"/>
  <c r="T79" i="2" s="1"/>
  <c r="Y79" i="2" s="1"/>
  <c r="AA79" i="2" s="1"/>
  <c r="AC79" i="2" s="1"/>
  <c r="T87" i="1"/>
  <c r="T88" i="2" s="1"/>
  <c r="X23" i="1"/>
  <c r="Y23" i="1" s="1"/>
  <c r="AA23" i="1" s="1"/>
  <c r="AC23" i="1" s="1"/>
  <c r="AD23" i="1" s="1"/>
  <c r="AE23" i="1" s="1"/>
  <c r="T43" i="1"/>
  <c r="T44" i="2" s="1"/>
  <c r="S39" i="1"/>
  <c r="S47" i="1"/>
  <c r="T47" i="1" s="1"/>
  <c r="T48" i="2" s="1"/>
  <c r="Y48" i="2" s="1"/>
  <c r="AA48" i="2" s="1"/>
  <c r="AC48" i="2" s="1"/>
  <c r="S50" i="1"/>
  <c r="S13" i="1"/>
  <c r="T13" i="1" s="1"/>
  <c r="T14" i="2" s="1"/>
  <c r="S41" i="1"/>
  <c r="S54" i="1"/>
  <c r="T36" i="1"/>
  <c r="T37" i="2" s="1"/>
  <c r="Y37" i="2" s="1"/>
  <c r="AA37" i="2" s="1"/>
  <c r="AC37" i="2" s="1"/>
  <c r="T15" i="1"/>
  <c r="T16" i="2" s="1"/>
  <c r="Y16" i="2" s="1"/>
  <c r="AA16" i="2" s="1"/>
  <c r="AC16" i="2" s="1"/>
  <c r="T86" i="1"/>
  <c r="T87" i="2" s="1"/>
  <c r="T44" i="1"/>
  <c r="T45" i="2" s="1"/>
  <c r="S33" i="1"/>
  <c r="S60" i="1"/>
  <c r="T60" i="1" s="1"/>
  <c r="T61" i="2" s="1"/>
  <c r="S80" i="1"/>
  <c r="T80" i="1" s="1"/>
  <c r="T81" i="2" s="1"/>
  <c r="Y81" i="2" s="1"/>
  <c r="AA81" i="2" s="1"/>
  <c r="AC81" i="2" s="1"/>
  <c r="S49" i="1"/>
  <c r="S85" i="1"/>
  <c r="X35" i="1"/>
  <c r="Y35" i="1" s="1"/>
  <c r="AA35" i="1" s="1"/>
  <c r="AC35" i="1" s="1"/>
  <c r="AD35" i="1" s="1"/>
  <c r="AE35" i="1" s="1"/>
  <c r="T52" i="1"/>
  <c r="T53" i="2" s="1"/>
  <c r="Y53" i="2" s="1"/>
  <c r="AA53" i="2" s="1"/>
  <c r="AC53" i="2" s="1"/>
  <c r="T48" i="1"/>
  <c r="T49" i="2" s="1"/>
  <c r="X77" i="1"/>
  <c r="Y77" i="1" s="1"/>
  <c r="AA77" i="1" s="1"/>
  <c r="AC77" i="1" s="1"/>
  <c r="AD77" i="1" s="1"/>
  <c r="AE77" i="1" s="1"/>
  <c r="T34" i="1"/>
  <c r="T35" i="2" s="1"/>
  <c r="T89" i="1"/>
  <c r="T90" i="2" s="1"/>
  <c r="T82" i="1"/>
  <c r="T83" i="2" s="1"/>
  <c r="J168" i="1"/>
  <c r="J175" i="1" s="1"/>
  <c r="J91" i="1"/>
  <c r="M90" i="1" s="1"/>
  <c r="T104" i="2" l="1"/>
  <c r="Y104" i="2" s="1"/>
  <c r="AA104" i="2" s="1"/>
  <c r="AC104" i="2" s="1"/>
  <c r="X102" i="1"/>
  <c r="Y102" i="1" s="1"/>
  <c r="AA102" i="1" s="1"/>
  <c r="AC102" i="1" s="1"/>
  <c r="AD102" i="1" s="1"/>
  <c r="AE102" i="1" s="1"/>
  <c r="T73" i="1"/>
  <c r="T74" i="2" s="1"/>
  <c r="Y74" i="2" s="1"/>
  <c r="AA74" i="2" s="1"/>
  <c r="AC74" i="2" s="1"/>
  <c r="T58" i="1"/>
  <c r="T59" i="2" s="1"/>
  <c r="Y59" i="2" s="1"/>
  <c r="AA59" i="2" s="1"/>
  <c r="AC59" i="2" s="1"/>
  <c r="T59" i="1"/>
  <c r="T60" i="2" s="1"/>
  <c r="Y60" i="2" s="1"/>
  <c r="AA60" i="2" s="1"/>
  <c r="AC60" i="2" s="1"/>
  <c r="T111" i="1"/>
  <c r="T113" i="2" s="1"/>
  <c r="Y113" i="2" s="1"/>
  <c r="AA113" i="2" s="1"/>
  <c r="AC113" i="2" s="1"/>
  <c r="T79" i="1"/>
  <c r="T80" i="2" s="1"/>
  <c r="Y80" i="2" s="1"/>
  <c r="AA80" i="2" s="1"/>
  <c r="AC80" i="2" s="1"/>
  <c r="AD80" i="2" s="1"/>
  <c r="AF80" i="2" s="1"/>
  <c r="X40" i="1"/>
  <c r="Y40" i="1" s="1"/>
  <c r="AA40" i="1" s="1"/>
  <c r="AC40" i="1" s="1"/>
  <c r="AD40" i="1" s="1"/>
  <c r="AE40" i="1" s="1"/>
  <c r="X118" i="1"/>
  <c r="Y118" i="1" s="1"/>
  <c r="AA118" i="1" s="1"/>
  <c r="AC118" i="1" s="1"/>
  <c r="AD118" i="1" s="1"/>
  <c r="AE118" i="1" s="1"/>
  <c r="T164" i="1"/>
  <c r="T166" i="2" s="1"/>
  <c r="Y166" i="2" s="1"/>
  <c r="AA166" i="2" s="1"/>
  <c r="AC166" i="2" s="1"/>
  <c r="AD166" i="2" s="1"/>
  <c r="AF166" i="2" s="1"/>
  <c r="T123" i="1"/>
  <c r="Z47" i="2"/>
  <c r="Z104" i="2"/>
  <c r="AB104" i="2" s="1"/>
  <c r="Z52" i="2"/>
  <c r="AB52" i="2" s="1"/>
  <c r="Z131" i="2"/>
  <c r="AB131" i="2" s="1"/>
  <c r="AD16" i="2"/>
  <c r="AF16" i="2" s="1"/>
  <c r="AE16" i="2"/>
  <c r="AG16" i="2" s="1"/>
  <c r="AD79" i="2"/>
  <c r="AF79" i="2" s="1"/>
  <c r="AE79" i="2"/>
  <c r="AG79" i="2" s="1"/>
  <c r="AD106" i="2"/>
  <c r="AF106" i="2" s="1"/>
  <c r="AE106" i="2"/>
  <c r="AG106" i="2" s="1"/>
  <c r="AD133" i="2"/>
  <c r="AF133" i="2" s="1"/>
  <c r="AE133" i="2"/>
  <c r="AG133" i="2" s="1"/>
  <c r="AD137" i="2"/>
  <c r="AF137" i="2" s="1"/>
  <c r="AE137" i="2"/>
  <c r="AG137" i="2" s="1"/>
  <c r="AD147" i="2"/>
  <c r="AF147" i="2" s="1"/>
  <c r="AE147" i="2"/>
  <c r="AG147" i="2" s="1"/>
  <c r="AD108" i="2"/>
  <c r="AF108" i="2" s="1"/>
  <c r="AE108" i="2"/>
  <c r="AG108" i="2" s="1"/>
  <c r="AD120" i="2"/>
  <c r="AF120" i="2" s="1"/>
  <c r="AE120" i="2"/>
  <c r="AG120" i="2" s="1"/>
  <c r="AD30" i="2"/>
  <c r="AF30" i="2" s="1"/>
  <c r="AE30" i="2"/>
  <c r="AG30" i="2" s="1"/>
  <c r="AD24" i="2"/>
  <c r="AF24" i="2" s="1"/>
  <c r="AE24" i="2"/>
  <c r="AG24" i="2" s="1"/>
  <c r="Z89" i="2"/>
  <c r="AB89" i="2" s="1"/>
  <c r="Z18" i="2"/>
  <c r="AB18" i="2" s="1"/>
  <c r="AD97" i="2"/>
  <c r="AF97" i="2" s="1"/>
  <c r="AE97" i="2"/>
  <c r="AG97" i="2" s="1"/>
  <c r="AD37" i="2"/>
  <c r="AF37" i="2" s="1"/>
  <c r="AE37" i="2"/>
  <c r="AG37" i="2" s="1"/>
  <c r="AD105" i="2"/>
  <c r="AF105" i="2" s="1"/>
  <c r="AE105" i="2"/>
  <c r="AG105" i="2" s="1"/>
  <c r="AD53" i="2"/>
  <c r="AF53" i="2" s="1"/>
  <c r="AE53" i="2"/>
  <c r="AG53" i="2" s="1"/>
  <c r="AD119" i="2"/>
  <c r="AF119" i="2" s="1"/>
  <c r="AE119" i="2"/>
  <c r="AG119" i="2" s="1"/>
  <c r="AD152" i="2"/>
  <c r="AF152" i="2" s="1"/>
  <c r="AE152" i="2"/>
  <c r="AG152" i="2" s="1"/>
  <c r="AD59" i="2"/>
  <c r="AF59" i="2" s="1"/>
  <c r="AE59" i="2"/>
  <c r="AG59" i="2" s="1"/>
  <c r="AD168" i="2"/>
  <c r="AF168" i="2" s="1"/>
  <c r="AE168" i="2"/>
  <c r="AG168" i="2" s="1"/>
  <c r="AD47" i="2"/>
  <c r="AF47" i="2" s="1"/>
  <c r="AE47" i="2"/>
  <c r="AG47" i="2" s="1"/>
  <c r="AD89" i="2"/>
  <c r="AF89" i="2" s="1"/>
  <c r="AE89" i="2"/>
  <c r="AG89" i="2" s="1"/>
  <c r="AD18" i="2"/>
  <c r="AF18" i="2" s="1"/>
  <c r="AE18" i="2"/>
  <c r="AG18" i="2" s="1"/>
  <c r="AD157" i="2"/>
  <c r="AF157" i="2" s="1"/>
  <c r="AE157" i="2"/>
  <c r="AG157" i="2" s="1"/>
  <c r="AD52" i="2"/>
  <c r="AF52" i="2" s="1"/>
  <c r="AE52" i="2"/>
  <c r="AG52" i="2" s="1"/>
  <c r="AD81" i="2"/>
  <c r="AF81" i="2" s="1"/>
  <c r="AE81" i="2"/>
  <c r="AG81" i="2" s="1"/>
  <c r="AD48" i="2"/>
  <c r="AF48" i="2" s="1"/>
  <c r="AE48" i="2"/>
  <c r="AG48" i="2" s="1"/>
  <c r="AD118" i="2"/>
  <c r="AF118" i="2" s="1"/>
  <c r="AE118" i="2"/>
  <c r="AG118" i="2" s="1"/>
  <c r="AD100" i="2"/>
  <c r="AF100" i="2" s="1"/>
  <c r="AE100" i="2"/>
  <c r="AG100" i="2" s="1"/>
  <c r="AD109" i="2"/>
  <c r="AF109" i="2" s="1"/>
  <c r="AE109" i="2"/>
  <c r="AG109" i="2" s="1"/>
  <c r="AD104" i="2"/>
  <c r="AF104" i="2" s="1"/>
  <c r="AE104" i="2"/>
  <c r="AG104" i="2" s="1"/>
  <c r="AD126" i="2"/>
  <c r="AF126" i="2" s="1"/>
  <c r="AE126" i="2"/>
  <c r="AG126" i="2" s="1"/>
  <c r="AD134" i="2"/>
  <c r="AF134" i="2" s="1"/>
  <c r="AE134" i="2"/>
  <c r="AG134" i="2" s="1"/>
  <c r="AD131" i="2"/>
  <c r="AF131" i="2" s="1"/>
  <c r="AE131" i="2"/>
  <c r="AG131" i="2" s="1"/>
  <c r="AD129" i="2"/>
  <c r="AF129" i="2" s="1"/>
  <c r="AE129" i="2"/>
  <c r="AG129" i="2" s="1"/>
  <c r="Z157" i="2"/>
  <c r="AB157" i="2" s="1"/>
  <c r="T58" i="2"/>
  <c r="X57" i="1"/>
  <c r="Y57" i="1" s="1"/>
  <c r="AA57" i="1" s="1"/>
  <c r="AC57" i="1" s="1"/>
  <c r="AD57" i="1" s="1"/>
  <c r="AE57" i="1" s="1"/>
  <c r="T136" i="1"/>
  <c r="T138" i="2" s="1"/>
  <c r="Y138" i="2" s="1"/>
  <c r="AA138" i="2" s="1"/>
  <c r="AC138" i="2" s="1"/>
  <c r="T165" i="1"/>
  <c r="T158" i="1"/>
  <c r="T128" i="1"/>
  <c r="T130" i="2" s="1"/>
  <c r="Y130" i="2" s="1"/>
  <c r="AA130" i="2" s="1"/>
  <c r="AC130" i="2" s="1"/>
  <c r="Z137" i="2"/>
  <c r="AB137" i="2" s="1"/>
  <c r="X64" i="1"/>
  <c r="Y64" i="1" s="1"/>
  <c r="AA64" i="1" s="1"/>
  <c r="AC64" i="1" s="1"/>
  <c r="AD64" i="1" s="1"/>
  <c r="AE64" i="1" s="1"/>
  <c r="X79" i="1"/>
  <c r="Y79" i="1" s="1"/>
  <c r="AA79" i="1" s="1"/>
  <c r="AC79" i="1" s="1"/>
  <c r="AD79" i="1" s="1"/>
  <c r="AE79" i="1" s="1"/>
  <c r="Z51" i="1"/>
  <c r="AB51" i="1" s="1"/>
  <c r="X135" i="1"/>
  <c r="Y135" i="1" s="1"/>
  <c r="AA135" i="1" s="1"/>
  <c r="AC135" i="1" s="1"/>
  <c r="AD135" i="1" s="1"/>
  <c r="AE135" i="1" s="1"/>
  <c r="T7" i="1"/>
  <c r="AB24" i="2"/>
  <c r="X32" i="1"/>
  <c r="Y32" i="1" s="1"/>
  <c r="AA32" i="1" s="1"/>
  <c r="AC32" i="1" s="1"/>
  <c r="AD32" i="1" s="1"/>
  <c r="AE32" i="1" s="1"/>
  <c r="Z117" i="1"/>
  <c r="AB117" i="1" s="1"/>
  <c r="Z133" i="2"/>
  <c r="AB133" i="2" s="1"/>
  <c r="Y61" i="2"/>
  <c r="AA61" i="2" s="1"/>
  <c r="AC61" i="2" s="1"/>
  <c r="Z159" i="2"/>
  <c r="AA159" i="2"/>
  <c r="AC159" i="2" s="1"/>
  <c r="Y155" i="2"/>
  <c r="AA155" i="2" s="1"/>
  <c r="AC155" i="2" s="1"/>
  <c r="Y163" i="2"/>
  <c r="AA163" i="2" s="1"/>
  <c r="AC163" i="2" s="1"/>
  <c r="Y161" i="2"/>
  <c r="AA161" i="2" s="1"/>
  <c r="AC161" i="2" s="1"/>
  <c r="Y35" i="2"/>
  <c r="AA35" i="2" s="1"/>
  <c r="AC35" i="2" s="1"/>
  <c r="Y90" i="2"/>
  <c r="AA90" i="2" s="1"/>
  <c r="AC90" i="2" s="1"/>
  <c r="Y19" i="2"/>
  <c r="AA19" i="2" s="1"/>
  <c r="AC19" i="2" s="1"/>
  <c r="Y38" i="2"/>
  <c r="AA38" i="2" s="1"/>
  <c r="AC38" i="2" s="1"/>
  <c r="Y14" i="2"/>
  <c r="AA14" i="2" s="1"/>
  <c r="AC14" i="2" s="1"/>
  <c r="Z57" i="1"/>
  <c r="AB57" i="1" s="1"/>
  <c r="Y114" i="2"/>
  <c r="AA114" i="2" s="1"/>
  <c r="AC114" i="2" s="1"/>
  <c r="Z139" i="1"/>
  <c r="AB139" i="1" s="1"/>
  <c r="Y116" i="2"/>
  <c r="AA116" i="2" s="1"/>
  <c r="AC116" i="2" s="1"/>
  <c r="Y41" i="2"/>
  <c r="AA41" i="2" s="1"/>
  <c r="AC41" i="2" s="1"/>
  <c r="Y101" i="2"/>
  <c r="AA101" i="2" s="1"/>
  <c r="AC101" i="2" s="1"/>
  <c r="X160" i="1"/>
  <c r="Y160" i="1" s="1"/>
  <c r="AA160" i="1" s="1"/>
  <c r="AC160" i="1" s="1"/>
  <c r="AD160" i="1" s="1"/>
  <c r="AE160" i="1" s="1"/>
  <c r="T160" i="1"/>
  <c r="T162" i="2" s="1"/>
  <c r="Y33" i="2"/>
  <c r="AA33" i="2" s="1"/>
  <c r="AC33" i="2" s="1"/>
  <c r="T126" i="1"/>
  <c r="T128" i="2" s="1"/>
  <c r="T156" i="1"/>
  <c r="T158" i="2" s="1"/>
  <c r="T55" i="1"/>
  <c r="T31" i="1"/>
  <c r="Z118" i="2"/>
  <c r="AB118" i="2" s="1"/>
  <c r="Z37" i="2"/>
  <c r="AB37" i="2" s="1"/>
  <c r="Z100" i="2"/>
  <c r="AB100" i="2" s="1"/>
  <c r="Z120" i="2"/>
  <c r="AB120" i="2" s="1"/>
  <c r="Z81" i="2"/>
  <c r="Z147" i="2"/>
  <c r="AB147" i="2" s="1"/>
  <c r="Y135" i="2"/>
  <c r="AA135" i="2" s="1"/>
  <c r="AC135" i="2" s="1"/>
  <c r="Z97" i="2"/>
  <c r="AB97" i="2" s="1"/>
  <c r="Z129" i="2"/>
  <c r="AB129" i="2" s="1"/>
  <c r="Y12" i="2"/>
  <c r="AA12" i="2" s="1"/>
  <c r="AC12" i="2" s="1"/>
  <c r="Y140" i="2"/>
  <c r="AA140" i="2" s="1"/>
  <c r="AC140" i="2" s="1"/>
  <c r="Y98" i="2"/>
  <c r="AA98" i="2" s="1"/>
  <c r="AC98" i="2" s="1"/>
  <c r="Y107" i="2"/>
  <c r="AA107" i="2" s="1"/>
  <c r="AC107" i="2" s="1"/>
  <c r="X56" i="1"/>
  <c r="Y56" i="1" s="1"/>
  <c r="AA56" i="1" s="1"/>
  <c r="AC56" i="1" s="1"/>
  <c r="AD56" i="1" s="1"/>
  <c r="AE56" i="1" s="1"/>
  <c r="T57" i="2"/>
  <c r="Y127" i="2"/>
  <c r="AA127" i="2" s="1"/>
  <c r="AC127" i="2" s="1"/>
  <c r="X110" i="1"/>
  <c r="Y110" i="1" s="1"/>
  <c r="AA110" i="1" s="1"/>
  <c r="AC110" i="1" s="1"/>
  <c r="AD110" i="1" s="1"/>
  <c r="AE110" i="1" s="1"/>
  <c r="T112" i="2"/>
  <c r="T154" i="1"/>
  <c r="T156" i="2" s="1"/>
  <c r="Y156" i="2" s="1"/>
  <c r="AA156" i="2" s="1"/>
  <c r="AC156" i="2" s="1"/>
  <c r="X7" i="1"/>
  <c r="Y7" i="1" s="1"/>
  <c r="T8" i="2"/>
  <c r="Z106" i="2"/>
  <c r="AB106" i="2" s="1"/>
  <c r="R74" i="1"/>
  <c r="S74" i="1"/>
  <c r="Y29" i="2"/>
  <c r="AA29" i="2" s="1"/>
  <c r="AC29" i="2" s="1"/>
  <c r="Y45" i="2"/>
  <c r="AA45" i="2" s="1"/>
  <c r="AC45" i="2" s="1"/>
  <c r="Y44" i="2"/>
  <c r="AA44" i="2" s="1"/>
  <c r="AC44" i="2" s="1"/>
  <c r="Y145" i="2"/>
  <c r="AA145" i="2" s="1"/>
  <c r="AC145" i="2" s="1"/>
  <c r="Y58" i="2"/>
  <c r="AA58" i="2" s="1"/>
  <c r="AC58" i="2" s="1"/>
  <c r="X147" i="1"/>
  <c r="Y147" i="1" s="1"/>
  <c r="Z147" i="1" s="1"/>
  <c r="T149" i="2"/>
  <c r="T20" i="1"/>
  <c r="T21" i="2" s="1"/>
  <c r="T83" i="1"/>
  <c r="T84" i="2" s="1"/>
  <c r="T5" i="1"/>
  <c r="T6" i="2" s="1"/>
  <c r="T122" i="1"/>
  <c r="T124" i="2" s="1"/>
  <c r="T16" i="1"/>
  <c r="T17" i="2" s="1"/>
  <c r="T71" i="1"/>
  <c r="T72" i="2" s="1"/>
  <c r="T53" i="1"/>
  <c r="T54" i="2" s="1"/>
  <c r="T63" i="1"/>
  <c r="T24" i="1"/>
  <c r="T25" i="2" s="1"/>
  <c r="Z48" i="2"/>
  <c r="AB48" i="2" s="1"/>
  <c r="Y68" i="2"/>
  <c r="AA68" i="2" s="1"/>
  <c r="AC68" i="2" s="1"/>
  <c r="Y88" i="2"/>
  <c r="AA88" i="2" s="1"/>
  <c r="AC88" i="2" s="1"/>
  <c r="Y83" i="2"/>
  <c r="AA83" i="2" s="1"/>
  <c r="AC83" i="2" s="1"/>
  <c r="Y49" i="2"/>
  <c r="AA49" i="2" s="1"/>
  <c r="AC49" i="2" s="1"/>
  <c r="Y87" i="2"/>
  <c r="AA87" i="2" s="1"/>
  <c r="AC87" i="2" s="1"/>
  <c r="Y22" i="2"/>
  <c r="AA22" i="2" s="1"/>
  <c r="AC22" i="2" s="1"/>
  <c r="Z23" i="1"/>
  <c r="AB23" i="1" s="1"/>
  <c r="Z64" i="1"/>
  <c r="AB64" i="1" s="1"/>
  <c r="Y46" i="2"/>
  <c r="AA46" i="2" s="1"/>
  <c r="AC46" i="2" s="1"/>
  <c r="Z17" i="1"/>
  <c r="AB17" i="1" s="1"/>
  <c r="X125" i="1"/>
  <c r="Y125" i="1" s="1"/>
  <c r="AA125" i="1" s="1"/>
  <c r="AC125" i="1" s="1"/>
  <c r="AD125" i="1" s="1"/>
  <c r="AE125" i="1" s="1"/>
  <c r="Y65" i="2"/>
  <c r="AA65" i="2" s="1"/>
  <c r="AC65" i="2" s="1"/>
  <c r="Y132" i="2"/>
  <c r="AA132" i="2" s="1"/>
  <c r="AC132" i="2" s="1"/>
  <c r="Z152" i="2"/>
  <c r="AB152" i="2" s="1"/>
  <c r="Z109" i="2"/>
  <c r="AB109" i="2" s="1"/>
  <c r="Z30" i="2"/>
  <c r="AB30" i="2" s="1"/>
  <c r="Z16" i="2"/>
  <c r="AB16" i="2" s="1"/>
  <c r="Y165" i="2"/>
  <c r="AA165" i="2" s="1"/>
  <c r="AC165" i="2" s="1"/>
  <c r="AB81" i="2"/>
  <c r="AB47" i="2"/>
  <c r="Z166" i="1"/>
  <c r="AB166" i="1" s="1"/>
  <c r="AA43" i="2"/>
  <c r="AC43" i="2" s="1"/>
  <c r="Z43" i="2"/>
  <c r="AA121" i="2"/>
  <c r="AC121" i="2" s="1"/>
  <c r="Z121" i="2"/>
  <c r="AA15" i="2"/>
  <c r="AC15" i="2" s="1"/>
  <c r="Z15" i="2"/>
  <c r="Z119" i="2"/>
  <c r="AB119" i="2" s="1"/>
  <c r="S5" i="2"/>
  <c r="R5" i="2"/>
  <c r="Q92" i="2"/>
  <c r="Q172" i="2" s="1"/>
  <c r="Z134" i="2"/>
  <c r="AB134" i="2" s="1"/>
  <c r="Z108" i="2"/>
  <c r="AB108" i="2" s="1"/>
  <c r="Z168" i="2"/>
  <c r="AB168" i="2" s="1"/>
  <c r="Z126" i="2"/>
  <c r="AB126" i="2" s="1"/>
  <c r="R170" i="2"/>
  <c r="Z105" i="2"/>
  <c r="AB105" i="2" s="1"/>
  <c r="Z53" i="2"/>
  <c r="AB53" i="2" s="1"/>
  <c r="Z79" i="2"/>
  <c r="AB79" i="2" s="1"/>
  <c r="Z35" i="1"/>
  <c r="AB35" i="1" s="1"/>
  <c r="Z68" i="1"/>
  <c r="AB68" i="1" s="1"/>
  <c r="Z125" i="1"/>
  <c r="AB125" i="1" s="1"/>
  <c r="Z118" i="1"/>
  <c r="AB118" i="1" s="1"/>
  <c r="Z119" i="1"/>
  <c r="AB119" i="1" s="1"/>
  <c r="Z95" i="1"/>
  <c r="AB95" i="1" s="1"/>
  <c r="Z46" i="1"/>
  <c r="AB46" i="1" s="1"/>
  <c r="Z40" i="1"/>
  <c r="AB40" i="1" s="1"/>
  <c r="R69" i="1"/>
  <c r="S69" i="1"/>
  <c r="X5" i="1"/>
  <c r="Y5" i="1" s="1"/>
  <c r="AA5" i="1" s="1"/>
  <c r="AC5" i="1" s="1"/>
  <c r="AD5" i="1" s="1"/>
  <c r="AE5" i="1" s="1"/>
  <c r="R12" i="1"/>
  <c r="S12" i="1"/>
  <c r="R8" i="1"/>
  <c r="S8" i="1"/>
  <c r="R108" i="1"/>
  <c r="S108" i="1"/>
  <c r="R61" i="1"/>
  <c r="S61" i="1"/>
  <c r="AA7" i="1"/>
  <c r="AC7" i="1" s="1"/>
  <c r="AD7" i="1" s="1"/>
  <c r="AE7" i="1" s="1"/>
  <c r="Z7" i="1"/>
  <c r="R142" i="1"/>
  <c r="S142" i="1"/>
  <c r="R66" i="1"/>
  <c r="T66" i="1" s="1"/>
  <c r="T67" i="2" s="1"/>
  <c r="S66" i="1"/>
  <c r="R65" i="1"/>
  <c r="S65" i="1"/>
  <c r="R152" i="1"/>
  <c r="S152" i="1"/>
  <c r="R101" i="1"/>
  <c r="S101" i="1"/>
  <c r="R162" i="1"/>
  <c r="S162" i="1"/>
  <c r="R22" i="1"/>
  <c r="S22" i="1"/>
  <c r="R140" i="1"/>
  <c r="S140" i="1"/>
  <c r="T26" i="1"/>
  <c r="T27" i="2" s="1"/>
  <c r="T144" i="1"/>
  <c r="T146" i="2" s="1"/>
  <c r="T148" i="1"/>
  <c r="T150" i="2" s="1"/>
  <c r="Y150" i="2" s="1"/>
  <c r="AA150" i="2" s="1"/>
  <c r="AC150" i="2" s="1"/>
  <c r="T27" i="1"/>
  <c r="T28" i="2" s="1"/>
  <c r="T62" i="1"/>
  <c r="T63" i="2" s="1"/>
  <c r="R134" i="1"/>
  <c r="S134" i="1"/>
  <c r="X20" i="1"/>
  <c r="Y20" i="1" s="1"/>
  <c r="AA20" i="1" s="1"/>
  <c r="AC20" i="1" s="1"/>
  <c r="AD20" i="1" s="1"/>
  <c r="AE20" i="1" s="1"/>
  <c r="Z56" i="1"/>
  <c r="AB56" i="1" s="1"/>
  <c r="Z79" i="1"/>
  <c r="AB79" i="1" s="1"/>
  <c r="Z42" i="1"/>
  <c r="AB42" i="1" s="1"/>
  <c r="Z29" i="1"/>
  <c r="AB29" i="1" s="1"/>
  <c r="Z88" i="1"/>
  <c r="AB88" i="1" s="1"/>
  <c r="Z6" i="1"/>
  <c r="AB6" i="1" s="1"/>
  <c r="Z102" i="1"/>
  <c r="AB102" i="1" s="1"/>
  <c r="Z163" i="1"/>
  <c r="AB163" i="1" s="1"/>
  <c r="Z93" i="1"/>
  <c r="AB93" i="1" s="1"/>
  <c r="Z131" i="1"/>
  <c r="AB131" i="1" s="1"/>
  <c r="Z110" i="1"/>
  <c r="AB110" i="1" s="1"/>
  <c r="Z124" i="1"/>
  <c r="AB124" i="1" s="1"/>
  <c r="Z127" i="1"/>
  <c r="AB127" i="1" s="1"/>
  <c r="Z109" i="1"/>
  <c r="AB109" i="1" s="1"/>
  <c r="Z121" i="1"/>
  <c r="AB121" i="1" s="1"/>
  <c r="R76" i="1"/>
  <c r="S76" i="1"/>
  <c r="R146" i="1"/>
  <c r="S146" i="1"/>
  <c r="T115" i="1"/>
  <c r="T117" i="2" s="1"/>
  <c r="T10" i="1"/>
  <c r="T11" i="2" s="1"/>
  <c r="Y11" i="2" s="1"/>
  <c r="AA11" i="2" s="1"/>
  <c r="AC11" i="2" s="1"/>
  <c r="T97" i="1"/>
  <c r="T99" i="2" s="1"/>
  <c r="T113" i="1"/>
  <c r="T115" i="2" s="1"/>
  <c r="T25" i="1"/>
  <c r="T26" i="2" s="1"/>
  <c r="R75" i="1"/>
  <c r="S75" i="1"/>
  <c r="Z77" i="1"/>
  <c r="AB77" i="1" s="1"/>
  <c r="X164" i="1"/>
  <c r="Y164" i="1" s="1"/>
  <c r="AA164" i="1" s="1"/>
  <c r="AC164" i="1" s="1"/>
  <c r="AD164" i="1" s="1"/>
  <c r="AE164" i="1" s="1"/>
  <c r="Z99" i="1"/>
  <c r="AB99" i="1" s="1"/>
  <c r="T19" i="1"/>
  <c r="T20" i="2" s="1"/>
  <c r="T70" i="1"/>
  <c r="T71" i="2" s="1"/>
  <c r="T141" i="1"/>
  <c r="T94" i="1"/>
  <c r="T96" i="2" s="1"/>
  <c r="T151" i="1"/>
  <c r="T153" i="2" s="1"/>
  <c r="T120" i="1"/>
  <c r="T122" i="2" s="1"/>
  <c r="T100" i="1"/>
  <c r="T72" i="1"/>
  <c r="T73" i="2" s="1"/>
  <c r="T49" i="1"/>
  <c r="T50" i="2" s="1"/>
  <c r="T33" i="1"/>
  <c r="T34" i="2" s="1"/>
  <c r="T50" i="1"/>
  <c r="T39" i="1"/>
  <c r="T40" i="2" s="1"/>
  <c r="T30" i="1"/>
  <c r="T31" i="2" s="1"/>
  <c r="X132" i="1"/>
  <c r="Y132" i="1" s="1"/>
  <c r="AA132" i="1" s="1"/>
  <c r="AC132" i="1" s="1"/>
  <c r="AD132" i="1" s="1"/>
  <c r="AE132" i="1" s="1"/>
  <c r="X96" i="1"/>
  <c r="Y96" i="1" s="1"/>
  <c r="AA96" i="1" s="1"/>
  <c r="AC96" i="1" s="1"/>
  <c r="AD96" i="1" s="1"/>
  <c r="AE96" i="1" s="1"/>
  <c r="X104" i="1"/>
  <c r="Y104" i="1" s="1"/>
  <c r="AA104" i="1" s="1"/>
  <c r="AC104" i="1" s="1"/>
  <c r="AD104" i="1" s="1"/>
  <c r="AE104" i="1" s="1"/>
  <c r="X114" i="1"/>
  <c r="Y114" i="1" s="1"/>
  <c r="AA114" i="1" s="1"/>
  <c r="AC114" i="1" s="1"/>
  <c r="AD114" i="1" s="1"/>
  <c r="AE114" i="1" s="1"/>
  <c r="X107" i="1"/>
  <c r="Y107" i="1" s="1"/>
  <c r="AA107" i="1" s="1"/>
  <c r="AC107" i="1" s="1"/>
  <c r="AD107" i="1" s="1"/>
  <c r="AE107" i="1" s="1"/>
  <c r="X138" i="1"/>
  <c r="Y138" i="1" s="1"/>
  <c r="AA138" i="1" s="1"/>
  <c r="AC138" i="1" s="1"/>
  <c r="AD138" i="1" s="1"/>
  <c r="AE138" i="1" s="1"/>
  <c r="X116" i="1"/>
  <c r="Y116" i="1" s="1"/>
  <c r="AA116" i="1" s="1"/>
  <c r="AC116" i="1" s="1"/>
  <c r="AD116" i="1" s="1"/>
  <c r="AE116" i="1" s="1"/>
  <c r="X112" i="1"/>
  <c r="Y112" i="1" s="1"/>
  <c r="AA112" i="1" s="1"/>
  <c r="AC112" i="1" s="1"/>
  <c r="AD112" i="1" s="1"/>
  <c r="AE112" i="1" s="1"/>
  <c r="X122" i="1"/>
  <c r="Y122" i="1" s="1"/>
  <c r="AA122" i="1" s="1"/>
  <c r="AC122" i="1" s="1"/>
  <c r="AD122" i="1" s="1"/>
  <c r="AE122" i="1" s="1"/>
  <c r="X129" i="1"/>
  <c r="Y129" i="1" s="1"/>
  <c r="AA129" i="1" s="1"/>
  <c r="AC129" i="1" s="1"/>
  <c r="AD129" i="1" s="1"/>
  <c r="AE129" i="1" s="1"/>
  <c r="X105" i="1"/>
  <c r="Y105" i="1" s="1"/>
  <c r="AA105" i="1" s="1"/>
  <c r="AC105" i="1" s="1"/>
  <c r="AD105" i="1" s="1"/>
  <c r="AE105" i="1" s="1"/>
  <c r="X98" i="1"/>
  <c r="Y98" i="1" s="1"/>
  <c r="AA98" i="1" s="1"/>
  <c r="AC98" i="1" s="1"/>
  <c r="AD98" i="1" s="1"/>
  <c r="AE98" i="1" s="1"/>
  <c r="X145" i="1"/>
  <c r="Y145" i="1" s="1"/>
  <c r="AA145" i="1" s="1"/>
  <c r="AC145" i="1" s="1"/>
  <c r="AD145" i="1" s="1"/>
  <c r="AE145" i="1" s="1"/>
  <c r="X94" i="1"/>
  <c r="Y94" i="1" s="1"/>
  <c r="AA94" i="1" s="1"/>
  <c r="AC94" i="1" s="1"/>
  <c r="AD94" i="1" s="1"/>
  <c r="AE94" i="1" s="1"/>
  <c r="X103" i="1"/>
  <c r="Y103" i="1" s="1"/>
  <c r="AA103" i="1" s="1"/>
  <c r="AC103" i="1" s="1"/>
  <c r="AD103" i="1" s="1"/>
  <c r="AE103" i="1" s="1"/>
  <c r="X133" i="1"/>
  <c r="Y133" i="1" s="1"/>
  <c r="AA133" i="1" s="1"/>
  <c r="AC133" i="1" s="1"/>
  <c r="AD133" i="1" s="1"/>
  <c r="AE133" i="1" s="1"/>
  <c r="X155" i="1"/>
  <c r="Y155" i="1" s="1"/>
  <c r="AA155" i="1" s="1"/>
  <c r="AC155" i="1" s="1"/>
  <c r="AD155" i="1" s="1"/>
  <c r="AE155" i="1" s="1"/>
  <c r="X150" i="1"/>
  <c r="Y150" i="1" s="1"/>
  <c r="AA150" i="1" s="1"/>
  <c r="AC150" i="1" s="1"/>
  <c r="AD150" i="1" s="1"/>
  <c r="AE150" i="1" s="1"/>
  <c r="T149" i="1"/>
  <c r="T151" i="2" s="1"/>
  <c r="Y151" i="2" s="1"/>
  <c r="AA151" i="2" s="1"/>
  <c r="AC151" i="2" s="1"/>
  <c r="X106" i="1"/>
  <c r="Y106" i="1" s="1"/>
  <c r="AA106" i="1" s="1"/>
  <c r="AC106" i="1" s="1"/>
  <c r="AD106" i="1" s="1"/>
  <c r="AE106" i="1" s="1"/>
  <c r="X143" i="1"/>
  <c r="Y143" i="1" s="1"/>
  <c r="AA143" i="1" s="1"/>
  <c r="AC143" i="1" s="1"/>
  <c r="AD143" i="1" s="1"/>
  <c r="AE143" i="1" s="1"/>
  <c r="X136" i="1"/>
  <c r="Y136" i="1" s="1"/>
  <c r="AA136" i="1" s="1"/>
  <c r="AC136" i="1" s="1"/>
  <c r="AD136" i="1" s="1"/>
  <c r="AE136" i="1" s="1"/>
  <c r="T137" i="1"/>
  <c r="T139" i="2" s="1"/>
  <c r="X89" i="1"/>
  <c r="Y89" i="1" s="1"/>
  <c r="AA89" i="1" s="1"/>
  <c r="AC89" i="1" s="1"/>
  <c r="AD89" i="1" s="1"/>
  <c r="AE89" i="1" s="1"/>
  <c r="X52" i="1"/>
  <c r="Y52" i="1" s="1"/>
  <c r="AA52" i="1" s="1"/>
  <c r="AC52" i="1" s="1"/>
  <c r="AD52" i="1" s="1"/>
  <c r="AE52" i="1" s="1"/>
  <c r="X73" i="1"/>
  <c r="Y73" i="1" s="1"/>
  <c r="AA73" i="1" s="1"/>
  <c r="AC73" i="1" s="1"/>
  <c r="AD73" i="1" s="1"/>
  <c r="AE73" i="1" s="1"/>
  <c r="X58" i="1"/>
  <c r="Y58" i="1" s="1"/>
  <c r="AA58" i="1" s="1"/>
  <c r="AC58" i="1" s="1"/>
  <c r="AD58" i="1" s="1"/>
  <c r="AE58" i="1" s="1"/>
  <c r="X86" i="1"/>
  <c r="Y86" i="1" s="1"/>
  <c r="AA86" i="1" s="1"/>
  <c r="AC86" i="1" s="1"/>
  <c r="AD86" i="1" s="1"/>
  <c r="AE86" i="1" s="1"/>
  <c r="X36" i="1"/>
  <c r="Y36" i="1" s="1"/>
  <c r="AA36" i="1" s="1"/>
  <c r="AC36" i="1" s="1"/>
  <c r="AD36" i="1" s="1"/>
  <c r="AE36" i="1" s="1"/>
  <c r="X37" i="1"/>
  <c r="Y37" i="1" s="1"/>
  <c r="AA37" i="1" s="1"/>
  <c r="AC37" i="1" s="1"/>
  <c r="AD37" i="1" s="1"/>
  <c r="AE37" i="1" s="1"/>
  <c r="X78" i="1"/>
  <c r="Y78" i="1" s="1"/>
  <c r="AA78" i="1" s="1"/>
  <c r="AC78" i="1" s="1"/>
  <c r="AD78" i="1" s="1"/>
  <c r="AE78" i="1" s="1"/>
  <c r="T84" i="1"/>
  <c r="T85" i="2" s="1"/>
  <c r="Y85" i="2" s="1"/>
  <c r="AA85" i="2" s="1"/>
  <c r="AC85" i="2" s="1"/>
  <c r="T81" i="1"/>
  <c r="T82" i="2" s="1"/>
  <c r="X28" i="1"/>
  <c r="Y28" i="1" s="1"/>
  <c r="AA28" i="1" s="1"/>
  <c r="AC28" i="1" s="1"/>
  <c r="AD28" i="1" s="1"/>
  <c r="AE28" i="1" s="1"/>
  <c r="T85" i="1"/>
  <c r="T86" i="2" s="1"/>
  <c r="X44" i="1"/>
  <c r="Y44" i="1" s="1"/>
  <c r="AA44" i="1" s="1"/>
  <c r="AC44" i="1" s="1"/>
  <c r="AD44" i="1" s="1"/>
  <c r="AE44" i="1" s="1"/>
  <c r="X21" i="1"/>
  <c r="Y21" i="1" s="1"/>
  <c r="AA21" i="1" s="1"/>
  <c r="AC21" i="1" s="1"/>
  <c r="AD21" i="1" s="1"/>
  <c r="AE21" i="1" s="1"/>
  <c r="X11" i="1"/>
  <c r="Y11" i="1" s="1"/>
  <c r="AA11" i="1" s="1"/>
  <c r="AC11" i="1" s="1"/>
  <c r="AD11" i="1" s="1"/>
  <c r="AE11" i="1" s="1"/>
  <c r="X13" i="1"/>
  <c r="Y13" i="1" s="1"/>
  <c r="AA13" i="1" s="1"/>
  <c r="AC13" i="1" s="1"/>
  <c r="AD13" i="1" s="1"/>
  <c r="AE13" i="1" s="1"/>
  <c r="X39" i="1"/>
  <c r="Y39" i="1" s="1"/>
  <c r="AA39" i="1" s="1"/>
  <c r="AC39" i="1" s="1"/>
  <c r="AD39" i="1" s="1"/>
  <c r="AE39" i="1" s="1"/>
  <c r="X43" i="1"/>
  <c r="Y43" i="1" s="1"/>
  <c r="AA43" i="1" s="1"/>
  <c r="AC43" i="1" s="1"/>
  <c r="AD43" i="1" s="1"/>
  <c r="AE43" i="1" s="1"/>
  <c r="Z43" i="1"/>
  <c r="AB43" i="1" s="1"/>
  <c r="X87" i="1"/>
  <c r="Y87" i="1" s="1"/>
  <c r="AA87" i="1" s="1"/>
  <c r="AC87" i="1" s="1"/>
  <c r="AD87" i="1" s="1"/>
  <c r="AE87" i="1" s="1"/>
  <c r="X48" i="1"/>
  <c r="Y48" i="1" s="1"/>
  <c r="AA48" i="1" s="1"/>
  <c r="AC48" i="1" s="1"/>
  <c r="AD48" i="1" s="1"/>
  <c r="AE48" i="1" s="1"/>
  <c r="X80" i="1"/>
  <c r="Y80" i="1" s="1"/>
  <c r="AA80" i="1" s="1"/>
  <c r="AC80" i="1" s="1"/>
  <c r="AD80" i="1" s="1"/>
  <c r="AE80" i="1" s="1"/>
  <c r="X60" i="1"/>
  <c r="Y60" i="1" s="1"/>
  <c r="AA60" i="1" s="1"/>
  <c r="AC60" i="1" s="1"/>
  <c r="AD60" i="1" s="1"/>
  <c r="AE60" i="1" s="1"/>
  <c r="X14" i="1"/>
  <c r="Y14" i="1" s="1"/>
  <c r="AA14" i="1" s="1"/>
  <c r="AC14" i="1" s="1"/>
  <c r="AD14" i="1" s="1"/>
  <c r="AE14" i="1" s="1"/>
  <c r="Z14" i="1"/>
  <c r="AB14" i="1" s="1"/>
  <c r="X15" i="1"/>
  <c r="Y15" i="1" s="1"/>
  <c r="AA15" i="1" s="1"/>
  <c r="AC15" i="1" s="1"/>
  <c r="AD15" i="1" s="1"/>
  <c r="AE15" i="1" s="1"/>
  <c r="T54" i="1"/>
  <c r="T55" i="2" s="1"/>
  <c r="T41" i="1"/>
  <c r="T42" i="2" s="1"/>
  <c r="X72" i="1"/>
  <c r="Y72" i="1" s="1"/>
  <c r="AA72" i="1" s="1"/>
  <c r="AC72" i="1" s="1"/>
  <c r="AD72" i="1" s="1"/>
  <c r="AE72" i="1" s="1"/>
  <c r="T9" i="1"/>
  <c r="T10" i="2" s="1"/>
  <c r="X82" i="1"/>
  <c r="Y82" i="1" s="1"/>
  <c r="AA82" i="1" s="1"/>
  <c r="AC82" i="1" s="1"/>
  <c r="AD82" i="1" s="1"/>
  <c r="AE82" i="1" s="1"/>
  <c r="X34" i="1"/>
  <c r="Y34" i="1" s="1"/>
  <c r="AA34" i="1" s="1"/>
  <c r="AC34" i="1" s="1"/>
  <c r="AD34" i="1" s="1"/>
  <c r="AE34" i="1" s="1"/>
  <c r="X18" i="1"/>
  <c r="Y18" i="1" s="1"/>
  <c r="AA18" i="1" s="1"/>
  <c r="AC18" i="1" s="1"/>
  <c r="AD18" i="1" s="1"/>
  <c r="AE18" i="1" s="1"/>
  <c r="X67" i="1"/>
  <c r="Y67" i="1" s="1"/>
  <c r="AA67" i="1" s="1"/>
  <c r="AC67" i="1" s="1"/>
  <c r="AD67" i="1" s="1"/>
  <c r="AE67" i="1" s="1"/>
  <c r="X24" i="1"/>
  <c r="Y24" i="1" s="1"/>
  <c r="AA24" i="1" s="1"/>
  <c r="AC24" i="1" s="1"/>
  <c r="AD24" i="1" s="1"/>
  <c r="AE24" i="1" s="1"/>
  <c r="X47" i="1"/>
  <c r="Y47" i="1" s="1"/>
  <c r="AA47" i="1" s="1"/>
  <c r="AC47" i="1" s="1"/>
  <c r="AD47" i="1" s="1"/>
  <c r="AE47" i="1" s="1"/>
  <c r="X45" i="1"/>
  <c r="Y45" i="1" s="1"/>
  <c r="AA45" i="1" s="1"/>
  <c r="AC45" i="1" s="1"/>
  <c r="AD45" i="1" s="1"/>
  <c r="AE45" i="1" s="1"/>
  <c r="T38" i="1"/>
  <c r="T39" i="2" s="1"/>
  <c r="P91" i="1"/>
  <c r="P168" i="1"/>
  <c r="Q92" i="1"/>
  <c r="R92" i="1" s="1"/>
  <c r="AE166" i="2" l="1"/>
  <c r="AG166" i="2" s="1"/>
  <c r="Z59" i="2"/>
  <c r="AB59" i="2" s="1"/>
  <c r="AE80" i="2"/>
  <c r="AG80" i="2" s="1"/>
  <c r="Z166" i="2"/>
  <c r="AB166" i="2" s="1"/>
  <c r="Z80" i="2"/>
  <c r="AB80" i="2" s="1"/>
  <c r="X53" i="1"/>
  <c r="Y53" i="1" s="1"/>
  <c r="AA53" i="1" s="1"/>
  <c r="AC53" i="1" s="1"/>
  <c r="AD53" i="1" s="1"/>
  <c r="AE53" i="1" s="1"/>
  <c r="Z160" i="1"/>
  <c r="X30" i="1"/>
  <c r="Y30" i="1" s="1"/>
  <c r="AA30" i="1" s="1"/>
  <c r="AC30" i="1" s="1"/>
  <c r="AD30" i="1" s="1"/>
  <c r="AE30" i="1" s="1"/>
  <c r="X16" i="1"/>
  <c r="Y16" i="1" s="1"/>
  <c r="AA16" i="1" s="1"/>
  <c r="AC16" i="1" s="1"/>
  <c r="AD16" i="1" s="1"/>
  <c r="AE16" i="1" s="1"/>
  <c r="X111" i="1"/>
  <c r="Y111" i="1" s="1"/>
  <c r="AA111" i="1" s="1"/>
  <c r="AC111" i="1" s="1"/>
  <c r="AD111" i="1" s="1"/>
  <c r="AE111" i="1" s="1"/>
  <c r="T152" i="1"/>
  <c r="T154" i="2" s="1"/>
  <c r="Y154" i="2" s="1"/>
  <c r="AA154" i="2" s="1"/>
  <c r="AC154" i="2" s="1"/>
  <c r="AE154" i="2" s="1"/>
  <c r="AG154" i="2" s="1"/>
  <c r="Z138" i="2"/>
  <c r="AB138" i="2" s="1"/>
  <c r="T125" i="2"/>
  <c r="X123" i="1"/>
  <c r="Y123" i="1" s="1"/>
  <c r="AA123" i="1" s="1"/>
  <c r="AC123" i="1" s="1"/>
  <c r="AD123" i="1" s="1"/>
  <c r="AE123" i="1" s="1"/>
  <c r="X33" i="1"/>
  <c r="Y33" i="1" s="1"/>
  <c r="AA33" i="1" s="1"/>
  <c r="AC33" i="1" s="1"/>
  <c r="AD33" i="1" s="1"/>
  <c r="AE33" i="1" s="1"/>
  <c r="Z135" i="1"/>
  <c r="AB135" i="1" s="1"/>
  <c r="T134" i="1"/>
  <c r="T136" i="2" s="1"/>
  <c r="Y136" i="2" s="1"/>
  <c r="AA136" i="2" s="1"/>
  <c r="AC136" i="2" s="1"/>
  <c r="AD136" i="2" s="1"/>
  <c r="AF136" i="2" s="1"/>
  <c r="AA147" i="1"/>
  <c r="AC147" i="1" s="1"/>
  <c r="AD147" i="1" s="1"/>
  <c r="AE147" i="1" s="1"/>
  <c r="T8" i="1"/>
  <c r="T9" i="2" s="1"/>
  <c r="Y9" i="2" s="1"/>
  <c r="AA9" i="2" s="1"/>
  <c r="AC9" i="2" s="1"/>
  <c r="Z123" i="1"/>
  <c r="AB123" i="1" s="1"/>
  <c r="X49" i="1"/>
  <c r="Y49" i="1" s="1"/>
  <c r="AA49" i="1" s="1"/>
  <c r="AC49" i="1" s="1"/>
  <c r="AD49" i="1" s="1"/>
  <c r="AE49" i="1" s="1"/>
  <c r="X59" i="1"/>
  <c r="Y59" i="1" s="1"/>
  <c r="AA59" i="1" s="1"/>
  <c r="AC59" i="1" s="1"/>
  <c r="AD59" i="1" s="1"/>
  <c r="AE59" i="1" s="1"/>
  <c r="Z45" i="2"/>
  <c r="AB45" i="2" s="1"/>
  <c r="Z165" i="2"/>
  <c r="AB165" i="2" s="1"/>
  <c r="AD132" i="2"/>
  <c r="AF132" i="2" s="1"/>
  <c r="AE132" i="2"/>
  <c r="AG132" i="2" s="1"/>
  <c r="AD46" i="2"/>
  <c r="AF46" i="2" s="1"/>
  <c r="AE46" i="2"/>
  <c r="AG46" i="2" s="1"/>
  <c r="AD87" i="2"/>
  <c r="AF87" i="2" s="1"/>
  <c r="AE87" i="2"/>
  <c r="AG87" i="2" s="1"/>
  <c r="AD88" i="2"/>
  <c r="AF88" i="2" s="1"/>
  <c r="AE88" i="2"/>
  <c r="AG88" i="2" s="1"/>
  <c r="AD145" i="2"/>
  <c r="AF145" i="2" s="1"/>
  <c r="AE145" i="2"/>
  <c r="AG145" i="2" s="1"/>
  <c r="AD29" i="2"/>
  <c r="AF29" i="2" s="1"/>
  <c r="AE29" i="2"/>
  <c r="AG29" i="2" s="1"/>
  <c r="AD107" i="2"/>
  <c r="AF107" i="2" s="1"/>
  <c r="AE107" i="2"/>
  <c r="AG107" i="2" s="1"/>
  <c r="AD60" i="2"/>
  <c r="AF60" i="2" s="1"/>
  <c r="AE60" i="2"/>
  <c r="AG60" i="2" s="1"/>
  <c r="AD38" i="2"/>
  <c r="AF38" i="2" s="1"/>
  <c r="AE38" i="2"/>
  <c r="AG38" i="2" s="1"/>
  <c r="AD161" i="2"/>
  <c r="AF161" i="2" s="1"/>
  <c r="AE161" i="2"/>
  <c r="AG161" i="2" s="1"/>
  <c r="AD138" i="2"/>
  <c r="AF138" i="2" s="1"/>
  <c r="AE138" i="2"/>
  <c r="AG138" i="2" s="1"/>
  <c r="AD15" i="2"/>
  <c r="AF15" i="2" s="1"/>
  <c r="AE15" i="2"/>
  <c r="AG15" i="2" s="1"/>
  <c r="AD43" i="2"/>
  <c r="AF43" i="2" s="1"/>
  <c r="AE43" i="2"/>
  <c r="AG43" i="2" s="1"/>
  <c r="AD65" i="2"/>
  <c r="AF65" i="2" s="1"/>
  <c r="AE65" i="2"/>
  <c r="AG65" i="2" s="1"/>
  <c r="AD49" i="2"/>
  <c r="AF49" i="2" s="1"/>
  <c r="AE49" i="2"/>
  <c r="AG49" i="2" s="1"/>
  <c r="AD68" i="2"/>
  <c r="AF68" i="2" s="1"/>
  <c r="AE68" i="2"/>
  <c r="AG68" i="2" s="1"/>
  <c r="AD44" i="2"/>
  <c r="AF44" i="2" s="1"/>
  <c r="AE44" i="2"/>
  <c r="AG44" i="2" s="1"/>
  <c r="AD127" i="2"/>
  <c r="AF127" i="2" s="1"/>
  <c r="AE127" i="2"/>
  <c r="AG127" i="2" s="1"/>
  <c r="AD98" i="2"/>
  <c r="AF98" i="2" s="1"/>
  <c r="AE98" i="2"/>
  <c r="AG98" i="2" s="1"/>
  <c r="AD12" i="2"/>
  <c r="AF12" i="2" s="1"/>
  <c r="AE12" i="2"/>
  <c r="AG12" i="2" s="1"/>
  <c r="AD135" i="2"/>
  <c r="AF135" i="2" s="1"/>
  <c r="AE135" i="2"/>
  <c r="AG135" i="2" s="1"/>
  <c r="AD101" i="2"/>
  <c r="AF101" i="2" s="1"/>
  <c r="AE101" i="2"/>
  <c r="AG101" i="2" s="1"/>
  <c r="AD114" i="2"/>
  <c r="AF114" i="2" s="1"/>
  <c r="AE114" i="2"/>
  <c r="AG114" i="2" s="1"/>
  <c r="AD19" i="2"/>
  <c r="AF19" i="2" s="1"/>
  <c r="AE19" i="2"/>
  <c r="AG19" i="2" s="1"/>
  <c r="AD163" i="2"/>
  <c r="AF163" i="2" s="1"/>
  <c r="AE163" i="2"/>
  <c r="AG163" i="2" s="1"/>
  <c r="AD61" i="2"/>
  <c r="AF61" i="2" s="1"/>
  <c r="AE61" i="2"/>
  <c r="AG61" i="2" s="1"/>
  <c r="AD130" i="2"/>
  <c r="AF130" i="2" s="1"/>
  <c r="AE130" i="2"/>
  <c r="AG130" i="2" s="1"/>
  <c r="AD150" i="2"/>
  <c r="AF150" i="2" s="1"/>
  <c r="AE150" i="2"/>
  <c r="AG150" i="2" s="1"/>
  <c r="AD83" i="2"/>
  <c r="AF83" i="2" s="1"/>
  <c r="AE83" i="2"/>
  <c r="AG83" i="2" s="1"/>
  <c r="AD74" i="2"/>
  <c r="AF74" i="2" s="1"/>
  <c r="AE74" i="2"/>
  <c r="AG74" i="2" s="1"/>
  <c r="AD156" i="2"/>
  <c r="AF156" i="2" s="1"/>
  <c r="AE156" i="2"/>
  <c r="AG156" i="2" s="1"/>
  <c r="AD140" i="2"/>
  <c r="AF140" i="2" s="1"/>
  <c r="AE140" i="2"/>
  <c r="AG140" i="2" s="1"/>
  <c r="AD33" i="2"/>
  <c r="AF33" i="2" s="1"/>
  <c r="AE33" i="2"/>
  <c r="AG33" i="2" s="1"/>
  <c r="AD41" i="2"/>
  <c r="AF41" i="2" s="1"/>
  <c r="AE41" i="2"/>
  <c r="AG41" i="2" s="1"/>
  <c r="AD90" i="2"/>
  <c r="AF90" i="2" s="1"/>
  <c r="AE90" i="2"/>
  <c r="AG90" i="2" s="1"/>
  <c r="AD155" i="2"/>
  <c r="AF155" i="2" s="1"/>
  <c r="AE155" i="2"/>
  <c r="AG155" i="2" s="1"/>
  <c r="AD113" i="2"/>
  <c r="AF113" i="2" s="1"/>
  <c r="AE113" i="2"/>
  <c r="AG113" i="2" s="1"/>
  <c r="AD85" i="2"/>
  <c r="AF85" i="2" s="1"/>
  <c r="AE85" i="2"/>
  <c r="AG85" i="2" s="1"/>
  <c r="AD151" i="2"/>
  <c r="AF151" i="2" s="1"/>
  <c r="AE151" i="2"/>
  <c r="AG151" i="2" s="1"/>
  <c r="AD11" i="2"/>
  <c r="AF11" i="2" s="1"/>
  <c r="AE11" i="2"/>
  <c r="AG11" i="2" s="1"/>
  <c r="AD121" i="2"/>
  <c r="AF121" i="2" s="1"/>
  <c r="AE121" i="2"/>
  <c r="AG121" i="2" s="1"/>
  <c r="AD165" i="2"/>
  <c r="AF165" i="2" s="1"/>
  <c r="AE165" i="2"/>
  <c r="AG165" i="2" s="1"/>
  <c r="AD22" i="2"/>
  <c r="AF22" i="2" s="1"/>
  <c r="AE22" i="2"/>
  <c r="AG22" i="2" s="1"/>
  <c r="Z88" i="2"/>
  <c r="AB88" i="2" s="1"/>
  <c r="AD58" i="2"/>
  <c r="AF58" i="2" s="1"/>
  <c r="AE58" i="2"/>
  <c r="AG58" i="2" s="1"/>
  <c r="AD45" i="2"/>
  <c r="AF45" i="2" s="1"/>
  <c r="AE45" i="2"/>
  <c r="AG45" i="2" s="1"/>
  <c r="Z60" i="2"/>
  <c r="AB60" i="2" s="1"/>
  <c r="AD116" i="2"/>
  <c r="AF116" i="2" s="1"/>
  <c r="AE116" i="2"/>
  <c r="AG116" i="2" s="1"/>
  <c r="AD14" i="2"/>
  <c r="AF14" i="2" s="1"/>
  <c r="AE14" i="2"/>
  <c r="AG14" i="2" s="1"/>
  <c r="AD35" i="2"/>
  <c r="AF35" i="2" s="1"/>
  <c r="AE35" i="2"/>
  <c r="AG35" i="2" s="1"/>
  <c r="AD159" i="2"/>
  <c r="AF159" i="2" s="1"/>
  <c r="AE159" i="2"/>
  <c r="AG159" i="2" s="1"/>
  <c r="Z65" i="2"/>
  <c r="AB65" i="2" s="1"/>
  <c r="Z46" i="2"/>
  <c r="AB46" i="2" s="1"/>
  <c r="Z22" i="2"/>
  <c r="AB22" i="2" s="1"/>
  <c r="Z114" i="2"/>
  <c r="AB114" i="2" s="1"/>
  <c r="Z30" i="1"/>
  <c r="AB30" i="1" s="1"/>
  <c r="T162" i="1"/>
  <c r="T164" i="2" s="1"/>
  <c r="Y164" i="2" s="1"/>
  <c r="AA164" i="2" s="1"/>
  <c r="AC164" i="2" s="1"/>
  <c r="Z74" i="2"/>
  <c r="AB74" i="2" s="1"/>
  <c r="Z98" i="2"/>
  <c r="AB98" i="2" s="1"/>
  <c r="T160" i="2"/>
  <c r="Y160" i="2" s="1"/>
  <c r="X158" i="1"/>
  <c r="Y158" i="1" s="1"/>
  <c r="X83" i="1"/>
  <c r="Y83" i="1" s="1"/>
  <c r="AA83" i="1" s="1"/>
  <c r="AC83" i="1" s="1"/>
  <c r="AD83" i="1" s="1"/>
  <c r="AE83" i="1" s="1"/>
  <c r="AB159" i="2"/>
  <c r="Z61" i="2"/>
  <c r="AB61" i="2" s="1"/>
  <c r="T167" i="2"/>
  <c r="X165" i="1"/>
  <c r="Y165" i="1" s="1"/>
  <c r="Z44" i="1"/>
  <c r="AB44" i="1" s="1"/>
  <c r="X71" i="1"/>
  <c r="Y71" i="1" s="1"/>
  <c r="AA71" i="1" s="1"/>
  <c r="AC71" i="1" s="1"/>
  <c r="AD71" i="1" s="1"/>
  <c r="AE71" i="1" s="1"/>
  <c r="X128" i="1"/>
  <c r="Y128" i="1" s="1"/>
  <c r="AA128" i="1" s="1"/>
  <c r="AC128" i="1" s="1"/>
  <c r="AD128" i="1" s="1"/>
  <c r="AE128" i="1" s="1"/>
  <c r="T76" i="1"/>
  <c r="T77" i="2" s="1"/>
  <c r="Z156" i="2"/>
  <c r="AB156" i="2" s="1"/>
  <c r="Z49" i="2"/>
  <c r="AB49" i="2" s="1"/>
  <c r="Z130" i="2"/>
  <c r="AB130" i="2" s="1"/>
  <c r="Z127" i="2"/>
  <c r="AB127" i="2" s="1"/>
  <c r="Z107" i="2"/>
  <c r="AB107" i="2" s="1"/>
  <c r="Z140" i="2"/>
  <c r="AB140" i="2" s="1"/>
  <c r="Z12" i="2"/>
  <c r="AB12" i="2" s="1"/>
  <c r="Z35" i="2"/>
  <c r="AB35" i="2" s="1"/>
  <c r="Z32" i="1"/>
  <c r="AB32" i="1" s="1"/>
  <c r="Y42" i="2"/>
  <c r="AA42" i="2" s="1"/>
  <c r="AC42" i="2" s="1"/>
  <c r="Z133" i="1"/>
  <c r="AB133" i="1" s="1"/>
  <c r="Y31" i="2"/>
  <c r="AA31" i="2" s="1"/>
  <c r="AC31" i="2" s="1"/>
  <c r="Y50" i="2"/>
  <c r="AA50" i="2" s="1"/>
  <c r="AC50" i="2" s="1"/>
  <c r="Y153" i="2"/>
  <c r="AA153" i="2" s="1"/>
  <c r="AC153" i="2" s="1"/>
  <c r="Y20" i="2"/>
  <c r="AA20" i="2" s="1"/>
  <c r="AC20" i="2" s="1"/>
  <c r="Y115" i="2"/>
  <c r="AA115" i="2" s="1"/>
  <c r="AC115" i="2" s="1"/>
  <c r="Y63" i="2"/>
  <c r="AA63" i="2" s="1"/>
  <c r="AC63" i="2" s="1"/>
  <c r="Y27" i="2"/>
  <c r="AA27" i="2" s="1"/>
  <c r="AC27" i="2" s="1"/>
  <c r="T22" i="1"/>
  <c r="T23" i="2" s="1"/>
  <c r="Z151" i="2"/>
  <c r="AB151" i="2" s="1"/>
  <c r="Z85" i="2"/>
  <c r="AB85" i="2" s="1"/>
  <c r="Z164" i="2"/>
  <c r="AB164" i="2" s="1"/>
  <c r="X63" i="1"/>
  <c r="Y63" i="1" s="1"/>
  <c r="T64" i="2"/>
  <c r="Y124" i="2"/>
  <c r="AA124" i="2" s="1"/>
  <c r="AC124" i="2" s="1"/>
  <c r="Z113" i="2"/>
  <c r="AB113" i="2" s="1"/>
  <c r="Z58" i="2"/>
  <c r="AB58" i="2" s="1"/>
  <c r="Z44" i="2"/>
  <c r="AB44" i="2" s="1"/>
  <c r="Z29" i="2"/>
  <c r="AB29" i="2" s="1"/>
  <c r="X154" i="1"/>
  <c r="Y154" i="1" s="1"/>
  <c r="Z135" i="2"/>
  <c r="AB135" i="2" s="1"/>
  <c r="Y158" i="2"/>
  <c r="AA158" i="2" s="1"/>
  <c r="AC158" i="2" s="1"/>
  <c r="Y162" i="2"/>
  <c r="AA162" i="2" s="1"/>
  <c r="AC162" i="2" s="1"/>
  <c r="Z41" i="2"/>
  <c r="AB41" i="2" s="1"/>
  <c r="Z14" i="2"/>
  <c r="AB14" i="2" s="1"/>
  <c r="Z19" i="2"/>
  <c r="AB19" i="2" s="1"/>
  <c r="Z163" i="2"/>
  <c r="AB163" i="2" s="1"/>
  <c r="Y55" i="2"/>
  <c r="AA55" i="2" s="1"/>
  <c r="AC55" i="2" s="1"/>
  <c r="Y86" i="2"/>
  <c r="AA86" i="2" s="1"/>
  <c r="AC86" i="2" s="1"/>
  <c r="Z33" i="1"/>
  <c r="AB33" i="1" s="1"/>
  <c r="Z143" i="1"/>
  <c r="AB143" i="1" s="1"/>
  <c r="Z98" i="1"/>
  <c r="AB98" i="1" s="1"/>
  <c r="Z96" i="1"/>
  <c r="AB96" i="1" s="1"/>
  <c r="Y40" i="2"/>
  <c r="AA40" i="2" s="1"/>
  <c r="AC40" i="2" s="1"/>
  <c r="Y73" i="2"/>
  <c r="AA73" i="2" s="1"/>
  <c r="AC73" i="2" s="1"/>
  <c r="Y96" i="2"/>
  <c r="AA96" i="2" s="1"/>
  <c r="AC96" i="2" s="1"/>
  <c r="Y99" i="2"/>
  <c r="AA99" i="2" s="1"/>
  <c r="AC99" i="2" s="1"/>
  <c r="Y28" i="2"/>
  <c r="AA28" i="2" s="1"/>
  <c r="AC28" i="2" s="1"/>
  <c r="Z16" i="1"/>
  <c r="AB16" i="1" s="1"/>
  <c r="Z132" i="2"/>
  <c r="AB132" i="2" s="1"/>
  <c r="Z87" i="2"/>
  <c r="AB87" i="2" s="1"/>
  <c r="Z83" i="2"/>
  <c r="AB83" i="2" s="1"/>
  <c r="Z68" i="2"/>
  <c r="AB68" i="2" s="1"/>
  <c r="Y54" i="2"/>
  <c r="AA54" i="2" s="1"/>
  <c r="AC54" i="2" s="1"/>
  <c r="Y6" i="2"/>
  <c r="AA6" i="2" s="1"/>
  <c r="AC6" i="2" s="1"/>
  <c r="Y8" i="2"/>
  <c r="AA8" i="2" s="1"/>
  <c r="AC8" i="2" s="1"/>
  <c r="Y112" i="2"/>
  <c r="AA112" i="2" s="1"/>
  <c r="AC112" i="2" s="1"/>
  <c r="Y57" i="2"/>
  <c r="AA57" i="2" s="1"/>
  <c r="AC57" i="2" s="1"/>
  <c r="Y128" i="2"/>
  <c r="AA128" i="2" s="1"/>
  <c r="AC128" i="2" s="1"/>
  <c r="Y10" i="2"/>
  <c r="AA10" i="2" s="1"/>
  <c r="AC10" i="2" s="1"/>
  <c r="Z13" i="1"/>
  <c r="AB13" i="1" s="1"/>
  <c r="Z112" i="1"/>
  <c r="AB112" i="1" s="1"/>
  <c r="X50" i="1"/>
  <c r="Y50" i="1" s="1"/>
  <c r="AA50" i="1" s="1"/>
  <c r="AC50" i="1" s="1"/>
  <c r="AD50" i="1" s="1"/>
  <c r="AE50" i="1" s="1"/>
  <c r="T51" i="2"/>
  <c r="X100" i="1"/>
  <c r="Y100" i="1" s="1"/>
  <c r="AA100" i="1" s="1"/>
  <c r="AC100" i="1" s="1"/>
  <c r="AD100" i="1" s="1"/>
  <c r="AE100" i="1" s="1"/>
  <c r="T102" i="2"/>
  <c r="X141" i="1"/>
  <c r="Y141" i="1" s="1"/>
  <c r="AA141" i="1" s="1"/>
  <c r="AC141" i="1" s="1"/>
  <c r="AD141" i="1" s="1"/>
  <c r="AE141" i="1" s="1"/>
  <c r="T143" i="2"/>
  <c r="Z150" i="2"/>
  <c r="AB150" i="2" s="1"/>
  <c r="Y72" i="2"/>
  <c r="AA72" i="2" s="1"/>
  <c r="AC72" i="2" s="1"/>
  <c r="Y84" i="2"/>
  <c r="AA84" i="2" s="1"/>
  <c r="AC84" i="2" s="1"/>
  <c r="Y149" i="2"/>
  <c r="AA149" i="2" s="1"/>
  <c r="AC149" i="2" s="1"/>
  <c r="Z145" i="2"/>
  <c r="AB145" i="2" s="1"/>
  <c r="T32" i="2"/>
  <c r="X31" i="1"/>
  <c r="Y31" i="1" s="1"/>
  <c r="Z33" i="2"/>
  <c r="AB33" i="2" s="1"/>
  <c r="Z101" i="2"/>
  <c r="AB101" i="2" s="1"/>
  <c r="Z116" i="2"/>
  <c r="AB116" i="2" s="1"/>
  <c r="Z38" i="2"/>
  <c r="AB38" i="2" s="1"/>
  <c r="Z90" i="2"/>
  <c r="AB90" i="2" s="1"/>
  <c r="Z161" i="2"/>
  <c r="AB161" i="2" s="1"/>
  <c r="Z155" i="2"/>
  <c r="AB155" i="2" s="1"/>
  <c r="Y39" i="2"/>
  <c r="AA39" i="2" s="1"/>
  <c r="AC39" i="2" s="1"/>
  <c r="Y82" i="2"/>
  <c r="AA82" i="2" s="1"/>
  <c r="AC82" i="2" s="1"/>
  <c r="Y139" i="2"/>
  <c r="AA139" i="2" s="1"/>
  <c r="AC139" i="2" s="1"/>
  <c r="Y34" i="2"/>
  <c r="AA34" i="2" s="1"/>
  <c r="AC34" i="2" s="1"/>
  <c r="Y122" i="2"/>
  <c r="AA122" i="2" s="1"/>
  <c r="AC122" i="2" s="1"/>
  <c r="Y71" i="2"/>
  <c r="AA71" i="2" s="1"/>
  <c r="AC71" i="2" s="1"/>
  <c r="Y26" i="2"/>
  <c r="AA26" i="2" s="1"/>
  <c r="AC26" i="2" s="1"/>
  <c r="Y117" i="2"/>
  <c r="AA117" i="2" s="1"/>
  <c r="AC117" i="2" s="1"/>
  <c r="Y146" i="2"/>
  <c r="AA146" i="2" s="1"/>
  <c r="AC146" i="2" s="1"/>
  <c r="Y67" i="2"/>
  <c r="AA67" i="2" s="1"/>
  <c r="AC67" i="2" s="1"/>
  <c r="Y25" i="2"/>
  <c r="AA25" i="2" s="1"/>
  <c r="AC25" i="2" s="1"/>
  <c r="Y17" i="2"/>
  <c r="AA17" i="2" s="1"/>
  <c r="AC17" i="2" s="1"/>
  <c r="Y21" i="2"/>
  <c r="AA21" i="2" s="1"/>
  <c r="AC21" i="2" s="1"/>
  <c r="T74" i="1"/>
  <c r="T56" i="2"/>
  <c r="X55" i="1"/>
  <c r="Y55" i="1" s="1"/>
  <c r="AB121" i="2"/>
  <c r="AB15" i="2"/>
  <c r="AB43" i="2"/>
  <c r="Z129" i="1"/>
  <c r="AB129" i="1" s="1"/>
  <c r="Z11" i="2"/>
  <c r="AB11" i="2" s="1"/>
  <c r="R92" i="2"/>
  <c r="R172" i="2" s="1"/>
  <c r="S92" i="2"/>
  <c r="S172" i="2" s="1"/>
  <c r="Z5" i="1"/>
  <c r="AB5" i="1" s="1"/>
  <c r="Z18" i="1"/>
  <c r="AB18" i="1" s="1"/>
  <c r="Z80" i="1"/>
  <c r="AB80" i="1" s="1"/>
  <c r="Z21" i="1"/>
  <c r="AB21" i="1" s="1"/>
  <c r="Z73" i="1"/>
  <c r="AB73" i="1" s="1"/>
  <c r="Z94" i="1"/>
  <c r="AB94" i="1" s="1"/>
  <c r="Z47" i="1"/>
  <c r="AB47" i="1" s="1"/>
  <c r="Z82" i="1"/>
  <c r="AB82" i="1" s="1"/>
  <c r="Z59" i="1"/>
  <c r="AB59" i="1" s="1"/>
  <c r="Z36" i="1"/>
  <c r="AB36" i="1" s="1"/>
  <c r="Z89" i="1"/>
  <c r="AB89" i="1" s="1"/>
  <c r="Z150" i="1"/>
  <c r="AB150" i="1" s="1"/>
  <c r="Z103" i="1"/>
  <c r="AB103" i="1" s="1"/>
  <c r="Z145" i="1"/>
  <c r="AB145" i="1" s="1"/>
  <c r="Z105" i="1"/>
  <c r="AB105" i="1" s="1"/>
  <c r="Z132" i="1"/>
  <c r="AB132" i="1" s="1"/>
  <c r="Z67" i="1"/>
  <c r="AB67" i="1" s="1"/>
  <c r="Z72" i="1"/>
  <c r="AB72" i="1" s="1"/>
  <c r="Z15" i="1"/>
  <c r="AB15" i="1" s="1"/>
  <c r="Z60" i="1"/>
  <c r="AB60" i="1" s="1"/>
  <c r="Z48" i="1"/>
  <c r="AB48" i="1" s="1"/>
  <c r="Z87" i="1"/>
  <c r="AB87" i="1" s="1"/>
  <c r="Z39" i="1"/>
  <c r="AB39" i="1" s="1"/>
  <c r="Z11" i="1"/>
  <c r="AB11" i="1" s="1"/>
  <c r="Z86" i="1"/>
  <c r="AB86" i="1" s="1"/>
  <c r="Z136" i="1"/>
  <c r="AB136" i="1" s="1"/>
  <c r="Z106" i="1"/>
  <c r="AB106" i="1" s="1"/>
  <c r="Z114" i="1"/>
  <c r="AB114" i="1" s="1"/>
  <c r="X27" i="1"/>
  <c r="Y27" i="1" s="1"/>
  <c r="AA27" i="1" s="1"/>
  <c r="AC27" i="1" s="1"/>
  <c r="AD27" i="1" s="1"/>
  <c r="AE27" i="1" s="1"/>
  <c r="Z100" i="1"/>
  <c r="AB100" i="1" s="1"/>
  <c r="T75" i="1"/>
  <c r="T76" i="2" s="1"/>
  <c r="X97" i="1"/>
  <c r="Y97" i="1" s="1"/>
  <c r="AA97" i="1" s="1"/>
  <c r="AC97" i="1" s="1"/>
  <c r="AD97" i="1" s="1"/>
  <c r="AE97" i="1" s="1"/>
  <c r="T146" i="1"/>
  <c r="T148" i="2" s="1"/>
  <c r="Z164" i="1"/>
  <c r="AB164" i="1" s="1"/>
  <c r="X148" i="1"/>
  <c r="Y148" i="1" s="1"/>
  <c r="AA148" i="1" s="1"/>
  <c r="AC148" i="1" s="1"/>
  <c r="AD148" i="1" s="1"/>
  <c r="AE148" i="1" s="1"/>
  <c r="T101" i="1"/>
  <c r="T103" i="2" s="1"/>
  <c r="T65" i="1"/>
  <c r="T66" i="2" s="1"/>
  <c r="T142" i="1"/>
  <c r="T144" i="2" s="1"/>
  <c r="T61" i="1"/>
  <c r="T62" i="2" s="1"/>
  <c r="T108" i="1"/>
  <c r="T110" i="2" s="1"/>
  <c r="T12" i="1"/>
  <c r="T13" i="2" s="1"/>
  <c r="X113" i="1"/>
  <c r="Y113" i="1" s="1"/>
  <c r="AA113" i="1" s="1"/>
  <c r="AC113" i="1" s="1"/>
  <c r="AD113" i="1" s="1"/>
  <c r="AE113" i="1" s="1"/>
  <c r="X134" i="1"/>
  <c r="Y134" i="1" s="1"/>
  <c r="AA134" i="1" s="1"/>
  <c r="AC134" i="1" s="1"/>
  <c r="AD134" i="1" s="1"/>
  <c r="AE134" i="1" s="1"/>
  <c r="X126" i="1"/>
  <c r="Y126" i="1" s="1"/>
  <c r="AA126" i="1" s="1"/>
  <c r="AC126" i="1" s="1"/>
  <c r="AD126" i="1" s="1"/>
  <c r="AE126" i="1" s="1"/>
  <c r="X70" i="1"/>
  <c r="Y70" i="1" s="1"/>
  <c r="AA70" i="1" s="1"/>
  <c r="AC70" i="1" s="1"/>
  <c r="AD70" i="1" s="1"/>
  <c r="AE70" i="1" s="1"/>
  <c r="X156" i="1"/>
  <c r="Y156" i="1" s="1"/>
  <c r="AA156" i="1" s="1"/>
  <c r="AC156" i="1" s="1"/>
  <c r="AD156" i="1" s="1"/>
  <c r="AE156" i="1" s="1"/>
  <c r="X10" i="1"/>
  <c r="Y10" i="1" s="1"/>
  <c r="AA10" i="1" s="1"/>
  <c r="AC10" i="1" s="1"/>
  <c r="AD10" i="1" s="1"/>
  <c r="AE10" i="1" s="1"/>
  <c r="Z20" i="1"/>
  <c r="AB20" i="1" s="1"/>
  <c r="X130" i="1"/>
  <c r="Y130" i="1" s="1"/>
  <c r="AA130" i="1" s="1"/>
  <c r="AC130" i="1" s="1"/>
  <c r="AD130" i="1" s="1"/>
  <c r="AE130" i="1" s="1"/>
  <c r="X144" i="1"/>
  <c r="Y144" i="1" s="1"/>
  <c r="AA144" i="1" s="1"/>
  <c r="AC144" i="1" s="1"/>
  <c r="AD144" i="1" s="1"/>
  <c r="AE144" i="1" s="1"/>
  <c r="T140" i="1"/>
  <c r="T142" i="2" s="1"/>
  <c r="AB7" i="1"/>
  <c r="AB160" i="1"/>
  <c r="Z45" i="1"/>
  <c r="AB45" i="1" s="1"/>
  <c r="Z24" i="1"/>
  <c r="AB24" i="1" s="1"/>
  <c r="Z34" i="1"/>
  <c r="AB34" i="1" s="1"/>
  <c r="Z28" i="1"/>
  <c r="AB28" i="1" s="1"/>
  <c r="Z78" i="1"/>
  <c r="AB78" i="1" s="1"/>
  <c r="Z37" i="1"/>
  <c r="AB37" i="1" s="1"/>
  <c r="Z58" i="1"/>
  <c r="AB58" i="1" s="1"/>
  <c r="Z49" i="1"/>
  <c r="AB49" i="1" s="1"/>
  <c r="Z52" i="1"/>
  <c r="AB52" i="1" s="1"/>
  <c r="Z155" i="1"/>
  <c r="AB155" i="1" s="1"/>
  <c r="Z122" i="1"/>
  <c r="AB122" i="1" s="1"/>
  <c r="Z116" i="1"/>
  <c r="AB116" i="1" s="1"/>
  <c r="Z138" i="1"/>
  <c r="AB138" i="1" s="1"/>
  <c r="Z107" i="1"/>
  <c r="AB107" i="1" s="1"/>
  <c r="Z104" i="1"/>
  <c r="AB104" i="1" s="1"/>
  <c r="X120" i="1"/>
  <c r="Y120" i="1" s="1"/>
  <c r="AA120" i="1" s="1"/>
  <c r="AC120" i="1" s="1"/>
  <c r="AD120" i="1" s="1"/>
  <c r="AE120" i="1" s="1"/>
  <c r="X19" i="1"/>
  <c r="Y19" i="1" s="1"/>
  <c r="AA19" i="1" s="1"/>
  <c r="AC19" i="1" s="1"/>
  <c r="AD19" i="1" s="1"/>
  <c r="AE19" i="1" s="1"/>
  <c r="X25" i="1"/>
  <c r="Y25" i="1" s="1"/>
  <c r="AA25" i="1" s="1"/>
  <c r="AC25" i="1" s="1"/>
  <c r="AD25" i="1" s="1"/>
  <c r="AE25" i="1" s="1"/>
  <c r="X115" i="1"/>
  <c r="Y115" i="1" s="1"/>
  <c r="AA115" i="1" s="1"/>
  <c r="AC115" i="1" s="1"/>
  <c r="AD115" i="1" s="1"/>
  <c r="AE115" i="1" s="1"/>
  <c r="X62" i="1"/>
  <c r="Y62" i="1" s="1"/>
  <c r="AA62" i="1" s="1"/>
  <c r="AC62" i="1" s="1"/>
  <c r="AD62" i="1" s="1"/>
  <c r="AE62" i="1" s="1"/>
  <c r="X26" i="1"/>
  <c r="Y26" i="1" s="1"/>
  <c r="AA26" i="1" s="1"/>
  <c r="AC26" i="1" s="1"/>
  <c r="AD26" i="1" s="1"/>
  <c r="AE26" i="1" s="1"/>
  <c r="X66" i="1"/>
  <c r="Y66" i="1" s="1"/>
  <c r="AA66" i="1" s="1"/>
  <c r="AC66" i="1" s="1"/>
  <c r="AD66" i="1" s="1"/>
  <c r="AE66" i="1" s="1"/>
  <c r="T69" i="1"/>
  <c r="T70" i="2" s="1"/>
  <c r="X151" i="1"/>
  <c r="Y151" i="1" s="1"/>
  <c r="AA151" i="1" s="1"/>
  <c r="AC151" i="1" s="1"/>
  <c r="AD151" i="1" s="1"/>
  <c r="AE151" i="1" s="1"/>
  <c r="X153" i="1"/>
  <c r="Y153" i="1" s="1"/>
  <c r="AA153" i="1" s="1"/>
  <c r="AC153" i="1" s="1"/>
  <c r="AD153" i="1" s="1"/>
  <c r="AE153" i="1" s="1"/>
  <c r="X159" i="1"/>
  <c r="Y159" i="1" s="1"/>
  <c r="AA159" i="1" s="1"/>
  <c r="AC159" i="1" s="1"/>
  <c r="AD159" i="1" s="1"/>
  <c r="AE159" i="1" s="1"/>
  <c r="X137" i="1"/>
  <c r="Y137" i="1" s="1"/>
  <c r="AA137" i="1" s="1"/>
  <c r="AC137" i="1" s="1"/>
  <c r="AD137" i="1" s="1"/>
  <c r="AE137" i="1" s="1"/>
  <c r="X149" i="1"/>
  <c r="Y149" i="1" s="1"/>
  <c r="AA149" i="1" s="1"/>
  <c r="AC149" i="1" s="1"/>
  <c r="AD149" i="1" s="1"/>
  <c r="AE149" i="1" s="1"/>
  <c r="S92" i="1"/>
  <c r="S168" i="1" s="1"/>
  <c r="X161" i="1"/>
  <c r="Y161" i="1" s="1"/>
  <c r="AA161" i="1" s="1"/>
  <c r="AC161" i="1" s="1"/>
  <c r="AD161" i="1" s="1"/>
  <c r="AE161" i="1" s="1"/>
  <c r="X157" i="1"/>
  <c r="Y157" i="1" s="1"/>
  <c r="AA157" i="1" s="1"/>
  <c r="AC157" i="1" s="1"/>
  <c r="AD157" i="1" s="1"/>
  <c r="AE157" i="1" s="1"/>
  <c r="X9" i="1"/>
  <c r="Y9" i="1" s="1"/>
  <c r="AA9" i="1" s="1"/>
  <c r="AC9" i="1" s="1"/>
  <c r="AD9" i="1" s="1"/>
  <c r="AE9" i="1" s="1"/>
  <c r="X54" i="1"/>
  <c r="Y54" i="1" s="1"/>
  <c r="AA54" i="1" s="1"/>
  <c r="AC54" i="1" s="1"/>
  <c r="AD54" i="1" s="1"/>
  <c r="AE54" i="1" s="1"/>
  <c r="X81" i="1"/>
  <c r="Y81" i="1" s="1"/>
  <c r="AA81" i="1" s="1"/>
  <c r="AC81" i="1" s="1"/>
  <c r="AD81" i="1" s="1"/>
  <c r="AE81" i="1" s="1"/>
  <c r="X38" i="1"/>
  <c r="Y38" i="1" s="1"/>
  <c r="AA38" i="1" s="1"/>
  <c r="AC38" i="1" s="1"/>
  <c r="AD38" i="1" s="1"/>
  <c r="AE38" i="1" s="1"/>
  <c r="Z38" i="1"/>
  <c r="AB38" i="1" s="1"/>
  <c r="X41" i="1"/>
  <c r="Y41" i="1" s="1"/>
  <c r="AA41" i="1" s="1"/>
  <c r="AC41" i="1" s="1"/>
  <c r="AD41" i="1" s="1"/>
  <c r="AE41" i="1" s="1"/>
  <c r="X85" i="1"/>
  <c r="Y85" i="1" s="1"/>
  <c r="AA85" i="1" s="1"/>
  <c r="AC85" i="1" s="1"/>
  <c r="AD85" i="1" s="1"/>
  <c r="AE85" i="1" s="1"/>
  <c r="X84" i="1"/>
  <c r="Y84" i="1" s="1"/>
  <c r="AA84" i="1" s="1"/>
  <c r="AC84" i="1" s="1"/>
  <c r="AD84" i="1" s="1"/>
  <c r="AE84" i="1" s="1"/>
  <c r="P169" i="1"/>
  <c r="S4" i="1"/>
  <c r="Q168" i="1"/>
  <c r="Q91" i="1"/>
  <c r="AE136" i="2" l="1"/>
  <c r="AG136" i="2" s="1"/>
  <c r="Z83" i="1"/>
  <c r="AB83" i="1" s="1"/>
  <c r="X152" i="1"/>
  <c r="Y152" i="1" s="1"/>
  <c r="AA152" i="1" s="1"/>
  <c r="AC152" i="1" s="1"/>
  <c r="AD152" i="1" s="1"/>
  <c r="AE152" i="1" s="1"/>
  <c r="AB147" i="1"/>
  <c r="Z70" i="1"/>
  <c r="AB70" i="1" s="1"/>
  <c r="AD154" i="2"/>
  <c r="AF154" i="2" s="1"/>
  <c r="Z53" i="1"/>
  <c r="AB53" i="1" s="1"/>
  <c r="Z71" i="1"/>
  <c r="AB71" i="1" s="1"/>
  <c r="Z111" i="1"/>
  <c r="AB111" i="1" s="1"/>
  <c r="Y125" i="2"/>
  <c r="AA125" i="2" s="1"/>
  <c r="AC125" i="2" s="1"/>
  <c r="Z125" i="2"/>
  <c r="AB125" i="2" s="1"/>
  <c r="Z154" i="2"/>
  <c r="AB154" i="2" s="1"/>
  <c r="X8" i="1"/>
  <c r="Y8" i="1" s="1"/>
  <c r="AA8" i="1" s="1"/>
  <c r="AC8" i="1" s="1"/>
  <c r="AD8" i="1" s="1"/>
  <c r="AE8" i="1" s="1"/>
  <c r="Z54" i="1"/>
  <c r="AB54" i="1" s="1"/>
  <c r="Z136" i="2"/>
  <c r="AB136" i="2" s="1"/>
  <c r="Z20" i="2"/>
  <c r="AB20" i="2" s="1"/>
  <c r="AD99" i="2"/>
  <c r="AF99" i="2" s="1"/>
  <c r="AE99" i="2"/>
  <c r="AG99" i="2" s="1"/>
  <c r="AD50" i="2"/>
  <c r="AF50" i="2" s="1"/>
  <c r="AE50" i="2"/>
  <c r="AG50" i="2" s="1"/>
  <c r="AD17" i="2"/>
  <c r="AF17" i="2" s="1"/>
  <c r="AE17" i="2"/>
  <c r="AG17" i="2" s="1"/>
  <c r="Z67" i="2"/>
  <c r="AB67" i="2" s="1"/>
  <c r="Z26" i="2"/>
  <c r="AB26" i="2" s="1"/>
  <c r="AD34" i="2"/>
  <c r="AF34" i="2" s="1"/>
  <c r="AE34" i="2"/>
  <c r="AG34" i="2" s="1"/>
  <c r="AD39" i="2"/>
  <c r="AF39" i="2" s="1"/>
  <c r="AE39" i="2"/>
  <c r="AG39" i="2" s="1"/>
  <c r="AD84" i="2"/>
  <c r="AF84" i="2" s="1"/>
  <c r="AE84" i="2"/>
  <c r="AG84" i="2" s="1"/>
  <c r="AD10" i="2"/>
  <c r="AF10" i="2" s="1"/>
  <c r="AE10" i="2"/>
  <c r="AG10" i="2" s="1"/>
  <c r="AD112" i="2"/>
  <c r="AF112" i="2" s="1"/>
  <c r="AE112" i="2"/>
  <c r="AG112" i="2" s="1"/>
  <c r="AD96" i="2"/>
  <c r="AF96" i="2" s="1"/>
  <c r="AE96" i="2"/>
  <c r="AG96" i="2" s="1"/>
  <c r="AD86" i="2"/>
  <c r="AF86" i="2" s="1"/>
  <c r="AE86" i="2"/>
  <c r="AG86" i="2" s="1"/>
  <c r="AD31" i="2"/>
  <c r="AF31" i="2" s="1"/>
  <c r="AE31" i="2"/>
  <c r="AG31" i="2" s="1"/>
  <c r="AD21" i="2"/>
  <c r="AF21" i="2" s="1"/>
  <c r="AE21" i="2"/>
  <c r="AG21" i="2" s="1"/>
  <c r="AD117" i="2"/>
  <c r="AF117" i="2" s="1"/>
  <c r="AE117" i="2"/>
  <c r="AG117" i="2" s="1"/>
  <c r="AD82" i="2"/>
  <c r="AF82" i="2" s="1"/>
  <c r="AE82" i="2"/>
  <c r="AG82" i="2" s="1"/>
  <c r="AD57" i="2"/>
  <c r="AF57" i="2" s="1"/>
  <c r="AE57" i="2"/>
  <c r="AG57" i="2" s="1"/>
  <c r="AD54" i="2"/>
  <c r="AF54" i="2" s="1"/>
  <c r="AE54" i="2"/>
  <c r="AG54" i="2" s="1"/>
  <c r="AD40" i="2"/>
  <c r="AF40" i="2" s="1"/>
  <c r="AE40" i="2"/>
  <c r="AG40" i="2" s="1"/>
  <c r="AD158" i="2"/>
  <c r="AF158" i="2" s="1"/>
  <c r="AE158" i="2"/>
  <c r="AG158" i="2" s="1"/>
  <c r="AD115" i="2"/>
  <c r="AF115" i="2" s="1"/>
  <c r="AE115" i="2"/>
  <c r="AG115" i="2" s="1"/>
  <c r="AD25" i="2"/>
  <c r="AF25" i="2" s="1"/>
  <c r="AE25" i="2"/>
  <c r="AG25" i="2" s="1"/>
  <c r="AD67" i="2"/>
  <c r="AF67" i="2" s="1"/>
  <c r="AE67" i="2"/>
  <c r="AG67" i="2" s="1"/>
  <c r="AD26" i="2"/>
  <c r="AF26" i="2" s="1"/>
  <c r="AE26" i="2"/>
  <c r="AG26" i="2" s="1"/>
  <c r="Z139" i="2"/>
  <c r="AB139" i="2" s="1"/>
  <c r="Z72" i="2"/>
  <c r="AB72" i="2" s="1"/>
  <c r="Z128" i="2"/>
  <c r="AB128" i="2" s="1"/>
  <c r="AD8" i="2"/>
  <c r="AF8" i="2" s="1"/>
  <c r="AE8" i="2"/>
  <c r="AG8" i="2" s="1"/>
  <c r="Z73" i="2"/>
  <c r="AB73" i="2" s="1"/>
  <c r="AD55" i="2"/>
  <c r="AF55" i="2" s="1"/>
  <c r="AE55" i="2"/>
  <c r="AG55" i="2" s="1"/>
  <c r="AD27" i="2"/>
  <c r="AF27" i="2" s="1"/>
  <c r="AE27" i="2"/>
  <c r="AG27" i="2" s="1"/>
  <c r="AD20" i="2"/>
  <c r="AF20" i="2" s="1"/>
  <c r="AE20" i="2"/>
  <c r="AG20" i="2" s="1"/>
  <c r="AD9" i="2"/>
  <c r="AF9" i="2" s="1"/>
  <c r="AE9" i="2"/>
  <c r="AG9" i="2" s="1"/>
  <c r="AD122" i="2"/>
  <c r="AF122" i="2" s="1"/>
  <c r="AE122" i="2"/>
  <c r="AG122" i="2" s="1"/>
  <c r="AD149" i="2"/>
  <c r="AF149" i="2" s="1"/>
  <c r="AE149" i="2"/>
  <c r="AG149" i="2" s="1"/>
  <c r="AD146" i="2"/>
  <c r="AF146" i="2" s="1"/>
  <c r="AE146" i="2"/>
  <c r="AG146" i="2" s="1"/>
  <c r="AD71" i="2"/>
  <c r="AF71" i="2" s="1"/>
  <c r="AE71" i="2"/>
  <c r="AG71" i="2" s="1"/>
  <c r="AD139" i="2"/>
  <c r="AF139" i="2" s="1"/>
  <c r="AE139" i="2"/>
  <c r="AG139" i="2" s="1"/>
  <c r="AD72" i="2"/>
  <c r="AF72" i="2" s="1"/>
  <c r="AE72" i="2"/>
  <c r="AG72" i="2" s="1"/>
  <c r="AD128" i="2"/>
  <c r="AF128" i="2" s="1"/>
  <c r="AE128" i="2"/>
  <c r="AG128" i="2" s="1"/>
  <c r="AD6" i="2"/>
  <c r="AF6" i="2" s="1"/>
  <c r="AE6" i="2"/>
  <c r="AG6" i="2" s="1"/>
  <c r="AD28" i="2"/>
  <c r="AF28" i="2" s="1"/>
  <c r="AE28" i="2"/>
  <c r="AG28" i="2" s="1"/>
  <c r="AD73" i="2"/>
  <c r="AF73" i="2" s="1"/>
  <c r="AE73" i="2"/>
  <c r="AG73" i="2" s="1"/>
  <c r="AD162" i="2"/>
  <c r="AF162" i="2" s="1"/>
  <c r="AE162" i="2"/>
  <c r="AG162" i="2" s="1"/>
  <c r="AD124" i="2"/>
  <c r="AF124" i="2" s="1"/>
  <c r="AE124" i="2"/>
  <c r="AG124" i="2" s="1"/>
  <c r="AD63" i="2"/>
  <c r="AF63" i="2" s="1"/>
  <c r="AE63" i="2"/>
  <c r="AG63" i="2" s="1"/>
  <c r="AD153" i="2"/>
  <c r="AF153" i="2" s="1"/>
  <c r="AE153" i="2"/>
  <c r="AG153" i="2" s="1"/>
  <c r="AD42" i="2"/>
  <c r="AF42" i="2" s="1"/>
  <c r="AE42" i="2"/>
  <c r="AG42" i="2" s="1"/>
  <c r="AD164" i="2"/>
  <c r="AF164" i="2" s="1"/>
  <c r="AE164" i="2"/>
  <c r="AG164" i="2" s="1"/>
  <c r="Z39" i="2"/>
  <c r="AB39" i="2" s="1"/>
  <c r="Z149" i="2"/>
  <c r="AB149" i="2" s="1"/>
  <c r="Z50" i="2"/>
  <c r="AB50" i="2" s="1"/>
  <c r="Z42" i="2"/>
  <c r="AB42" i="2" s="1"/>
  <c r="Z122" i="2"/>
  <c r="AB122" i="2" s="1"/>
  <c r="Z112" i="2"/>
  <c r="AB112" i="2" s="1"/>
  <c r="Z99" i="2"/>
  <c r="AB99" i="2" s="1"/>
  <c r="Z162" i="2"/>
  <c r="AB162" i="2" s="1"/>
  <c r="Y167" i="2"/>
  <c r="AA167" i="2" s="1"/>
  <c r="AC167" i="2" s="1"/>
  <c r="X76" i="1"/>
  <c r="Y76" i="1" s="1"/>
  <c r="AA76" i="1" s="1"/>
  <c r="AC76" i="1" s="1"/>
  <c r="AD76" i="1" s="1"/>
  <c r="AE76" i="1" s="1"/>
  <c r="Z50" i="1"/>
  <c r="AB50" i="1" s="1"/>
  <c r="Z128" i="1"/>
  <c r="AB128" i="1" s="1"/>
  <c r="Y77" i="2"/>
  <c r="AA77" i="2" s="1"/>
  <c r="AC77" i="2" s="1"/>
  <c r="Z160" i="2"/>
  <c r="AA160" i="2"/>
  <c r="AC160" i="2" s="1"/>
  <c r="AA165" i="1"/>
  <c r="AC165" i="1" s="1"/>
  <c r="AD165" i="1" s="1"/>
  <c r="AE165" i="1" s="1"/>
  <c r="Z165" i="1"/>
  <c r="AA158" i="1"/>
  <c r="AC158" i="1" s="1"/>
  <c r="AD158" i="1" s="1"/>
  <c r="AE158" i="1" s="1"/>
  <c r="Z158" i="1"/>
  <c r="X22" i="1"/>
  <c r="Y22" i="1" s="1"/>
  <c r="AA22" i="1" s="1"/>
  <c r="AC22" i="1" s="1"/>
  <c r="AD22" i="1" s="1"/>
  <c r="AE22" i="1" s="1"/>
  <c r="Z17" i="2"/>
  <c r="AB17" i="2" s="1"/>
  <c r="Z9" i="2"/>
  <c r="AB9" i="2" s="1"/>
  <c r="Z146" i="2"/>
  <c r="AB146" i="2" s="1"/>
  <c r="Z117" i="2"/>
  <c r="AB117" i="2" s="1"/>
  <c r="Z71" i="2"/>
  <c r="AB71" i="2" s="1"/>
  <c r="Z34" i="2"/>
  <c r="AB34" i="2" s="1"/>
  <c r="Z82" i="2"/>
  <c r="AB82" i="2" s="1"/>
  <c r="Z84" i="2"/>
  <c r="AB84" i="2" s="1"/>
  <c r="Z6" i="2"/>
  <c r="AB6" i="2" s="1"/>
  <c r="Z86" i="2"/>
  <c r="AB86" i="2" s="1"/>
  <c r="Z63" i="2"/>
  <c r="AB63" i="2" s="1"/>
  <c r="Y142" i="2"/>
  <c r="AA142" i="2" s="1"/>
  <c r="AC142" i="2" s="1"/>
  <c r="Y110" i="2"/>
  <c r="AA110" i="2" s="1"/>
  <c r="AC110" i="2" s="1"/>
  <c r="Y62" i="2"/>
  <c r="AA62" i="2" s="1"/>
  <c r="AC62" i="2" s="1"/>
  <c r="Y76" i="2"/>
  <c r="AA76" i="2" s="1"/>
  <c r="AC76" i="2" s="1"/>
  <c r="Y56" i="2"/>
  <c r="AA56" i="2" s="1"/>
  <c r="AC56" i="2" s="1"/>
  <c r="AA31" i="1"/>
  <c r="AC31" i="1" s="1"/>
  <c r="AD31" i="1" s="1"/>
  <c r="AE31" i="1" s="1"/>
  <c r="Z31" i="1"/>
  <c r="AB31" i="1" s="1"/>
  <c r="Y102" i="2"/>
  <c r="AA102" i="2" s="1"/>
  <c r="AC102" i="2" s="1"/>
  <c r="Y64" i="2"/>
  <c r="AA64" i="2" s="1"/>
  <c r="AC64" i="2" s="1"/>
  <c r="Y70" i="2"/>
  <c r="AA70" i="2" s="1"/>
  <c r="AC70" i="2" s="1"/>
  <c r="Y103" i="2"/>
  <c r="AA103" i="2" s="1"/>
  <c r="AC103" i="2" s="1"/>
  <c r="AA55" i="1"/>
  <c r="AC55" i="1" s="1"/>
  <c r="AD55" i="1" s="1"/>
  <c r="AE55" i="1" s="1"/>
  <c r="Z55" i="1"/>
  <c r="Y144" i="2"/>
  <c r="AA144" i="2" s="1"/>
  <c r="AC144" i="2" s="1"/>
  <c r="T75" i="2"/>
  <c r="X74" i="1"/>
  <c r="Y74" i="1" s="1"/>
  <c r="Y32" i="2"/>
  <c r="AA32" i="2" s="1"/>
  <c r="AC32" i="2" s="1"/>
  <c r="AA154" i="1"/>
  <c r="AC154" i="1" s="1"/>
  <c r="AD154" i="1" s="1"/>
  <c r="AE154" i="1" s="1"/>
  <c r="Z154" i="1"/>
  <c r="AB154" i="1" s="1"/>
  <c r="AA63" i="1"/>
  <c r="AC63" i="1" s="1"/>
  <c r="AD63" i="1" s="1"/>
  <c r="AE63" i="1" s="1"/>
  <c r="Z63" i="1"/>
  <c r="Y23" i="2"/>
  <c r="AA23" i="2" s="1"/>
  <c r="AC23" i="2" s="1"/>
  <c r="Z137" i="1"/>
  <c r="AB137" i="1" s="1"/>
  <c r="Y13" i="2"/>
  <c r="AA13" i="2" s="1"/>
  <c r="AC13" i="2" s="1"/>
  <c r="Y66" i="2"/>
  <c r="AA66" i="2" s="1"/>
  <c r="AC66" i="2" s="1"/>
  <c r="Y148" i="2"/>
  <c r="AA148" i="2" s="1"/>
  <c r="AC148" i="2" s="1"/>
  <c r="Z141" i="1"/>
  <c r="AB141" i="1" s="1"/>
  <c r="Z21" i="2"/>
  <c r="AB21" i="2" s="1"/>
  <c r="Z25" i="2"/>
  <c r="AB25" i="2" s="1"/>
  <c r="Y143" i="2"/>
  <c r="AA143" i="2" s="1"/>
  <c r="AC143" i="2" s="1"/>
  <c r="Y51" i="2"/>
  <c r="AA51" i="2" s="1"/>
  <c r="AC51" i="2" s="1"/>
  <c r="Z10" i="2"/>
  <c r="AB10" i="2" s="1"/>
  <c r="Z57" i="2"/>
  <c r="AB57" i="2" s="1"/>
  <c r="Z8" i="2"/>
  <c r="AB8" i="2" s="1"/>
  <c r="Z54" i="2"/>
  <c r="AB54" i="2" s="1"/>
  <c r="Z28" i="2"/>
  <c r="AB28" i="2" s="1"/>
  <c r="Z96" i="2"/>
  <c r="AB96" i="2" s="1"/>
  <c r="Z40" i="2"/>
  <c r="AB40" i="2" s="1"/>
  <c r="Z55" i="2"/>
  <c r="AB55" i="2" s="1"/>
  <c r="Z158" i="2"/>
  <c r="AB158" i="2" s="1"/>
  <c r="Z124" i="2"/>
  <c r="AB124" i="2" s="1"/>
  <c r="Z27" i="2"/>
  <c r="AB27" i="2" s="1"/>
  <c r="Z115" i="2"/>
  <c r="AB115" i="2" s="1"/>
  <c r="Z153" i="2"/>
  <c r="AB153" i="2" s="1"/>
  <c r="Z31" i="2"/>
  <c r="AB31" i="2" s="1"/>
  <c r="Z76" i="1"/>
  <c r="AB76" i="1" s="1"/>
  <c r="Z157" i="1"/>
  <c r="AB157" i="1" s="1"/>
  <c r="Z153" i="1"/>
  <c r="AB153" i="1" s="1"/>
  <c r="Z62" i="1"/>
  <c r="AB62" i="1" s="1"/>
  <c r="Z130" i="1"/>
  <c r="AB130" i="1" s="1"/>
  <c r="Z134" i="1"/>
  <c r="AB134" i="1" s="1"/>
  <c r="Z85" i="1"/>
  <c r="AB85" i="1" s="1"/>
  <c r="Z19" i="1"/>
  <c r="AB19" i="1" s="1"/>
  <c r="Z22" i="1"/>
  <c r="AB22" i="1" s="1"/>
  <c r="Z144" i="1"/>
  <c r="AB144" i="1" s="1"/>
  <c r="Z113" i="1"/>
  <c r="AB113" i="1" s="1"/>
  <c r="Z66" i="1"/>
  <c r="AB66" i="1" s="1"/>
  <c r="Z97" i="1"/>
  <c r="AB97" i="1" s="1"/>
  <c r="Z152" i="1"/>
  <c r="AB152" i="1" s="1"/>
  <c r="Z115" i="1"/>
  <c r="AB115" i="1" s="1"/>
  <c r="X162" i="1"/>
  <c r="Y162" i="1" s="1"/>
  <c r="AA162" i="1" s="1"/>
  <c r="AC162" i="1" s="1"/>
  <c r="AD162" i="1" s="1"/>
  <c r="AE162" i="1" s="1"/>
  <c r="Z10" i="1"/>
  <c r="AB10" i="1" s="1"/>
  <c r="X12" i="1"/>
  <c r="Y12" i="1" s="1"/>
  <c r="AA12" i="1" s="1"/>
  <c r="AC12" i="1" s="1"/>
  <c r="AD12" i="1" s="1"/>
  <c r="AE12" i="1" s="1"/>
  <c r="X65" i="1"/>
  <c r="Y65" i="1" s="1"/>
  <c r="AA65" i="1" s="1"/>
  <c r="AC65" i="1" s="1"/>
  <c r="AD65" i="1" s="1"/>
  <c r="AE65" i="1" s="1"/>
  <c r="X75" i="1"/>
  <c r="Y75" i="1" s="1"/>
  <c r="AA75" i="1" s="1"/>
  <c r="AC75" i="1" s="1"/>
  <c r="AD75" i="1" s="1"/>
  <c r="AE75" i="1" s="1"/>
  <c r="X142" i="1"/>
  <c r="Y142" i="1" s="1"/>
  <c r="AA142" i="1" s="1"/>
  <c r="AC142" i="1" s="1"/>
  <c r="AD142" i="1" s="1"/>
  <c r="AE142" i="1" s="1"/>
  <c r="Z149" i="1"/>
  <c r="AB149" i="1" s="1"/>
  <c r="Z159" i="1"/>
  <c r="AB159" i="1" s="1"/>
  <c r="Z26" i="1"/>
  <c r="AB26" i="1" s="1"/>
  <c r="Z25" i="1"/>
  <c r="AB25" i="1" s="1"/>
  <c r="X140" i="1"/>
  <c r="Y140" i="1" s="1"/>
  <c r="AA140" i="1" s="1"/>
  <c r="AC140" i="1" s="1"/>
  <c r="AD140" i="1" s="1"/>
  <c r="AE140" i="1" s="1"/>
  <c r="Z156" i="1"/>
  <c r="AB156" i="1" s="1"/>
  <c r="Z151" i="1"/>
  <c r="AB151" i="1" s="1"/>
  <c r="X108" i="1"/>
  <c r="Y108" i="1" s="1"/>
  <c r="AA108" i="1" s="1"/>
  <c r="AC108" i="1" s="1"/>
  <c r="AD108" i="1" s="1"/>
  <c r="AE108" i="1" s="1"/>
  <c r="X101" i="1"/>
  <c r="Y101" i="1" s="1"/>
  <c r="AA101" i="1" s="1"/>
  <c r="AC101" i="1" s="1"/>
  <c r="AD101" i="1" s="1"/>
  <c r="AE101" i="1" s="1"/>
  <c r="X146" i="1"/>
  <c r="Y146" i="1" s="1"/>
  <c r="AA146" i="1" s="1"/>
  <c r="AC146" i="1" s="1"/>
  <c r="AD146" i="1" s="1"/>
  <c r="AE146" i="1" s="1"/>
  <c r="Z120" i="1"/>
  <c r="AB120" i="1" s="1"/>
  <c r="Z27" i="1"/>
  <c r="AB27" i="1" s="1"/>
  <c r="Z84" i="1"/>
  <c r="AB84" i="1" s="1"/>
  <c r="Z41" i="1"/>
  <c r="AB41" i="1" s="1"/>
  <c r="Z81" i="1"/>
  <c r="AB81" i="1" s="1"/>
  <c r="Z9" i="1"/>
  <c r="AB9" i="1" s="1"/>
  <c r="Z161" i="1"/>
  <c r="AB161" i="1" s="1"/>
  <c r="X69" i="1"/>
  <c r="Y69" i="1" s="1"/>
  <c r="AA69" i="1" s="1"/>
  <c r="AC69" i="1" s="1"/>
  <c r="AD69" i="1" s="1"/>
  <c r="AE69" i="1" s="1"/>
  <c r="Z126" i="1"/>
  <c r="AB126" i="1" s="1"/>
  <c r="X61" i="1"/>
  <c r="Y61" i="1" s="1"/>
  <c r="AA61" i="1" s="1"/>
  <c r="AC61" i="1" s="1"/>
  <c r="AD61" i="1" s="1"/>
  <c r="AE61" i="1" s="1"/>
  <c r="Z148" i="1"/>
  <c r="AB148" i="1" s="1"/>
  <c r="T92" i="1"/>
  <c r="T94" i="2" s="1"/>
  <c r="R168" i="1"/>
  <c r="T4" i="1"/>
  <c r="T5" i="2" s="1"/>
  <c r="Y5" i="2" s="1"/>
  <c r="R91" i="1"/>
  <c r="W1" i="1"/>
  <c r="S91" i="1"/>
  <c r="S169" i="1" s="1"/>
  <c r="Q169" i="1"/>
  <c r="Q173" i="1" s="1"/>
  <c r="Z8" i="1" l="1"/>
  <c r="AB8" i="1" s="1"/>
  <c r="AE125" i="2"/>
  <c r="AG125" i="2" s="1"/>
  <c r="AD125" i="2"/>
  <c r="AF125" i="2" s="1"/>
  <c r="Z142" i="2"/>
  <c r="AB142" i="2" s="1"/>
  <c r="AB165" i="1"/>
  <c r="Z61" i="1"/>
  <c r="AB61" i="1" s="1"/>
  <c r="Z66" i="2"/>
  <c r="AB66" i="2" s="1"/>
  <c r="AD51" i="2"/>
  <c r="AF51" i="2" s="1"/>
  <c r="AE51" i="2"/>
  <c r="AG51" i="2" s="1"/>
  <c r="AD64" i="2"/>
  <c r="AF64" i="2" s="1"/>
  <c r="AE64" i="2"/>
  <c r="AG64" i="2" s="1"/>
  <c r="AD143" i="2"/>
  <c r="AF143" i="2" s="1"/>
  <c r="AE143" i="2"/>
  <c r="AG143" i="2" s="1"/>
  <c r="AD148" i="2"/>
  <c r="AF148" i="2" s="1"/>
  <c r="AE148" i="2"/>
  <c r="AG148" i="2" s="1"/>
  <c r="AD103" i="2"/>
  <c r="AF103" i="2" s="1"/>
  <c r="AE103" i="2"/>
  <c r="AG103" i="2" s="1"/>
  <c r="AD62" i="2"/>
  <c r="AF62" i="2" s="1"/>
  <c r="AE62" i="2"/>
  <c r="AG62" i="2" s="1"/>
  <c r="AD160" i="2"/>
  <c r="AF160" i="2" s="1"/>
  <c r="AE160" i="2"/>
  <c r="AG160" i="2" s="1"/>
  <c r="AD23" i="2"/>
  <c r="AF23" i="2" s="1"/>
  <c r="AE23" i="2"/>
  <c r="AG23" i="2" s="1"/>
  <c r="AD144" i="2"/>
  <c r="AF144" i="2" s="1"/>
  <c r="AE144" i="2"/>
  <c r="AG144" i="2" s="1"/>
  <c r="AD70" i="2"/>
  <c r="AF70" i="2" s="1"/>
  <c r="AE70" i="2"/>
  <c r="AG70" i="2" s="1"/>
  <c r="AD110" i="2"/>
  <c r="AF110" i="2" s="1"/>
  <c r="AE110" i="2"/>
  <c r="AG110" i="2" s="1"/>
  <c r="AD32" i="2"/>
  <c r="AF32" i="2" s="1"/>
  <c r="AE32" i="2"/>
  <c r="AG32" i="2" s="1"/>
  <c r="AD56" i="2"/>
  <c r="AF56" i="2" s="1"/>
  <c r="AE56" i="2"/>
  <c r="AG56" i="2" s="1"/>
  <c r="AD77" i="2"/>
  <c r="AF77" i="2" s="1"/>
  <c r="AE77" i="2"/>
  <c r="AG77" i="2" s="1"/>
  <c r="AD167" i="2"/>
  <c r="AF167" i="2" s="1"/>
  <c r="AE167" i="2"/>
  <c r="AG167" i="2" s="1"/>
  <c r="AD66" i="2"/>
  <c r="AF66" i="2" s="1"/>
  <c r="AE66" i="2"/>
  <c r="AG66" i="2" s="1"/>
  <c r="Z143" i="2"/>
  <c r="AB143" i="2" s="1"/>
  <c r="AD13" i="2"/>
  <c r="AF13" i="2" s="1"/>
  <c r="AE13" i="2"/>
  <c r="AG13" i="2" s="1"/>
  <c r="AD102" i="2"/>
  <c r="AF102" i="2" s="1"/>
  <c r="AE102" i="2"/>
  <c r="AG102" i="2" s="1"/>
  <c r="AD76" i="2"/>
  <c r="AF76" i="2" s="1"/>
  <c r="AE76" i="2"/>
  <c r="AG76" i="2" s="1"/>
  <c r="AD142" i="2"/>
  <c r="AF142" i="2" s="1"/>
  <c r="AE142" i="2"/>
  <c r="AG142" i="2" s="1"/>
  <c r="AB160" i="2"/>
  <c r="Z167" i="2"/>
  <c r="AB167" i="2" s="1"/>
  <c r="Z62" i="2"/>
  <c r="AB62" i="2" s="1"/>
  <c r="Z56" i="2"/>
  <c r="AB56" i="2" s="1"/>
  <c r="AB158" i="1"/>
  <c r="Z77" i="2"/>
  <c r="AB77" i="2" s="1"/>
  <c r="Z146" i="1"/>
  <c r="AB146" i="1" s="1"/>
  <c r="Z51" i="2"/>
  <c r="AB51" i="2" s="1"/>
  <c r="AB63" i="1"/>
  <c r="Z32" i="2"/>
  <c r="AB32" i="2" s="1"/>
  <c r="Z144" i="2"/>
  <c r="AB144" i="2" s="1"/>
  <c r="Z103" i="2"/>
  <c r="AB103" i="2" s="1"/>
  <c r="Z64" i="2"/>
  <c r="AB64" i="2" s="1"/>
  <c r="Z76" i="2"/>
  <c r="AB76" i="2" s="1"/>
  <c r="Z110" i="2"/>
  <c r="AB110" i="2" s="1"/>
  <c r="T92" i="2"/>
  <c r="Y94" i="2"/>
  <c r="Z94" i="2" s="1"/>
  <c r="T170" i="2"/>
  <c r="Z23" i="2"/>
  <c r="AB23" i="2" s="1"/>
  <c r="AA74" i="1"/>
  <c r="AC74" i="1" s="1"/>
  <c r="AD74" i="1" s="1"/>
  <c r="AE74" i="1" s="1"/>
  <c r="Z74" i="1"/>
  <c r="AB55" i="1"/>
  <c r="Z70" i="2"/>
  <c r="AB70" i="2" s="1"/>
  <c r="Z102" i="2"/>
  <c r="AB102" i="2" s="1"/>
  <c r="Z148" i="2"/>
  <c r="AB148" i="2" s="1"/>
  <c r="Z13" i="2"/>
  <c r="AB13" i="2" s="1"/>
  <c r="Y75" i="2"/>
  <c r="AA75" i="2" s="1"/>
  <c r="AC75" i="2" s="1"/>
  <c r="Z12" i="1"/>
  <c r="AB12" i="1" s="1"/>
  <c r="Z162" i="1"/>
  <c r="AB162" i="1" s="1"/>
  <c r="Z108" i="1"/>
  <c r="AB108" i="1" s="1"/>
  <c r="Z65" i="1"/>
  <c r="AB65" i="1" s="1"/>
  <c r="Z140" i="1"/>
  <c r="AB140" i="1" s="1"/>
  <c r="Z75" i="1"/>
  <c r="AB75" i="1" s="1"/>
  <c r="Z101" i="1"/>
  <c r="AB101" i="1" s="1"/>
  <c r="Z142" i="1"/>
  <c r="AB142" i="1" s="1"/>
  <c r="Z69" i="1"/>
  <c r="AB69" i="1" s="1"/>
  <c r="R169" i="1"/>
  <c r="R173" i="1" s="1"/>
  <c r="X92" i="1"/>
  <c r="T168" i="1"/>
  <c r="X4" i="1"/>
  <c r="T91" i="1"/>
  <c r="AA94" i="2" l="1"/>
  <c r="AA170" i="2" s="1"/>
  <c r="Y170" i="2"/>
  <c r="AD75" i="2"/>
  <c r="AF75" i="2" s="1"/>
  <c r="AE75" i="2"/>
  <c r="AG75" i="2" s="1"/>
  <c r="Z75" i="2"/>
  <c r="AB75" i="2" s="1"/>
  <c r="AB74" i="1"/>
  <c r="T172" i="2"/>
  <c r="Y92" i="2"/>
  <c r="Y172" i="2" s="1"/>
  <c r="AA5" i="2"/>
  <c r="Z5" i="2"/>
  <c r="Z170" i="2"/>
  <c r="AB94" i="2"/>
  <c r="X168" i="1"/>
  <c r="Y92" i="1"/>
  <c r="T169" i="1"/>
  <c r="T173" i="1" s="1"/>
  <c r="Y4" i="1"/>
  <c r="X91" i="1"/>
  <c r="AC94" i="2" l="1"/>
  <c r="AE94" i="2" s="1"/>
  <c r="AE170" i="2"/>
  <c r="AG94" i="2"/>
  <c r="AG170" i="2" s="1"/>
  <c r="AB170" i="2"/>
  <c r="X169" i="1"/>
  <c r="AC170" i="2"/>
  <c r="AD94" i="2"/>
  <c r="AA92" i="2"/>
  <c r="AA172" i="2" s="1"/>
  <c r="AC5" i="2"/>
  <c r="AE5" i="2" s="1"/>
  <c r="Z92" i="2"/>
  <c r="Z172" i="2" s="1"/>
  <c r="AB5" i="2"/>
  <c r="AB92" i="2" s="1"/>
  <c r="Y168" i="1"/>
  <c r="AA92" i="1"/>
  <c r="Z92" i="1"/>
  <c r="Y91" i="1"/>
  <c r="AA4" i="1"/>
  <c r="Z4" i="1"/>
  <c r="Z91" i="1" s="1"/>
  <c r="AB172" i="2" l="1"/>
  <c r="AE92" i="2"/>
  <c r="AE172" i="2" s="1"/>
  <c r="AG5" i="2"/>
  <c r="AG92" i="2" s="1"/>
  <c r="AG172" i="2" s="1"/>
  <c r="AD170" i="2"/>
  <c r="AF94" i="2"/>
  <c r="AD5" i="2"/>
  <c r="AC92" i="2"/>
  <c r="AC172" i="2" s="1"/>
  <c r="Y169" i="1"/>
  <c r="Y173" i="1" s="1"/>
  <c r="Z168" i="1"/>
  <c r="Z169" i="1" s="1"/>
  <c r="Z173" i="1" s="1"/>
  <c r="AB92" i="1"/>
  <c r="AB168" i="1" s="1"/>
  <c r="AB169" i="1" s="1"/>
  <c r="AB173" i="1" s="1"/>
  <c r="AC92" i="1"/>
  <c r="AA168" i="1"/>
  <c r="AB4" i="1"/>
  <c r="AA91" i="1"/>
  <c r="AC4" i="1"/>
  <c r="AF170" i="2" l="1"/>
  <c r="AI170" i="2"/>
  <c r="AA169" i="1"/>
  <c r="AA173" i="1" s="1"/>
  <c r="AF5" i="2"/>
  <c r="AF92" i="2" s="1"/>
  <c r="AD92" i="2"/>
  <c r="AD172" i="2" s="1"/>
  <c r="AC168" i="1"/>
  <c r="AD92" i="1"/>
  <c r="AC91" i="1"/>
  <c r="AD4" i="1"/>
  <c r="AF172" i="2" l="1"/>
  <c r="AI92" i="2"/>
  <c r="AI172" i="2" s="1"/>
  <c r="AC169" i="1"/>
  <c r="AC173" i="1" s="1"/>
  <c r="AE92" i="1"/>
  <c r="AE168" i="1" s="1"/>
  <c r="AD168" i="1"/>
  <c r="AD91" i="1"/>
  <c r="AE4" i="1"/>
  <c r="AE91" i="1" s="1"/>
  <c r="AE169" i="1" l="1"/>
  <c r="AE173" i="1" s="1"/>
  <c r="AD169" i="1"/>
  <c r="AD173" i="1" s="1"/>
</calcChain>
</file>

<file path=xl/sharedStrings.xml><?xml version="1.0" encoding="utf-8"?>
<sst xmlns="http://schemas.openxmlformats.org/spreadsheetml/2006/main" count="1091" uniqueCount="60">
  <si>
    <t>Sr.no</t>
  </si>
  <si>
    <t>Name of the Asset / Asset Description</t>
  </si>
  <si>
    <t>Put to Use date</t>
  </si>
  <si>
    <t>Original Value</t>
  </si>
  <si>
    <t>Depreciation per year</t>
  </si>
  <si>
    <t>Total Dep till 31.03.2014</t>
  </si>
  <si>
    <t>Balance WDV 31.3.2014</t>
  </si>
  <si>
    <t>WDV as on 31/03/2014</t>
  </si>
  <si>
    <t>Age as on 31st March'14</t>
  </si>
  <si>
    <t>Useful Life as per Sch II</t>
  </si>
  <si>
    <t>Remaining Life of the Assets (Yrs)</t>
  </si>
  <si>
    <t>Remaining Asset Value (Net off Residual value)</t>
  </si>
  <si>
    <t>Depreciation Per Year 2014-15</t>
  </si>
  <si>
    <t>Depreciation  
Per Year 2016-17</t>
  </si>
  <si>
    <t>Depreciation 
Per Year 2017-18</t>
  </si>
  <si>
    <t>Depreciation 
Per Year 2018-19</t>
  </si>
  <si>
    <t>Depreciation 
Per Year 2019-20</t>
  </si>
  <si>
    <t>Depreciation 
Per Year      2021-22</t>
  </si>
  <si>
    <t>Wind Energy Convertor (Karnataka)</t>
  </si>
  <si>
    <t>Wind Energy Convertor (Rajasthan)</t>
  </si>
  <si>
    <t>Car Toyota Fortuner</t>
  </si>
  <si>
    <t>Total Depreciation</t>
  </si>
  <si>
    <t>Depreciation working , CA 1956</t>
  </si>
  <si>
    <t xml:space="preserve">Dep.is lower by </t>
  </si>
  <si>
    <t>WTG No.</t>
  </si>
  <si>
    <t>Village</t>
  </si>
  <si>
    <t>Dusudi &amp; Chikkabyladakere</t>
  </si>
  <si>
    <t>Thimmapanahali</t>
  </si>
  <si>
    <t xml:space="preserve">Tumkur &amp; Chitradurga </t>
  </si>
  <si>
    <t>Chickanayakanahali Tumkur</t>
  </si>
  <si>
    <t>District</t>
  </si>
  <si>
    <t>Pithodai Ki Dhani</t>
  </si>
  <si>
    <t>Jaisalmer</t>
  </si>
  <si>
    <t>WDV AS ON 31-3-2015</t>
  </si>
  <si>
    <t>Depreciation Per Year 2015-16</t>
  </si>
  <si>
    <t>WDV AS ON 31-3-2016</t>
  </si>
  <si>
    <t>WDV AS ON 31-3-2017</t>
  </si>
  <si>
    <t>WDV AS ON 31-3-2018</t>
  </si>
  <si>
    <t>Age as on 31st March'16</t>
  </si>
  <si>
    <t>Mumbai</t>
  </si>
  <si>
    <t>Salvage 5% of Original Value</t>
  </si>
  <si>
    <t>WDV AS ON
 31-3-2016</t>
  </si>
  <si>
    <t>WDV AS ON                  31-3-2018</t>
  </si>
  <si>
    <t>The company has revised the estimation of useful life of plant and machinery to 25 years which is different from the useful life given in Schedule II to the Companies Act 2013 of 22 years based on technical evaluation by the management.</t>
  </si>
  <si>
    <t>Depreciation as per Companies Act 2013</t>
  </si>
  <si>
    <t>Depreciation 
Per Year      2020-21</t>
  </si>
  <si>
    <t>Depreciation 
Per Year      2022-23</t>
  </si>
  <si>
    <t xml:space="preserve">A </t>
  </si>
  <si>
    <t>B</t>
  </si>
  <si>
    <t>A + B</t>
  </si>
  <si>
    <t>Depreciation 
Per Year      2023-24</t>
  </si>
  <si>
    <t>Laptop</t>
  </si>
  <si>
    <t>Age as on 31st March'24</t>
  </si>
  <si>
    <t>Residual value</t>
  </si>
  <si>
    <t>Dep for 23-24</t>
  </si>
  <si>
    <t>WDV AS ON                  31-3-2024</t>
  </si>
  <si>
    <t>Mercedes Benz</t>
  </si>
  <si>
    <t>WDV of WTG of Karnataka machine</t>
  </si>
  <si>
    <t>WDV of WTG of Rajasthan machine</t>
  </si>
  <si>
    <t>Total WDV of WTG (Karnataka+Rajasthan)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</si>
</sst>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_(* #,##0.00_);_(* \(#,##0.00\);_(* &quot;-&quot;??_);_(@_)"/>
    <numFmt numFmtId="165" formatCode="_ * #,##0_ ;_ * \-#,##0_ ;_ * &quot;-&quot;??_ ;_ @_ "/>
    <numFmt numFmtId="166" formatCode="_(* #,##0_);_(* \(#,##0\);_(* &quot;-&quot;??_);_(@_)"/>
    <numFmt numFmtId="167" formatCode="_ * #,##0.0_ ;_ * \-#,##0.0_ ;_ * &quot;-&quot;?_ ;_ @_ "/>
    <numFmt numFmtId="168" formatCode="0.00_);\(0.00\)"/>
    <numFmt numFmtId="169" formatCode="0.00_)"/>
  </numFmts>
  <fonts count="15" x14ac:knownFonts="1">
    <font>
      <sz val="11"/>
      <color theme="1"/>
      <name val="Calibri"/>
      <family val="2"/>
      <scheme val="minor"/>
    </font>
    <font>
      <sz val="11"/>
      <color theme="1"/>
      <name val="Calibri"/>
      <family val="2"/>
      <charset val="1"/>
      <scheme val="minor"/>
    </font>
    <font>
      <sz val="11"/>
      <color theme="1"/>
      <name val="Calibri"/>
      <family val="2"/>
      <scheme val="minor"/>
    </font>
    <font>
      <sz val="10"/>
      <color indexed="8"/>
      <name val="Calibri"/>
      <family val="2"/>
    </font>
    <font>
      <sz val="11"/>
      <color indexed="8"/>
      <name val="Calibri"/>
      <family val="2"/>
    </font>
    <font>
      <b/>
      <sz val="10"/>
      <color indexed="8"/>
      <name val="Calibri"/>
      <family val="2"/>
    </font>
    <font>
      <b/>
      <sz val="11"/>
      <color indexed="8"/>
      <name val="Calibri"/>
      <family val="2"/>
    </font>
    <font>
      <b/>
      <sz val="11"/>
      <color theme="1"/>
      <name val="Calibri"/>
      <family val="2"/>
      <scheme val="minor"/>
    </font>
    <font>
      <sz val="10"/>
      <name val="Arial"/>
      <family val="2"/>
    </font>
    <font>
      <sz val="8"/>
      <name val="Arial"/>
      <family val="2"/>
    </font>
    <font>
      <u/>
      <sz val="11"/>
      <color theme="10"/>
      <name val="Calibri"/>
      <family val="2"/>
    </font>
    <font>
      <b/>
      <i/>
      <sz val="16"/>
      <name val="Helv"/>
    </font>
    <font>
      <b/>
      <sz val="14"/>
      <color indexed="8"/>
      <name val="Calibri"/>
      <family val="2"/>
    </font>
    <font>
      <b/>
      <sz val="12"/>
      <color indexed="8"/>
      <name val="Calibri"/>
      <family val="2"/>
    </font>
    <font>
      <b/>
      <sz val="11"/>
      <color rgb="FFFF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s>
  <borders count="35">
    <border>
      <left/>
      <right/>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40">
    <xf numFmtId="0" fontId="0" fillId="0" borderId="0"/>
    <xf numFmtId="43" fontId="4" fillId="0" borderId="0" applyFont="0" applyFill="0" applyBorder="0" applyAlignment="0" applyProtection="0"/>
    <xf numFmtId="164" fontId="8" fillId="0" borderId="0" applyFont="0" applyFill="0" applyBorder="0" applyAlignment="0" applyProtection="0"/>
    <xf numFmtId="43" fontId="4" fillId="0" borderId="0" applyFont="0" applyFill="0" applyBorder="0" applyAlignment="0" applyProtection="0"/>
    <xf numFmtId="168" fontId="8" fillId="0" borderId="0" applyFont="0" applyFill="0" applyBorder="0" applyAlignment="0" applyProtection="0"/>
    <xf numFmtId="43" fontId="4" fillId="0" borderId="0" applyFont="0" applyFill="0" applyBorder="0" applyAlignment="0" applyProtection="0"/>
    <xf numFmtId="164"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43" fontId="4" fillId="0" borderId="0" applyFont="0" applyFill="0" applyBorder="0" applyAlignment="0" applyProtection="0"/>
    <xf numFmtId="0" fontId="10" fillId="0" borderId="0" applyNumberFormat="0" applyFill="0" applyBorder="0" applyAlignment="0" applyProtection="0">
      <alignment vertical="top"/>
      <protection locked="0"/>
    </xf>
    <xf numFmtId="15" fontId="8" fillId="0" borderId="0">
      <alignment horizontal="center"/>
    </xf>
    <xf numFmtId="0" fontId="9" fillId="2" borderId="2" applyBorder="0" applyAlignment="0"/>
    <xf numFmtId="169" fontId="11" fillId="0" borderId="0"/>
    <xf numFmtId="0" fontId="1" fillId="0" borderId="0"/>
    <xf numFmtId="0" fontId="1"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164">
    <xf numFmtId="0" fontId="0" fillId="0" borderId="0" xfId="0"/>
    <xf numFmtId="0" fontId="3" fillId="4" borderId="0" xfId="0" applyFont="1" applyFill="1"/>
    <xf numFmtId="0" fontId="0" fillId="4" borderId="0" xfId="0" applyFill="1"/>
    <xf numFmtId="0" fontId="3" fillId="4" borderId="1" xfId="0" applyFont="1" applyFill="1" applyBorder="1"/>
    <xf numFmtId="0" fontId="3" fillId="4" borderId="2" xfId="0" applyFont="1" applyFill="1" applyBorder="1"/>
    <xf numFmtId="0" fontId="0" fillId="4" borderId="2" xfId="0" applyFill="1" applyBorder="1"/>
    <xf numFmtId="165" fontId="3" fillId="4" borderId="2" xfId="1" applyNumberFormat="1" applyFont="1" applyFill="1" applyBorder="1"/>
    <xf numFmtId="166" fontId="3" fillId="4" borderId="0" xfId="1" applyNumberFormat="1" applyFont="1" applyFill="1" applyBorder="1"/>
    <xf numFmtId="166" fontId="0" fillId="4" borderId="0" xfId="0" applyNumberFormat="1" applyFill="1"/>
    <xf numFmtId="166" fontId="0" fillId="4" borderId="3" xfId="0" applyNumberFormat="1" applyFill="1" applyBorder="1"/>
    <xf numFmtId="0" fontId="3" fillId="4" borderId="20" xfId="0" applyFont="1" applyFill="1" applyBorder="1"/>
    <xf numFmtId="0" fontId="3" fillId="4" borderId="23" xfId="0" applyFont="1" applyFill="1" applyBorder="1"/>
    <xf numFmtId="0" fontId="0" fillId="4" borderId="4" xfId="0" applyFill="1" applyBorder="1"/>
    <xf numFmtId="165" fontId="3" fillId="4" borderId="2" xfId="0" applyNumberFormat="1" applyFont="1" applyFill="1" applyBorder="1"/>
    <xf numFmtId="166" fontId="3" fillId="4" borderId="2" xfId="0" applyNumberFormat="1" applyFont="1" applyFill="1" applyBorder="1"/>
    <xf numFmtId="0" fontId="0" fillId="4" borderId="3" xfId="0" applyFill="1" applyBorder="1"/>
    <xf numFmtId="166" fontId="5" fillId="4" borderId="6" xfId="0" applyNumberFormat="1" applyFont="1" applyFill="1" applyBorder="1"/>
    <xf numFmtId="166" fontId="5" fillId="4" borderId="7" xfId="0" applyNumberFormat="1" applyFont="1" applyFill="1" applyBorder="1"/>
    <xf numFmtId="165" fontId="5" fillId="4" borderId="25" xfId="0" applyNumberFormat="1" applyFont="1" applyFill="1" applyBorder="1"/>
    <xf numFmtId="165" fontId="5" fillId="4" borderId="8" xfId="0" applyNumberFormat="1" applyFont="1" applyFill="1" applyBorder="1"/>
    <xf numFmtId="165" fontId="5" fillId="4" borderId="8" xfId="1" applyNumberFormat="1" applyFont="1" applyFill="1" applyBorder="1"/>
    <xf numFmtId="166" fontId="5" fillId="4" borderId="2" xfId="0" applyNumberFormat="1" applyFont="1" applyFill="1" applyBorder="1"/>
    <xf numFmtId="166" fontId="5" fillId="4" borderId="9" xfId="0" applyNumberFormat="1" applyFont="1" applyFill="1" applyBorder="1"/>
    <xf numFmtId="0" fontId="3" fillId="4" borderId="10" xfId="0" applyFont="1" applyFill="1" applyBorder="1"/>
    <xf numFmtId="0" fontId="3" fillId="4" borderId="11" xfId="0" applyFont="1" applyFill="1" applyBorder="1"/>
    <xf numFmtId="0" fontId="3" fillId="4" borderId="21" xfId="0" applyFont="1" applyFill="1" applyBorder="1"/>
    <xf numFmtId="0" fontId="3" fillId="4" borderId="26" xfId="0" applyFont="1" applyFill="1" applyBorder="1"/>
    <xf numFmtId="165" fontId="3" fillId="4" borderId="26" xfId="0" applyNumberFormat="1" applyFont="1" applyFill="1" applyBorder="1"/>
    <xf numFmtId="165" fontId="3" fillId="4" borderId="11" xfId="0" applyNumberFormat="1" applyFont="1" applyFill="1" applyBorder="1"/>
    <xf numFmtId="165" fontId="3" fillId="4" borderId="11" xfId="1" applyNumberFormat="1" applyFont="1" applyFill="1" applyBorder="1"/>
    <xf numFmtId="0" fontId="3" fillId="4" borderId="12" xfId="0" applyFont="1" applyFill="1" applyBorder="1"/>
    <xf numFmtId="0" fontId="0" fillId="4" borderId="12" xfId="0" applyFill="1" applyBorder="1"/>
    <xf numFmtId="0" fontId="0" fillId="4" borderId="13" xfId="0" applyFill="1" applyBorder="1"/>
    <xf numFmtId="0" fontId="3" fillId="4" borderId="14" xfId="0" applyFont="1" applyFill="1" applyBorder="1"/>
    <xf numFmtId="0" fontId="3" fillId="4" borderId="15" xfId="0" applyFont="1" applyFill="1" applyBorder="1"/>
    <xf numFmtId="14" fontId="3" fillId="4" borderId="22" xfId="0" applyNumberFormat="1" applyFont="1" applyFill="1" applyBorder="1"/>
    <xf numFmtId="14" fontId="3" fillId="4" borderId="15" xfId="0" applyNumberFormat="1" applyFont="1" applyFill="1" applyBorder="1"/>
    <xf numFmtId="14" fontId="3" fillId="4" borderId="4" xfId="0" applyNumberFormat="1" applyFont="1" applyFill="1" applyBorder="1"/>
    <xf numFmtId="166" fontId="3" fillId="4" borderId="4" xfId="0" applyNumberFormat="1" applyFont="1" applyFill="1" applyBorder="1"/>
    <xf numFmtId="166" fontId="3" fillId="4" borderId="15" xfId="0" applyNumberFormat="1" applyFont="1" applyFill="1" applyBorder="1"/>
    <xf numFmtId="165" fontId="3" fillId="4" borderId="15" xfId="1" applyNumberFormat="1" applyFont="1" applyFill="1" applyBorder="1"/>
    <xf numFmtId="166" fontId="3" fillId="4" borderId="16" xfId="1" applyNumberFormat="1" applyFont="1" applyFill="1" applyBorder="1"/>
    <xf numFmtId="2" fontId="3" fillId="4" borderId="15" xfId="0" applyNumberFormat="1" applyFont="1" applyFill="1" applyBorder="1"/>
    <xf numFmtId="166" fontId="3" fillId="4" borderId="15" xfId="1" applyNumberFormat="1" applyFont="1" applyFill="1" applyBorder="1"/>
    <xf numFmtId="166" fontId="0" fillId="4" borderId="16" xfId="0" applyNumberFormat="1" applyFill="1" applyBorder="1"/>
    <xf numFmtId="166" fontId="0" fillId="4" borderId="17" xfId="0" applyNumberFormat="1" applyFill="1" applyBorder="1"/>
    <xf numFmtId="0" fontId="0" fillId="4" borderId="23" xfId="0" applyFill="1" applyBorder="1"/>
    <xf numFmtId="165" fontId="2" fillId="4" borderId="0" xfId="1" applyNumberFormat="1" applyFont="1" applyFill="1"/>
    <xf numFmtId="166" fontId="6" fillId="4" borderId="18" xfId="0" applyNumberFormat="1" applyFont="1" applyFill="1" applyBorder="1"/>
    <xf numFmtId="166" fontId="6" fillId="4" borderId="19" xfId="0" applyNumberFormat="1" applyFont="1" applyFill="1" applyBorder="1"/>
    <xf numFmtId="165" fontId="0" fillId="4" borderId="0" xfId="0" applyNumberFormat="1" applyFill="1"/>
    <xf numFmtId="167" fontId="0" fillId="4" borderId="0" xfId="0" applyNumberFormat="1" applyFill="1"/>
    <xf numFmtId="0" fontId="7" fillId="4" borderId="0" xfId="0" applyFont="1" applyFill="1"/>
    <xf numFmtId="166" fontId="3" fillId="4" borderId="8" xfId="1" applyNumberFormat="1" applyFont="1" applyFill="1" applyBorder="1"/>
    <xf numFmtId="2" fontId="3" fillId="4" borderId="8" xfId="0" applyNumberFormat="1" applyFont="1" applyFill="1" applyBorder="1"/>
    <xf numFmtId="0" fontId="3" fillId="4" borderId="8" xfId="0" applyFont="1" applyFill="1" applyBorder="1"/>
    <xf numFmtId="166" fontId="0" fillId="4" borderId="8" xfId="0" applyNumberFormat="1" applyFill="1" applyBorder="1"/>
    <xf numFmtId="0" fontId="0" fillId="4" borderId="8" xfId="0" applyFill="1" applyBorder="1"/>
    <xf numFmtId="0" fontId="3" fillId="3" borderId="10" xfId="0" applyFont="1" applyFill="1" applyBorder="1"/>
    <xf numFmtId="0" fontId="3" fillId="3" borderId="11" xfId="0" applyFont="1" applyFill="1" applyBorder="1"/>
    <xf numFmtId="0" fontId="3" fillId="3" borderId="21" xfId="0" applyFont="1" applyFill="1" applyBorder="1"/>
    <xf numFmtId="0" fontId="3" fillId="3" borderId="26" xfId="0" applyFont="1" applyFill="1" applyBorder="1"/>
    <xf numFmtId="165" fontId="3" fillId="3" borderId="26" xfId="0" applyNumberFormat="1" applyFont="1" applyFill="1" applyBorder="1"/>
    <xf numFmtId="165" fontId="3" fillId="3" borderId="11" xfId="0" applyNumberFormat="1" applyFont="1" applyFill="1" applyBorder="1"/>
    <xf numFmtId="165" fontId="3" fillId="3" borderId="11" xfId="1" applyNumberFormat="1" applyFont="1" applyFill="1" applyBorder="1"/>
    <xf numFmtId="166" fontId="5" fillId="3" borderId="27" xfId="0" applyNumberFormat="1" applyFont="1" applyFill="1" applyBorder="1"/>
    <xf numFmtId="166" fontId="5" fillId="3" borderId="28" xfId="0" applyNumberFormat="1" applyFont="1" applyFill="1" applyBorder="1"/>
    <xf numFmtId="0" fontId="3" fillId="3" borderId="2" xfId="0" applyFont="1" applyFill="1" applyBorder="1"/>
    <xf numFmtId="166" fontId="5" fillId="3" borderId="2" xfId="0" applyNumberFormat="1" applyFont="1" applyFill="1" applyBorder="1"/>
    <xf numFmtId="14" fontId="3" fillId="4" borderId="8" xfId="0" applyNumberFormat="1" applyFont="1" applyFill="1" applyBorder="1"/>
    <xf numFmtId="43" fontId="3" fillId="4" borderId="8" xfId="1" applyFont="1" applyFill="1" applyBorder="1"/>
    <xf numFmtId="165" fontId="3" fillId="4" borderId="8" xfId="1" applyNumberFormat="1" applyFont="1" applyFill="1" applyBorder="1"/>
    <xf numFmtId="0" fontId="3" fillId="3" borderId="1" xfId="0" applyFont="1" applyFill="1" applyBorder="1"/>
    <xf numFmtId="0" fontId="3" fillId="3" borderId="20" xfId="0" applyFont="1" applyFill="1" applyBorder="1"/>
    <xf numFmtId="0" fontId="3" fillId="3" borderId="23" xfId="0" applyFont="1" applyFill="1" applyBorder="1"/>
    <xf numFmtId="165" fontId="3" fillId="3" borderId="2" xfId="1" applyNumberFormat="1" applyFont="1" applyFill="1" applyBorder="1"/>
    <xf numFmtId="0" fontId="3" fillId="3" borderId="0" xfId="0" applyFont="1" applyFill="1"/>
    <xf numFmtId="0" fontId="0" fillId="3" borderId="5" xfId="0" applyFill="1" applyBorder="1"/>
    <xf numFmtId="0" fontId="0" fillId="3" borderId="18" xfId="0" applyFill="1" applyBorder="1"/>
    <xf numFmtId="0" fontId="0" fillId="3" borderId="6" xfId="0" applyFill="1" applyBorder="1"/>
    <xf numFmtId="0" fontId="0" fillId="3" borderId="24" xfId="0" applyFill="1" applyBorder="1"/>
    <xf numFmtId="165" fontId="2" fillId="3" borderId="18" xfId="1" applyNumberFormat="1" applyFont="1" applyFill="1" applyBorder="1"/>
    <xf numFmtId="166" fontId="6" fillId="3" borderId="18" xfId="0" applyNumberFormat="1" applyFont="1" applyFill="1" applyBorder="1"/>
    <xf numFmtId="0" fontId="5" fillId="3" borderId="8" xfId="0" applyFont="1" applyFill="1" applyBorder="1" applyAlignment="1">
      <alignment horizontal="center" wrapText="1"/>
    </xf>
    <xf numFmtId="0" fontId="5" fillId="3" borderId="8" xfId="0" applyFont="1" applyFill="1" applyBorder="1" applyAlignment="1">
      <alignment wrapText="1"/>
    </xf>
    <xf numFmtId="0" fontId="3" fillId="4" borderId="29" xfId="0" applyFont="1" applyFill="1" applyBorder="1"/>
    <xf numFmtId="165" fontId="3" fillId="4" borderId="29" xfId="0" applyNumberFormat="1" applyFont="1" applyFill="1" applyBorder="1"/>
    <xf numFmtId="166" fontId="3" fillId="4" borderId="29" xfId="0" applyNumberFormat="1" applyFont="1" applyFill="1" applyBorder="1"/>
    <xf numFmtId="0" fontId="0" fillId="4" borderId="29" xfId="0" applyFill="1" applyBorder="1"/>
    <xf numFmtId="0" fontId="5" fillId="3" borderId="29" xfId="0" applyFont="1" applyFill="1" applyBorder="1" applyAlignment="1">
      <alignment wrapText="1"/>
    </xf>
    <xf numFmtId="14" fontId="3" fillId="3" borderId="0" xfId="0" applyNumberFormat="1" applyFont="1" applyFill="1"/>
    <xf numFmtId="164" fontId="3" fillId="4" borderId="0" xfId="0" applyNumberFormat="1" applyFont="1" applyFill="1"/>
    <xf numFmtId="1" fontId="3" fillId="4" borderId="0" xfId="0" applyNumberFormat="1" applyFont="1" applyFill="1"/>
    <xf numFmtId="1" fontId="3" fillId="4" borderId="23" xfId="0" applyNumberFormat="1" applyFont="1" applyFill="1" applyBorder="1"/>
    <xf numFmtId="1" fontId="3" fillId="4" borderId="2" xfId="0" applyNumberFormat="1" applyFont="1" applyFill="1" applyBorder="1"/>
    <xf numFmtId="43" fontId="3" fillId="4" borderId="0" xfId="0" applyNumberFormat="1" applyFont="1" applyFill="1"/>
    <xf numFmtId="14" fontId="3" fillId="4" borderId="2" xfId="0" applyNumberFormat="1" applyFont="1" applyFill="1" applyBorder="1"/>
    <xf numFmtId="164" fontId="3" fillId="4" borderId="2" xfId="0" applyNumberFormat="1" applyFont="1" applyFill="1" applyBorder="1"/>
    <xf numFmtId="165" fontId="2" fillId="4" borderId="0" xfId="1" applyNumberFormat="1" applyFont="1" applyFill="1" applyBorder="1"/>
    <xf numFmtId="0" fontId="5" fillId="3" borderId="8" xfId="0" applyFont="1" applyFill="1" applyBorder="1" applyAlignment="1">
      <alignment horizontal="right" wrapText="1"/>
    </xf>
    <xf numFmtId="0" fontId="5" fillId="3" borderId="8" xfId="0"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1" fontId="5" fillId="3" borderId="8" xfId="0" applyNumberFormat="1" applyFont="1" applyFill="1" applyBorder="1" applyAlignment="1">
      <alignment horizontal="center" wrapText="1"/>
    </xf>
    <xf numFmtId="165" fontId="5" fillId="3" borderId="8" xfId="1" applyNumberFormat="1" applyFont="1" applyFill="1" applyBorder="1" applyAlignment="1">
      <alignment horizontal="center" vertical="center" wrapText="1"/>
    </xf>
    <xf numFmtId="0" fontId="5" fillId="3" borderId="8" xfId="0" applyFont="1" applyFill="1" applyBorder="1" applyAlignment="1">
      <alignment vertical="center" wrapText="1"/>
    </xf>
    <xf numFmtId="0" fontId="5" fillId="3" borderId="29" xfId="0" applyFont="1" applyFill="1" applyBorder="1" applyAlignment="1">
      <alignment horizontal="center" wrapText="1"/>
    </xf>
    <xf numFmtId="0" fontId="5" fillId="4" borderId="30" xfId="0" applyFont="1" applyFill="1" applyBorder="1" applyAlignment="1">
      <alignment horizontal="center" wrapText="1"/>
    </xf>
    <xf numFmtId="0" fontId="5" fillId="4" borderId="29" xfId="0" applyFont="1" applyFill="1" applyBorder="1" applyAlignment="1">
      <alignment horizontal="center" wrapText="1"/>
    </xf>
    <xf numFmtId="0" fontId="5" fillId="4" borderId="31" xfId="0" applyFont="1" applyFill="1" applyBorder="1" applyAlignment="1">
      <alignment horizontal="center" wrapText="1"/>
    </xf>
    <xf numFmtId="165" fontId="3" fillId="4" borderId="0" xfId="1" applyNumberFormat="1" applyFont="1" applyFill="1" applyBorder="1"/>
    <xf numFmtId="14" fontId="3" fillId="4" borderId="0" xfId="0" applyNumberFormat="1" applyFont="1" applyFill="1"/>
    <xf numFmtId="0" fontId="12" fillId="4" borderId="0" xfId="0" applyFont="1" applyFill="1"/>
    <xf numFmtId="166" fontId="5" fillId="3" borderId="8" xfId="0" applyNumberFormat="1" applyFont="1" applyFill="1" applyBorder="1"/>
    <xf numFmtId="0" fontId="5" fillId="0" borderId="0" xfId="0" applyFont="1" applyAlignment="1">
      <alignment horizontal="center"/>
    </xf>
    <xf numFmtId="0" fontId="3" fillId="0" borderId="2" xfId="0" applyFont="1" applyBorder="1"/>
    <xf numFmtId="0" fontId="3" fillId="0" borderId="20" xfId="0" applyFont="1" applyBorder="1"/>
    <xf numFmtId="0" fontId="3" fillId="0" borderId="23" xfId="0" applyFont="1" applyBorder="1"/>
    <xf numFmtId="165" fontId="3" fillId="0" borderId="23" xfId="0" applyNumberFormat="1" applyFont="1" applyBorder="1"/>
    <xf numFmtId="165" fontId="3" fillId="0" borderId="2" xfId="0" applyNumberFormat="1" applyFont="1" applyBorder="1"/>
    <xf numFmtId="165" fontId="3" fillId="0" borderId="2" xfId="1" applyNumberFormat="1" applyFont="1" applyFill="1" applyBorder="1"/>
    <xf numFmtId="166" fontId="5" fillId="0" borderId="23" xfId="0" applyNumberFormat="1" applyFont="1" applyBorder="1"/>
    <xf numFmtId="166" fontId="5" fillId="0" borderId="2" xfId="0" applyNumberFormat="1" applyFont="1" applyBorder="1"/>
    <xf numFmtId="0" fontId="0" fillId="4" borderId="32" xfId="0" applyFill="1" applyBorder="1"/>
    <xf numFmtId="166" fontId="5" fillId="0" borderId="29" xfId="0" applyNumberFormat="1" applyFont="1" applyBorder="1"/>
    <xf numFmtId="0" fontId="3" fillId="3" borderId="8" xfId="0" applyFont="1" applyFill="1" applyBorder="1"/>
    <xf numFmtId="165" fontId="3" fillId="3" borderId="8" xfId="0" applyNumberFormat="1" applyFont="1" applyFill="1" applyBorder="1"/>
    <xf numFmtId="165" fontId="3" fillId="3" borderId="8" xfId="1" applyNumberFormat="1" applyFont="1" applyFill="1" applyBorder="1"/>
    <xf numFmtId="165" fontId="5" fillId="4" borderId="23" xfId="0" applyNumberFormat="1" applyFont="1" applyFill="1" applyBorder="1"/>
    <xf numFmtId="165" fontId="5" fillId="4" borderId="2" xfId="0" applyNumberFormat="1" applyFont="1" applyFill="1" applyBorder="1"/>
    <xf numFmtId="165" fontId="5" fillId="4" borderId="2" xfId="1" applyNumberFormat="1" applyFont="1" applyFill="1" applyBorder="1"/>
    <xf numFmtId="165" fontId="5" fillId="4" borderId="0" xfId="0" applyNumberFormat="1" applyFont="1" applyFill="1"/>
    <xf numFmtId="165" fontId="5" fillId="3" borderId="25" xfId="0" applyNumberFormat="1" applyFont="1" applyFill="1" applyBorder="1"/>
    <xf numFmtId="165" fontId="5" fillId="3" borderId="8" xfId="0" applyNumberFormat="1" applyFont="1" applyFill="1" applyBorder="1"/>
    <xf numFmtId="165" fontId="5" fillId="3" borderId="8" xfId="1" applyNumberFormat="1" applyFont="1" applyFill="1" applyBorder="1"/>
    <xf numFmtId="166" fontId="5" fillId="3" borderId="9" xfId="0" applyNumberFormat="1" applyFont="1" applyFill="1" applyBorder="1"/>
    <xf numFmtId="0" fontId="0" fillId="3" borderId="0" xfId="0" applyFill="1"/>
    <xf numFmtId="0" fontId="13" fillId="3" borderId="1" xfId="0" applyFont="1" applyFill="1" applyBorder="1"/>
    <xf numFmtId="0" fontId="13" fillId="3" borderId="1" xfId="0" applyFont="1" applyFill="1" applyBorder="1" applyAlignment="1">
      <alignment horizontal="center"/>
    </xf>
    <xf numFmtId="165" fontId="7" fillId="4" borderId="0" xfId="1" applyNumberFormat="1" applyFont="1" applyFill="1"/>
    <xf numFmtId="165" fontId="5" fillId="3" borderId="8" xfId="0" applyNumberFormat="1" applyFont="1" applyFill="1" applyBorder="1" applyAlignment="1">
      <alignment horizontal="center" vertical="center" wrapText="1"/>
    </xf>
    <xf numFmtId="165" fontId="7" fillId="4" borderId="0" xfId="0" applyNumberFormat="1" applyFont="1" applyFill="1"/>
    <xf numFmtId="0" fontId="5" fillId="3" borderId="32" xfId="0" applyFont="1" applyFill="1" applyBorder="1" applyAlignment="1">
      <alignment horizontal="center" wrapText="1"/>
    </xf>
    <xf numFmtId="0" fontId="5" fillId="3" borderId="32" xfId="0" applyFont="1" applyFill="1" applyBorder="1" applyAlignment="1">
      <alignment wrapText="1"/>
    </xf>
    <xf numFmtId="165" fontId="5" fillId="3" borderId="32" xfId="1" applyNumberFormat="1" applyFont="1" applyFill="1" applyBorder="1" applyAlignment="1">
      <alignment horizontal="center" vertical="center" wrapText="1"/>
    </xf>
    <xf numFmtId="1" fontId="5" fillId="3" borderId="32" xfId="0" applyNumberFormat="1" applyFont="1" applyFill="1" applyBorder="1" applyAlignment="1">
      <alignment horizontal="center" vertical="center" wrapText="1"/>
    </xf>
    <xf numFmtId="165" fontId="5" fillId="3" borderId="32" xfId="0" applyNumberFormat="1" applyFont="1" applyFill="1" applyBorder="1" applyAlignment="1">
      <alignment horizontal="center" vertical="center" wrapText="1"/>
    </xf>
    <xf numFmtId="1" fontId="5" fillId="3" borderId="32" xfId="0" applyNumberFormat="1" applyFont="1" applyFill="1" applyBorder="1" applyAlignment="1">
      <alignment horizontal="center" wrapText="1"/>
    </xf>
    <xf numFmtId="0" fontId="5" fillId="3" borderId="32" xfId="0" applyFont="1" applyFill="1" applyBorder="1" applyAlignment="1">
      <alignment vertical="center" wrapText="1"/>
    </xf>
    <xf numFmtId="0" fontId="5" fillId="3" borderId="32" xfId="0" applyFont="1" applyFill="1" applyBorder="1" applyAlignment="1">
      <alignment horizontal="center" vertical="center" wrapText="1"/>
    </xf>
    <xf numFmtId="14" fontId="3" fillId="2" borderId="8" xfId="0" applyNumberFormat="1" applyFont="1" applyFill="1" applyBorder="1"/>
    <xf numFmtId="165" fontId="0" fillId="4" borderId="8" xfId="1" applyNumberFormat="1" applyFont="1" applyFill="1" applyBorder="1"/>
    <xf numFmtId="165" fontId="0" fillId="4" borderId="8" xfId="0" applyNumberFormat="1" applyFill="1" applyBorder="1"/>
    <xf numFmtId="165" fontId="2" fillId="4" borderId="8" xfId="1" applyNumberFormat="1" applyFont="1" applyFill="1" applyBorder="1"/>
    <xf numFmtId="2" fontId="3" fillId="2" borderId="8" xfId="0" applyNumberFormat="1" applyFont="1" applyFill="1" applyBorder="1"/>
    <xf numFmtId="2" fontId="0" fillId="4" borderId="8" xfId="0" applyNumberFormat="1" applyFill="1" applyBorder="1"/>
    <xf numFmtId="166" fontId="3" fillId="2" borderId="8" xfId="1" applyNumberFormat="1" applyFont="1" applyFill="1" applyBorder="1"/>
    <xf numFmtId="0" fontId="5" fillId="3" borderId="33" xfId="0" applyFont="1" applyFill="1" applyBorder="1" applyAlignment="1">
      <alignment wrapText="1"/>
    </xf>
    <xf numFmtId="0" fontId="3" fillId="2" borderId="8" xfId="0" applyFont="1" applyFill="1" applyBorder="1"/>
    <xf numFmtId="0" fontId="0" fillId="4" borderId="0" xfId="0" applyFill="1" applyAlignment="1">
      <alignment horizontal="left" vertical="top" wrapText="1"/>
    </xf>
    <xf numFmtId="166" fontId="5" fillId="5" borderId="9" xfId="0" applyNumberFormat="1" applyFont="1" applyFill="1" applyBorder="1"/>
    <xf numFmtId="0" fontId="3" fillId="3" borderId="25" xfId="0" applyFont="1" applyFill="1" applyBorder="1"/>
    <xf numFmtId="0" fontId="13" fillId="3" borderId="34" xfId="0" applyFont="1" applyFill="1" applyBorder="1" applyAlignment="1">
      <alignment horizontal="center"/>
    </xf>
    <xf numFmtId="0" fontId="14" fillId="4" borderId="0" xfId="0" applyFont="1" applyFill="1"/>
    <xf numFmtId="0" fontId="14" fillId="3" borderId="0" xfId="0" applyFont="1" applyFill="1"/>
  </cellXfs>
  <cellStyles count="40">
    <cellStyle name="Comma" xfId="1" builtinId="3"/>
    <cellStyle name="Comma 2" xfId="2"/>
    <cellStyle name="Comma 3" xfId="3"/>
    <cellStyle name="Comma 3 10" xfId="4"/>
    <cellStyle name="Comma 3 2" xfId="5"/>
    <cellStyle name="Comma 4" xfId="6"/>
    <cellStyle name="Comma 5" xfId="7"/>
    <cellStyle name="Comma 5 2" xfId="8"/>
    <cellStyle name="Comma 6" xfId="9"/>
    <cellStyle name="Comma 6 2" xfId="10"/>
    <cellStyle name="Comma 7" xfId="11"/>
    <cellStyle name="Hyperlink 2" xfId="12"/>
    <cellStyle name="My Own Date" xfId="13"/>
    <cellStyle name="NEW" xfId="14"/>
    <cellStyle name="Normal" xfId="0" builtinId="0"/>
    <cellStyle name="Normal - Style1" xfId="15"/>
    <cellStyle name="Normal 10" xfId="16"/>
    <cellStyle name="Normal 11" xfId="17"/>
    <cellStyle name="Normal 2" xfId="18"/>
    <cellStyle name="Normal 2 3" xfId="19"/>
    <cellStyle name="Normal 3" xfId="20"/>
    <cellStyle name="Normal 4" xfId="21"/>
    <cellStyle name="Normal 4 2" xfId="22"/>
    <cellStyle name="Normal 5" xfId="23"/>
    <cellStyle name="Normal 5 2" xfId="24"/>
    <cellStyle name="Normal 6" xfId="25"/>
    <cellStyle name="Normal 6 2" xfId="26"/>
    <cellStyle name="Normal 7" xfId="27"/>
    <cellStyle name="Normal 7 2" xfId="28"/>
    <cellStyle name="Normal 8" xfId="29"/>
    <cellStyle name="Normal 8 2" xfId="30"/>
    <cellStyle name="Normal 9" xfId="31"/>
    <cellStyle name="Percent 2" xfId="32"/>
    <cellStyle name="Percent 3" xfId="33"/>
    <cellStyle name="Percent 3 2" xfId="34"/>
    <cellStyle name="Percent 4" xfId="35"/>
    <cellStyle name="Percent 4 2" xfId="36"/>
    <cellStyle name="Percent 5" xfId="37"/>
    <cellStyle name="Percent 5 2" xfId="38"/>
    <cellStyle name="Percent 6"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Financial%20Work%20%202016\F.Y.%202015-16\Updated%20Financials%20all%20companies\Hindustan\Financial%20-%20Hindustan%20-%202016%20-%20final%20for%20prin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Profit &amp; loss "/>
      <sheetName val="Profit and Loss - Normal"/>
      <sheetName val="AS3"/>
      <sheetName val="SR-cashflowworking"/>
      <sheetName val="Corporate Info 1 &amp; 2"/>
      <sheetName val="3 to 5"/>
      <sheetName val="Notes 6 to 20"/>
      <sheetName val="TB 27-09-16"/>
      <sheetName val="Fixed Assets "/>
      <sheetName val="Notes 20 to 30"/>
      <sheetName val="Cash flow working"/>
      <sheetName val="Profit and Loss - EBITDA"/>
      <sheetName val="Cash Flow - Operating"/>
      <sheetName val="Cash Flow - Investing"/>
      <sheetName val="Cash Flow -  Financing &amp; YE"/>
      <sheetName val="3.a Share Capital Reco"/>
      <sheetName val="3.b Share Capital Other Details"/>
      <sheetName val="4. Reserves &amp; Surplus"/>
      <sheetName val="5. Long-term Borrowings"/>
      <sheetName val="5.a LT Borrowings Other Details"/>
      <sheetName val="Pref. div wor"/>
      <sheetName val="6. Other LT Liabilities"/>
      <sheetName val="7. Long-term Provisions"/>
      <sheetName val="8. Short-term Borrowings"/>
      <sheetName val="8.a ST Borrowings Other Details"/>
      <sheetName val="9. Trade Payables"/>
      <sheetName val="10. Other Current Liabilities"/>
      <sheetName val="11. Short-term Provisions"/>
      <sheetName val="Pref div"/>
      <sheetName val="TB"/>
      <sheetName val="12.A Tangible Assets"/>
      <sheetName val="12.B Intangible Assets"/>
      <sheetName val="12.C Fixed Assets Other Details"/>
      <sheetName val="13. Non-current Investment"/>
      <sheetName val="14. Long-term Loans &amp; Advances "/>
      <sheetName val="15. Other Non-current Assets"/>
      <sheetName val="16. Current Investment"/>
      <sheetName val="17. Inventories"/>
      <sheetName val="18. Trade Receivables"/>
      <sheetName val="19. Cash and Cash Equivalents"/>
      <sheetName val="20. Short-term Loans &amp; Advances"/>
      <sheetName val="21. Other Current Assets"/>
      <sheetName val="22. Revenue From Operations"/>
      <sheetName val="23. Other Income "/>
      <sheetName val="24. Materials"/>
      <sheetName val="25. Employee Benefits Expense"/>
      <sheetName val="26. Finance Costs"/>
      <sheetName val="27. Other Expenses"/>
      <sheetName val="28. Exceptional &amp; Extraordinary"/>
      <sheetName val="Deferred Tax"/>
      <sheetName val="Defered 80IA (2)"/>
      <sheetName val="PROVISION FOR TAX"/>
      <sheetName val="mat working"/>
      <sheetName val="interest working for Income tax"/>
      <sheetName val="29. Addl Info to the FS "/>
      <sheetName val="I.TAX DEP AY 2016-17"/>
      <sheetName val="Computation of Income"/>
      <sheetName val="AS3-Cashflow"/>
      <sheetName val="EWHPL Base working "/>
      <sheetName val="30.1 AS 7 Disclosures"/>
      <sheetName val="30.2 AS 12 Disclosures"/>
      <sheetName val="30.3 AS 14 Disclosures"/>
      <sheetName val="30.4 AS 15 Disclosures"/>
      <sheetName val="30.5 AS 16 Disclosures"/>
      <sheetName val="30.6 AS 17 Disclosures"/>
      <sheetName val="30.7 AS 18 Disclosures"/>
      <sheetName val="30.8 AS 19 Disclosures"/>
      <sheetName val="30.9 AS 20 Disclosures"/>
      <sheetName val="30.10 AS 22 DeffereDisclosures "/>
      <sheetName val="30.11 AS 24 Disclosures "/>
      <sheetName val="30.12 AS 26 Disclosures "/>
      <sheetName val="30.13 AS 27 Disclosures"/>
      <sheetName val="30.14 AS 29 Disclosures"/>
      <sheetName val="31. Details of ESOP"/>
      <sheetName val="32. Previous Year's Figures"/>
      <sheetName val="Grouping"/>
      <sheetName val="Sheet1"/>
      <sheetName val="Long term"/>
      <sheetName val="T B"/>
      <sheetName val="Depreciation CA 2013"/>
      <sheetName val="Computation 2013-14"/>
      <sheetName val="Sheet2"/>
      <sheetName val="Dep Sch II of CA2013"/>
      <sheetName val="provision"/>
      <sheetName val="Sheet4"/>
      <sheetName val="Sheet3"/>
      <sheetName val="repayment 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0"/>
  <sheetViews>
    <sheetView workbookViewId="0">
      <pane ySplit="3" topLeftCell="A4" activePane="bottomLeft" state="frozen"/>
      <selection activeCell="H1" sqref="H1"/>
      <selection pane="bottomLeft" activeCell="B1" sqref="B1"/>
    </sheetView>
  </sheetViews>
  <sheetFormatPr defaultColWidth="9.140625" defaultRowHeight="15" x14ac:dyDescent="0.25"/>
  <cols>
    <col min="1" max="1" width="5" style="2" bestFit="1" customWidth="1"/>
    <col min="2" max="2" width="31.5703125" style="2" bestFit="1" customWidth="1"/>
    <col min="3" max="3" width="13.28515625" style="2" bestFit="1" customWidth="1"/>
    <col min="4" max="4" width="7.85546875" style="5" bestFit="1" customWidth="1"/>
    <col min="5" max="5" width="23.140625" style="5" bestFit="1" customWidth="1"/>
    <col min="6" max="6" width="19.42578125" style="46" customWidth="1"/>
    <col min="7" max="7" width="13.7109375" style="2" bestFit="1" customWidth="1"/>
    <col min="8" max="10" width="13.28515625" style="2" hidden="1" customWidth="1"/>
    <col min="11" max="11" width="13.7109375" style="47" bestFit="1" customWidth="1"/>
    <col min="12" max="12" width="11.85546875" style="2" bestFit="1" customWidth="1"/>
    <col min="13" max="13" width="12.7109375" style="2" bestFit="1" customWidth="1"/>
    <col min="14" max="14" width="10" style="2" customWidth="1"/>
    <col min="15" max="15" width="12.28515625" style="2" customWidth="1"/>
    <col min="16" max="16" width="15.7109375" style="2" customWidth="1"/>
    <col min="17" max="17" width="18.42578125" style="2" bestFit="1" customWidth="1"/>
    <col min="18" max="20" width="18.42578125" style="2" customWidth="1"/>
    <col min="21" max="21" width="10.28515625" style="2" hidden="1" customWidth="1"/>
    <col min="22" max="22" width="10" style="2" hidden="1" customWidth="1"/>
    <col min="23" max="23" width="15.140625" style="2" hidden="1" customWidth="1"/>
    <col min="24" max="24" width="15.7109375" style="2" hidden="1" customWidth="1"/>
    <col min="25" max="26" width="14.42578125" style="2" hidden="1" customWidth="1"/>
    <col min="27" max="29" width="14.5703125" style="2" hidden="1" customWidth="1"/>
    <col min="30" max="30" width="16.140625" style="2" hidden="1" customWidth="1"/>
    <col min="31" max="31" width="13.85546875" style="2" hidden="1" customWidth="1"/>
    <col min="32" max="33" width="0" style="2" hidden="1" customWidth="1"/>
    <col min="34" max="16384" width="9.140625" style="2"/>
  </cols>
  <sheetData>
    <row r="1" spans="1:31" ht="18.75" x14ac:dyDescent="0.3">
      <c r="A1" s="1"/>
      <c r="B1" s="111" t="s">
        <v>44</v>
      </c>
      <c r="C1" s="1"/>
      <c r="D1" s="1"/>
      <c r="E1" s="1"/>
      <c r="F1" s="1"/>
      <c r="G1" s="92"/>
      <c r="H1" s="92"/>
      <c r="I1" s="92"/>
      <c r="J1" s="92"/>
      <c r="K1" s="109"/>
      <c r="L1" s="95"/>
      <c r="N1" s="1"/>
      <c r="O1" s="91"/>
      <c r="P1" s="1"/>
      <c r="Q1" s="1"/>
      <c r="R1" s="1"/>
      <c r="S1" s="1"/>
      <c r="T1" s="1"/>
      <c r="U1" s="90">
        <v>42460</v>
      </c>
      <c r="V1" s="1"/>
      <c r="W1" s="91">
        <f>S4/W4</f>
        <v>128493.20196045811</v>
      </c>
      <c r="X1" s="1"/>
    </row>
    <row r="2" spans="1:31" x14ac:dyDescent="0.25">
      <c r="A2" s="1"/>
      <c r="B2" s="1"/>
      <c r="C2" s="1"/>
      <c r="D2" s="1"/>
      <c r="E2" s="1"/>
      <c r="F2" s="1"/>
      <c r="G2" s="92"/>
      <c r="H2" s="92"/>
      <c r="I2" s="92"/>
      <c r="J2" s="92"/>
      <c r="K2" s="109"/>
      <c r="L2" s="95"/>
      <c r="M2" s="110">
        <v>41729</v>
      </c>
      <c r="N2" s="1"/>
      <c r="O2" s="91"/>
      <c r="P2" s="1"/>
      <c r="Q2" s="1"/>
      <c r="R2" s="1"/>
      <c r="S2" s="1"/>
      <c r="T2" s="1"/>
      <c r="U2" s="90"/>
      <c r="V2" s="1"/>
      <c r="W2" s="91"/>
      <c r="X2" s="1"/>
    </row>
    <row r="3" spans="1:31" ht="39" x14ac:dyDescent="0.25">
      <c r="A3" s="83" t="s">
        <v>0</v>
      </c>
      <c r="B3" s="84" t="s">
        <v>1</v>
      </c>
      <c r="C3" s="84" t="s">
        <v>2</v>
      </c>
      <c r="D3" s="99" t="s">
        <v>24</v>
      </c>
      <c r="E3" s="100" t="s">
        <v>25</v>
      </c>
      <c r="F3" s="100" t="s">
        <v>30</v>
      </c>
      <c r="G3" s="101" t="s">
        <v>3</v>
      </c>
      <c r="H3" s="102" t="s">
        <v>4</v>
      </c>
      <c r="I3" s="102" t="s">
        <v>5</v>
      </c>
      <c r="J3" s="102" t="s">
        <v>6</v>
      </c>
      <c r="K3" s="103" t="s">
        <v>7</v>
      </c>
      <c r="L3" s="83" t="s">
        <v>40</v>
      </c>
      <c r="M3" s="104" t="s">
        <v>8</v>
      </c>
      <c r="N3" s="84" t="s">
        <v>9</v>
      </c>
      <c r="O3" s="84" t="s">
        <v>10</v>
      </c>
      <c r="P3" s="83" t="s">
        <v>11</v>
      </c>
      <c r="Q3" s="83" t="s">
        <v>12</v>
      </c>
      <c r="R3" s="83" t="s">
        <v>33</v>
      </c>
      <c r="S3" s="83" t="s">
        <v>34</v>
      </c>
      <c r="T3" s="83" t="s">
        <v>35</v>
      </c>
      <c r="U3" s="89" t="s">
        <v>38</v>
      </c>
      <c r="V3" s="89" t="s">
        <v>9</v>
      </c>
      <c r="W3" s="89" t="s">
        <v>10</v>
      </c>
      <c r="X3" s="105" t="s">
        <v>11</v>
      </c>
      <c r="Y3" s="105" t="s">
        <v>13</v>
      </c>
      <c r="Z3" s="105" t="s">
        <v>36</v>
      </c>
      <c r="AA3" s="105" t="s">
        <v>14</v>
      </c>
      <c r="AB3" s="105" t="s">
        <v>37</v>
      </c>
      <c r="AC3" s="106" t="s">
        <v>15</v>
      </c>
      <c r="AD3" s="107" t="s">
        <v>16</v>
      </c>
      <c r="AE3" s="108" t="s">
        <v>17</v>
      </c>
    </row>
    <row r="4" spans="1:31" x14ac:dyDescent="0.25">
      <c r="A4" s="55">
        <v>1</v>
      </c>
      <c r="B4" s="55" t="s">
        <v>18</v>
      </c>
      <c r="C4" s="69">
        <f>DATE(2006,9,29)</f>
        <v>38989</v>
      </c>
      <c r="D4" s="57">
        <v>53009</v>
      </c>
      <c r="E4" s="55" t="s">
        <v>26</v>
      </c>
      <c r="F4" s="55" t="s">
        <v>28</v>
      </c>
      <c r="G4" s="71">
        <v>41395946.139534883</v>
      </c>
      <c r="H4" s="70">
        <f>G4/18.8</f>
        <v>2201912.0286986637</v>
      </c>
      <c r="I4" s="70">
        <f>H4*M4</f>
        <v>16529421.804477639</v>
      </c>
      <c r="J4" s="70">
        <f>G4-I4</f>
        <v>24866524.335057244</v>
      </c>
      <c r="K4" s="71">
        <v>25128926.757830098</v>
      </c>
      <c r="L4" s="53">
        <v>1</v>
      </c>
      <c r="M4" s="54">
        <f t="shared" ref="M4:M35" si="0">+($M$2-C4)/365</f>
        <v>7.506849315068493</v>
      </c>
      <c r="N4" s="55">
        <v>20</v>
      </c>
      <c r="O4" s="54">
        <f>+N4-M4</f>
        <v>12.493150684931507</v>
      </c>
      <c r="P4" s="53">
        <f>IF(J4&gt;L4,J4-L4,0)</f>
        <v>24866523.335057244</v>
      </c>
      <c r="Q4" s="53">
        <f>IF(O4&gt;0,P4/O4,0)</f>
        <v>1990412.5037929593</v>
      </c>
      <c r="R4" s="53">
        <f>K4-Q4</f>
        <v>23138514.254037138</v>
      </c>
      <c r="S4" s="53">
        <f>Q4</f>
        <v>1990412.5037929593</v>
      </c>
      <c r="T4" s="53">
        <f>R4-S4</f>
        <v>21148101.750244178</v>
      </c>
      <c r="U4" s="54">
        <f>+($U$1-C4)/365</f>
        <v>9.5095890410958912</v>
      </c>
      <c r="V4" s="55">
        <v>25</v>
      </c>
      <c r="W4" s="54">
        <f>+V4-U4</f>
        <v>15.490410958904109</v>
      </c>
      <c r="X4" s="53">
        <f>IF(T4&gt;L4,T4-L4,0)</f>
        <v>21148100.750244178</v>
      </c>
      <c r="Y4" s="53">
        <f>IF(W4&gt;0,X4/W4,0)</f>
        <v>1365238.1984151264</v>
      </c>
      <c r="Z4" s="56">
        <f>T4-Y4</f>
        <v>19782863.551829051</v>
      </c>
      <c r="AA4" s="56">
        <f t="shared" ref="AA4:AA35" si="1">Y4</f>
        <v>1365238.1984151264</v>
      </c>
      <c r="AB4" s="56">
        <f>Z4-AA4</f>
        <v>18417625.353413925</v>
      </c>
      <c r="AC4" s="8">
        <f t="shared" ref="AC4:AC35" si="2">AA4</f>
        <v>1365238.1984151264</v>
      </c>
      <c r="AD4" s="8">
        <f t="shared" ref="AD4:AE35" si="3">AC4</f>
        <v>1365238.1984151264</v>
      </c>
      <c r="AE4" s="9">
        <f t="shared" si="3"/>
        <v>1365238.1984151264</v>
      </c>
    </row>
    <row r="5" spans="1:31" x14ac:dyDescent="0.25">
      <c r="A5" s="55">
        <v>2</v>
      </c>
      <c r="B5" s="55" t="s">
        <v>18</v>
      </c>
      <c r="C5" s="69">
        <f t="shared" ref="C5:C59" si="4">DATE(2006,9,29)</f>
        <v>38989</v>
      </c>
      <c r="D5" s="57">
        <v>53010</v>
      </c>
      <c r="E5" s="55" t="s">
        <v>26</v>
      </c>
      <c r="F5" s="55" t="s">
        <v>28</v>
      </c>
      <c r="G5" s="71">
        <v>41395946.139534883</v>
      </c>
      <c r="H5" s="70">
        <f t="shared" ref="H5:H45" si="5">G5/18.8</f>
        <v>2201912.0286986637</v>
      </c>
      <c r="I5" s="70">
        <f t="shared" ref="I5:I68" si="6">H5*M5</f>
        <v>16529421.804477639</v>
      </c>
      <c r="J5" s="70">
        <f t="shared" ref="J5:J68" si="7">G5-I5</f>
        <v>24866524.335057244</v>
      </c>
      <c r="K5" s="71">
        <v>25128926.757830136</v>
      </c>
      <c r="L5" s="53">
        <v>1</v>
      </c>
      <c r="M5" s="54">
        <f t="shared" si="0"/>
        <v>7.506849315068493</v>
      </c>
      <c r="N5" s="55">
        <v>20</v>
      </c>
      <c r="O5" s="54">
        <f>+N5-M5</f>
        <v>12.493150684931507</v>
      </c>
      <c r="P5" s="53">
        <f t="shared" ref="P5:P68" si="8">IF(J5&gt;L5,J5-L5,0)</f>
        <v>24866523.335057244</v>
      </c>
      <c r="Q5" s="53">
        <f>IF(O5&gt;0,P5/O5,0)</f>
        <v>1990412.5037929593</v>
      </c>
      <c r="R5" s="53">
        <f t="shared" ref="R5:R68" si="9">K5-Q5</f>
        <v>23138514.254037175</v>
      </c>
      <c r="S5" s="53">
        <f t="shared" ref="S5:S68" si="10">Q5</f>
        <v>1990412.5037929593</v>
      </c>
      <c r="T5" s="53">
        <f t="shared" ref="T5:T68" si="11">R5-S5</f>
        <v>21148101.750244215</v>
      </c>
      <c r="U5" s="54">
        <f>+($U$1-C5)/365</f>
        <v>9.5095890410958912</v>
      </c>
      <c r="V5" s="55">
        <v>25</v>
      </c>
      <c r="W5" s="54">
        <f>+V5-U5</f>
        <v>15.490410958904109</v>
      </c>
      <c r="X5" s="53">
        <f t="shared" ref="X5:X68" si="12">IF(T5&gt;L5,T5-L5,0)</f>
        <v>21148100.750244215</v>
      </c>
      <c r="Y5" s="53">
        <f t="shared" ref="Y5:Y68" si="13">IF(W5&gt;0,X5/W5,0)</f>
        <v>1365238.198415129</v>
      </c>
      <c r="Z5" s="56">
        <f t="shared" ref="Z5:Z68" si="14">T5-Y5</f>
        <v>19782863.551829085</v>
      </c>
      <c r="AA5" s="56">
        <f t="shared" si="1"/>
        <v>1365238.198415129</v>
      </c>
      <c r="AB5" s="56">
        <f t="shared" ref="AB5:AB68" si="15">Z5-AA5</f>
        <v>18417625.353413954</v>
      </c>
      <c r="AC5" s="8">
        <f t="shared" si="2"/>
        <v>1365238.198415129</v>
      </c>
      <c r="AD5" s="8">
        <f t="shared" si="3"/>
        <v>1365238.198415129</v>
      </c>
      <c r="AE5" s="9">
        <f t="shared" si="3"/>
        <v>1365238.198415129</v>
      </c>
    </row>
    <row r="6" spans="1:31" x14ac:dyDescent="0.25">
      <c r="A6" s="55">
        <v>3</v>
      </c>
      <c r="B6" s="55" t="s">
        <v>18</v>
      </c>
      <c r="C6" s="69">
        <f t="shared" si="4"/>
        <v>38989</v>
      </c>
      <c r="D6" s="57">
        <v>53011</v>
      </c>
      <c r="E6" s="55" t="s">
        <v>26</v>
      </c>
      <c r="F6" s="55" t="s">
        <v>28</v>
      </c>
      <c r="G6" s="71">
        <v>41395946.139534883</v>
      </c>
      <c r="H6" s="70">
        <f t="shared" si="5"/>
        <v>2201912.0286986637</v>
      </c>
      <c r="I6" s="70">
        <f t="shared" si="6"/>
        <v>16529421.804477639</v>
      </c>
      <c r="J6" s="70">
        <f t="shared" si="7"/>
        <v>24866524.335057244</v>
      </c>
      <c r="K6" s="71">
        <v>25128926.757830136</v>
      </c>
      <c r="L6" s="53">
        <v>1</v>
      </c>
      <c r="M6" s="54">
        <f t="shared" si="0"/>
        <v>7.506849315068493</v>
      </c>
      <c r="N6" s="55">
        <v>20</v>
      </c>
      <c r="O6" s="54">
        <f>+N6-M6</f>
        <v>12.493150684931507</v>
      </c>
      <c r="P6" s="53">
        <f t="shared" si="8"/>
        <v>24866523.335057244</v>
      </c>
      <c r="Q6" s="53">
        <f>IF(O6&gt;0,P6/O6,0)</f>
        <v>1990412.5037929593</v>
      </c>
      <c r="R6" s="53">
        <f t="shared" si="9"/>
        <v>23138514.254037175</v>
      </c>
      <c r="S6" s="53">
        <f t="shared" si="10"/>
        <v>1990412.5037929593</v>
      </c>
      <c r="T6" s="53">
        <f t="shared" si="11"/>
        <v>21148101.750244215</v>
      </c>
      <c r="U6" s="54">
        <f t="shared" ref="U6:U69" si="16">+($U$1-C6)/365</f>
        <v>9.5095890410958912</v>
      </c>
      <c r="V6" s="55">
        <v>25</v>
      </c>
      <c r="W6" s="54">
        <f>+V6-U6</f>
        <v>15.490410958904109</v>
      </c>
      <c r="X6" s="53">
        <f t="shared" si="12"/>
        <v>21148100.750244215</v>
      </c>
      <c r="Y6" s="53">
        <f t="shared" si="13"/>
        <v>1365238.198415129</v>
      </c>
      <c r="Z6" s="56">
        <f t="shared" si="14"/>
        <v>19782863.551829085</v>
      </c>
      <c r="AA6" s="56">
        <f t="shared" si="1"/>
        <v>1365238.198415129</v>
      </c>
      <c r="AB6" s="56">
        <f t="shared" si="15"/>
        <v>18417625.353413954</v>
      </c>
      <c r="AC6" s="8">
        <f t="shared" si="2"/>
        <v>1365238.198415129</v>
      </c>
      <c r="AD6" s="8">
        <f t="shared" si="3"/>
        <v>1365238.198415129</v>
      </c>
      <c r="AE6" s="9">
        <f t="shared" si="3"/>
        <v>1365238.198415129</v>
      </c>
    </row>
    <row r="7" spans="1:31" x14ac:dyDescent="0.25">
      <c r="A7" s="55">
        <v>4</v>
      </c>
      <c r="B7" s="55" t="s">
        <v>18</v>
      </c>
      <c r="C7" s="69">
        <f t="shared" si="4"/>
        <v>38989</v>
      </c>
      <c r="D7" s="57">
        <v>53012</v>
      </c>
      <c r="E7" s="55" t="s">
        <v>26</v>
      </c>
      <c r="F7" s="55" t="s">
        <v>28</v>
      </c>
      <c r="G7" s="71">
        <v>41395946.139534883</v>
      </c>
      <c r="H7" s="70">
        <f t="shared" si="5"/>
        <v>2201912.0286986637</v>
      </c>
      <c r="I7" s="70">
        <f t="shared" si="6"/>
        <v>16529421.804477639</v>
      </c>
      <c r="J7" s="70">
        <f t="shared" si="7"/>
        <v>24866524.335057244</v>
      </c>
      <c r="K7" s="71">
        <v>25128926.757830136</v>
      </c>
      <c r="L7" s="53">
        <v>1</v>
      </c>
      <c r="M7" s="54">
        <f t="shared" si="0"/>
        <v>7.506849315068493</v>
      </c>
      <c r="N7" s="55">
        <v>20</v>
      </c>
      <c r="O7" s="54">
        <f t="shared" ref="O7:O70" si="17">+N7-M7</f>
        <v>12.493150684931507</v>
      </c>
      <c r="P7" s="53">
        <f t="shared" si="8"/>
        <v>24866523.335057244</v>
      </c>
      <c r="Q7" s="53">
        <f t="shared" ref="Q7:Q70" si="18">IF(O7&gt;0,P7/O7,0)</f>
        <v>1990412.5037929593</v>
      </c>
      <c r="R7" s="53">
        <f t="shared" si="9"/>
        <v>23138514.254037175</v>
      </c>
      <c r="S7" s="53">
        <f t="shared" si="10"/>
        <v>1990412.5037929593</v>
      </c>
      <c r="T7" s="53">
        <f t="shared" si="11"/>
        <v>21148101.750244215</v>
      </c>
      <c r="U7" s="54">
        <f t="shared" si="16"/>
        <v>9.5095890410958912</v>
      </c>
      <c r="V7" s="55">
        <v>25</v>
      </c>
      <c r="W7" s="54">
        <f t="shared" ref="W7:W70" si="19">+V7-U7</f>
        <v>15.490410958904109</v>
      </c>
      <c r="X7" s="53">
        <f t="shared" si="12"/>
        <v>21148100.750244215</v>
      </c>
      <c r="Y7" s="53">
        <f t="shared" si="13"/>
        <v>1365238.198415129</v>
      </c>
      <c r="Z7" s="56">
        <f t="shared" si="14"/>
        <v>19782863.551829085</v>
      </c>
      <c r="AA7" s="56">
        <f t="shared" si="1"/>
        <v>1365238.198415129</v>
      </c>
      <c r="AB7" s="56">
        <f t="shared" si="15"/>
        <v>18417625.353413954</v>
      </c>
      <c r="AC7" s="8">
        <f t="shared" si="2"/>
        <v>1365238.198415129</v>
      </c>
      <c r="AD7" s="8">
        <f t="shared" si="3"/>
        <v>1365238.198415129</v>
      </c>
      <c r="AE7" s="9">
        <f t="shared" si="3"/>
        <v>1365238.198415129</v>
      </c>
    </row>
    <row r="8" spans="1:31" x14ac:dyDescent="0.25">
      <c r="A8" s="55">
        <v>5</v>
      </c>
      <c r="B8" s="55" t="s">
        <v>18</v>
      </c>
      <c r="C8" s="69">
        <f t="shared" si="4"/>
        <v>38989</v>
      </c>
      <c r="D8" s="57">
        <v>53013</v>
      </c>
      <c r="E8" s="55" t="s">
        <v>26</v>
      </c>
      <c r="F8" s="55" t="s">
        <v>28</v>
      </c>
      <c r="G8" s="71">
        <v>41395946.139534883</v>
      </c>
      <c r="H8" s="70">
        <f t="shared" si="5"/>
        <v>2201912.0286986637</v>
      </c>
      <c r="I8" s="70">
        <f t="shared" si="6"/>
        <v>16529421.804477639</v>
      </c>
      <c r="J8" s="70">
        <f t="shared" si="7"/>
        <v>24866524.335057244</v>
      </c>
      <c r="K8" s="71">
        <v>25128926.757830136</v>
      </c>
      <c r="L8" s="53">
        <v>1</v>
      </c>
      <c r="M8" s="54">
        <f t="shared" si="0"/>
        <v>7.506849315068493</v>
      </c>
      <c r="N8" s="55">
        <v>20</v>
      </c>
      <c r="O8" s="54">
        <f t="shared" si="17"/>
        <v>12.493150684931507</v>
      </c>
      <c r="P8" s="53">
        <f t="shared" si="8"/>
        <v>24866523.335057244</v>
      </c>
      <c r="Q8" s="53">
        <f t="shared" si="18"/>
        <v>1990412.5037929593</v>
      </c>
      <c r="R8" s="53">
        <f t="shared" si="9"/>
        <v>23138514.254037175</v>
      </c>
      <c r="S8" s="53">
        <f t="shared" si="10"/>
        <v>1990412.5037929593</v>
      </c>
      <c r="T8" s="53">
        <f t="shared" si="11"/>
        <v>21148101.750244215</v>
      </c>
      <c r="U8" s="54">
        <f t="shared" si="16"/>
        <v>9.5095890410958912</v>
      </c>
      <c r="V8" s="55">
        <v>25</v>
      </c>
      <c r="W8" s="54">
        <f t="shared" si="19"/>
        <v>15.490410958904109</v>
      </c>
      <c r="X8" s="53">
        <f t="shared" si="12"/>
        <v>21148100.750244215</v>
      </c>
      <c r="Y8" s="53">
        <f t="shared" si="13"/>
        <v>1365238.198415129</v>
      </c>
      <c r="Z8" s="56">
        <f t="shared" si="14"/>
        <v>19782863.551829085</v>
      </c>
      <c r="AA8" s="56">
        <f t="shared" si="1"/>
        <v>1365238.198415129</v>
      </c>
      <c r="AB8" s="56">
        <f t="shared" si="15"/>
        <v>18417625.353413954</v>
      </c>
      <c r="AC8" s="8">
        <f t="shared" si="2"/>
        <v>1365238.198415129</v>
      </c>
      <c r="AD8" s="8">
        <f t="shared" si="3"/>
        <v>1365238.198415129</v>
      </c>
      <c r="AE8" s="9">
        <f t="shared" si="3"/>
        <v>1365238.198415129</v>
      </c>
    </row>
    <row r="9" spans="1:31" x14ac:dyDescent="0.25">
      <c r="A9" s="55">
        <v>6</v>
      </c>
      <c r="B9" s="55" t="s">
        <v>18</v>
      </c>
      <c r="C9" s="69">
        <f t="shared" si="4"/>
        <v>38989</v>
      </c>
      <c r="D9" s="57">
        <v>53014</v>
      </c>
      <c r="E9" s="55" t="s">
        <v>26</v>
      </c>
      <c r="F9" s="55" t="s">
        <v>28</v>
      </c>
      <c r="G9" s="71">
        <v>41395946.139534883</v>
      </c>
      <c r="H9" s="70">
        <f t="shared" si="5"/>
        <v>2201912.0286986637</v>
      </c>
      <c r="I9" s="70">
        <f t="shared" si="6"/>
        <v>16529421.804477639</v>
      </c>
      <c r="J9" s="70">
        <f t="shared" si="7"/>
        <v>24866524.335057244</v>
      </c>
      <c r="K9" s="71">
        <v>25128926.757830136</v>
      </c>
      <c r="L9" s="53">
        <v>1</v>
      </c>
      <c r="M9" s="54">
        <f t="shared" si="0"/>
        <v>7.506849315068493</v>
      </c>
      <c r="N9" s="55">
        <v>20</v>
      </c>
      <c r="O9" s="54">
        <f t="shared" si="17"/>
        <v>12.493150684931507</v>
      </c>
      <c r="P9" s="53">
        <f t="shared" si="8"/>
        <v>24866523.335057244</v>
      </c>
      <c r="Q9" s="53">
        <f t="shared" si="18"/>
        <v>1990412.5037929593</v>
      </c>
      <c r="R9" s="53">
        <f t="shared" si="9"/>
        <v>23138514.254037175</v>
      </c>
      <c r="S9" s="53">
        <f t="shared" si="10"/>
        <v>1990412.5037929593</v>
      </c>
      <c r="T9" s="53">
        <f t="shared" si="11"/>
        <v>21148101.750244215</v>
      </c>
      <c r="U9" s="54">
        <f t="shared" si="16"/>
        <v>9.5095890410958912</v>
      </c>
      <c r="V9" s="55">
        <v>25</v>
      </c>
      <c r="W9" s="54">
        <f t="shared" si="19"/>
        <v>15.490410958904109</v>
      </c>
      <c r="X9" s="53">
        <f t="shared" si="12"/>
        <v>21148100.750244215</v>
      </c>
      <c r="Y9" s="53">
        <f t="shared" si="13"/>
        <v>1365238.198415129</v>
      </c>
      <c r="Z9" s="56">
        <f t="shared" si="14"/>
        <v>19782863.551829085</v>
      </c>
      <c r="AA9" s="56">
        <f t="shared" si="1"/>
        <v>1365238.198415129</v>
      </c>
      <c r="AB9" s="56">
        <f t="shared" si="15"/>
        <v>18417625.353413954</v>
      </c>
      <c r="AC9" s="8">
        <f t="shared" si="2"/>
        <v>1365238.198415129</v>
      </c>
      <c r="AD9" s="8">
        <f t="shared" si="3"/>
        <v>1365238.198415129</v>
      </c>
      <c r="AE9" s="9">
        <f t="shared" si="3"/>
        <v>1365238.198415129</v>
      </c>
    </row>
    <row r="10" spans="1:31" x14ac:dyDescent="0.25">
      <c r="A10" s="55">
        <v>7</v>
      </c>
      <c r="B10" s="55" t="s">
        <v>18</v>
      </c>
      <c r="C10" s="69">
        <f t="shared" si="4"/>
        <v>38989</v>
      </c>
      <c r="D10" s="57">
        <v>53015</v>
      </c>
      <c r="E10" s="55" t="s">
        <v>26</v>
      </c>
      <c r="F10" s="55" t="s">
        <v>28</v>
      </c>
      <c r="G10" s="71">
        <v>41395946.139534883</v>
      </c>
      <c r="H10" s="70">
        <f t="shared" si="5"/>
        <v>2201912.0286986637</v>
      </c>
      <c r="I10" s="70">
        <f t="shared" si="6"/>
        <v>16529421.804477639</v>
      </c>
      <c r="J10" s="70">
        <f t="shared" si="7"/>
        <v>24866524.335057244</v>
      </c>
      <c r="K10" s="71">
        <v>25128926.757830136</v>
      </c>
      <c r="L10" s="53">
        <v>1</v>
      </c>
      <c r="M10" s="54">
        <f t="shared" si="0"/>
        <v>7.506849315068493</v>
      </c>
      <c r="N10" s="55">
        <v>20</v>
      </c>
      <c r="O10" s="54">
        <f t="shared" si="17"/>
        <v>12.493150684931507</v>
      </c>
      <c r="P10" s="53">
        <f t="shared" si="8"/>
        <v>24866523.335057244</v>
      </c>
      <c r="Q10" s="53">
        <f t="shared" si="18"/>
        <v>1990412.5037929593</v>
      </c>
      <c r="R10" s="53">
        <f t="shared" si="9"/>
        <v>23138514.254037175</v>
      </c>
      <c r="S10" s="53">
        <f t="shared" si="10"/>
        <v>1990412.5037929593</v>
      </c>
      <c r="T10" s="53">
        <f t="shared" si="11"/>
        <v>21148101.750244215</v>
      </c>
      <c r="U10" s="54">
        <f t="shared" si="16"/>
        <v>9.5095890410958912</v>
      </c>
      <c r="V10" s="55">
        <v>25</v>
      </c>
      <c r="W10" s="54">
        <f t="shared" si="19"/>
        <v>15.490410958904109</v>
      </c>
      <c r="X10" s="53">
        <f t="shared" si="12"/>
        <v>21148100.750244215</v>
      </c>
      <c r="Y10" s="53">
        <f t="shared" si="13"/>
        <v>1365238.198415129</v>
      </c>
      <c r="Z10" s="56">
        <f t="shared" si="14"/>
        <v>19782863.551829085</v>
      </c>
      <c r="AA10" s="56">
        <f t="shared" si="1"/>
        <v>1365238.198415129</v>
      </c>
      <c r="AB10" s="56">
        <f t="shared" si="15"/>
        <v>18417625.353413954</v>
      </c>
      <c r="AC10" s="8">
        <f t="shared" si="2"/>
        <v>1365238.198415129</v>
      </c>
      <c r="AD10" s="8">
        <f t="shared" si="3"/>
        <v>1365238.198415129</v>
      </c>
      <c r="AE10" s="9">
        <f t="shared" si="3"/>
        <v>1365238.198415129</v>
      </c>
    </row>
    <row r="11" spans="1:31" x14ac:dyDescent="0.25">
      <c r="A11" s="55">
        <v>8</v>
      </c>
      <c r="B11" s="55" t="s">
        <v>18</v>
      </c>
      <c r="C11" s="69">
        <f t="shared" si="4"/>
        <v>38989</v>
      </c>
      <c r="D11" s="57">
        <v>53016</v>
      </c>
      <c r="E11" s="55" t="s">
        <v>26</v>
      </c>
      <c r="F11" s="55" t="s">
        <v>28</v>
      </c>
      <c r="G11" s="71">
        <v>41395946.139534883</v>
      </c>
      <c r="H11" s="70">
        <f t="shared" si="5"/>
        <v>2201912.0286986637</v>
      </c>
      <c r="I11" s="70">
        <f t="shared" si="6"/>
        <v>16529421.804477639</v>
      </c>
      <c r="J11" s="70">
        <f t="shared" si="7"/>
        <v>24866524.335057244</v>
      </c>
      <c r="K11" s="71">
        <v>25128926.757830136</v>
      </c>
      <c r="L11" s="53">
        <v>1</v>
      </c>
      <c r="M11" s="54">
        <f t="shared" si="0"/>
        <v>7.506849315068493</v>
      </c>
      <c r="N11" s="55">
        <v>20</v>
      </c>
      <c r="O11" s="54">
        <f t="shared" si="17"/>
        <v>12.493150684931507</v>
      </c>
      <c r="P11" s="53">
        <f t="shared" si="8"/>
        <v>24866523.335057244</v>
      </c>
      <c r="Q11" s="53">
        <f t="shared" si="18"/>
        <v>1990412.5037929593</v>
      </c>
      <c r="R11" s="53">
        <f t="shared" si="9"/>
        <v>23138514.254037175</v>
      </c>
      <c r="S11" s="53">
        <f t="shared" si="10"/>
        <v>1990412.5037929593</v>
      </c>
      <c r="T11" s="53">
        <f t="shared" si="11"/>
        <v>21148101.750244215</v>
      </c>
      <c r="U11" s="54">
        <f t="shared" si="16"/>
        <v>9.5095890410958912</v>
      </c>
      <c r="V11" s="55">
        <v>25</v>
      </c>
      <c r="W11" s="54">
        <f t="shared" si="19"/>
        <v>15.490410958904109</v>
      </c>
      <c r="X11" s="53">
        <f t="shared" si="12"/>
        <v>21148100.750244215</v>
      </c>
      <c r="Y11" s="53">
        <f t="shared" si="13"/>
        <v>1365238.198415129</v>
      </c>
      <c r="Z11" s="56">
        <f t="shared" si="14"/>
        <v>19782863.551829085</v>
      </c>
      <c r="AA11" s="56">
        <f t="shared" si="1"/>
        <v>1365238.198415129</v>
      </c>
      <c r="AB11" s="56">
        <f t="shared" si="15"/>
        <v>18417625.353413954</v>
      </c>
      <c r="AC11" s="8">
        <f t="shared" si="2"/>
        <v>1365238.198415129</v>
      </c>
      <c r="AD11" s="8">
        <f t="shared" si="3"/>
        <v>1365238.198415129</v>
      </c>
      <c r="AE11" s="9">
        <f t="shared" si="3"/>
        <v>1365238.198415129</v>
      </c>
    </row>
    <row r="12" spans="1:31" x14ac:dyDescent="0.25">
      <c r="A12" s="55">
        <v>9</v>
      </c>
      <c r="B12" s="55" t="s">
        <v>18</v>
      </c>
      <c r="C12" s="69">
        <f t="shared" si="4"/>
        <v>38989</v>
      </c>
      <c r="D12" s="57">
        <v>53017</v>
      </c>
      <c r="E12" s="55" t="s">
        <v>26</v>
      </c>
      <c r="F12" s="55" t="s">
        <v>28</v>
      </c>
      <c r="G12" s="71">
        <v>41395946.139534883</v>
      </c>
      <c r="H12" s="70">
        <f t="shared" si="5"/>
        <v>2201912.0286986637</v>
      </c>
      <c r="I12" s="70">
        <f t="shared" si="6"/>
        <v>16529421.804477639</v>
      </c>
      <c r="J12" s="70">
        <f t="shared" si="7"/>
        <v>24866524.335057244</v>
      </c>
      <c r="K12" s="71">
        <v>25128926.757830136</v>
      </c>
      <c r="L12" s="53">
        <v>1</v>
      </c>
      <c r="M12" s="54">
        <f t="shared" si="0"/>
        <v>7.506849315068493</v>
      </c>
      <c r="N12" s="55">
        <v>20</v>
      </c>
      <c r="O12" s="54">
        <f t="shared" si="17"/>
        <v>12.493150684931507</v>
      </c>
      <c r="P12" s="53">
        <f t="shared" si="8"/>
        <v>24866523.335057244</v>
      </c>
      <c r="Q12" s="53">
        <f t="shared" si="18"/>
        <v>1990412.5037929593</v>
      </c>
      <c r="R12" s="53">
        <f t="shared" si="9"/>
        <v>23138514.254037175</v>
      </c>
      <c r="S12" s="53">
        <f t="shared" si="10"/>
        <v>1990412.5037929593</v>
      </c>
      <c r="T12" s="53">
        <f t="shared" si="11"/>
        <v>21148101.750244215</v>
      </c>
      <c r="U12" s="54">
        <f t="shared" si="16"/>
        <v>9.5095890410958912</v>
      </c>
      <c r="V12" s="55">
        <v>25</v>
      </c>
      <c r="W12" s="54">
        <f t="shared" si="19"/>
        <v>15.490410958904109</v>
      </c>
      <c r="X12" s="53">
        <f t="shared" si="12"/>
        <v>21148100.750244215</v>
      </c>
      <c r="Y12" s="53">
        <f t="shared" si="13"/>
        <v>1365238.198415129</v>
      </c>
      <c r="Z12" s="56">
        <f t="shared" si="14"/>
        <v>19782863.551829085</v>
      </c>
      <c r="AA12" s="56">
        <f t="shared" si="1"/>
        <v>1365238.198415129</v>
      </c>
      <c r="AB12" s="56">
        <f t="shared" si="15"/>
        <v>18417625.353413954</v>
      </c>
      <c r="AC12" s="8">
        <f t="shared" si="2"/>
        <v>1365238.198415129</v>
      </c>
      <c r="AD12" s="8">
        <f t="shared" si="3"/>
        <v>1365238.198415129</v>
      </c>
      <c r="AE12" s="9">
        <f t="shared" si="3"/>
        <v>1365238.198415129</v>
      </c>
    </row>
    <row r="13" spans="1:31" x14ac:dyDescent="0.25">
      <c r="A13" s="55">
        <v>10</v>
      </c>
      <c r="B13" s="55" t="s">
        <v>18</v>
      </c>
      <c r="C13" s="69">
        <f t="shared" si="4"/>
        <v>38989</v>
      </c>
      <c r="D13" s="57">
        <v>48941</v>
      </c>
      <c r="E13" s="55" t="s">
        <v>26</v>
      </c>
      <c r="F13" s="55" t="s">
        <v>28</v>
      </c>
      <c r="G13" s="71">
        <v>41395946.139534883</v>
      </c>
      <c r="H13" s="70">
        <f t="shared" si="5"/>
        <v>2201912.0286986637</v>
      </c>
      <c r="I13" s="70">
        <f t="shared" si="6"/>
        <v>16529421.804477639</v>
      </c>
      <c r="J13" s="70">
        <f t="shared" si="7"/>
        <v>24866524.335057244</v>
      </c>
      <c r="K13" s="71">
        <v>25128926.757830136</v>
      </c>
      <c r="L13" s="53">
        <v>1</v>
      </c>
      <c r="M13" s="54">
        <f t="shared" si="0"/>
        <v>7.506849315068493</v>
      </c>
      <c r="N13" s="55">
        <v>20</v>
      </c>
      <c r="O13" s="54">
        <f t="shared" si="17"/>
        <v>12.493150684931507</v>
      </c>
      <c r="P13" s="53">
        <f t="shared" si="8"/>
        <v>24866523.335057244</v>
      </c>
      <c r="Q13" s="53">
        <f t="shared" si="18"/>
        <v>1990412.5037929593</v>
      </c>
      <c r="R13" s="53">
        <f t="shared" si="9"/>
        <v>23138514.254037175</v>
      </c>
      <c r="S13" s="53">
        <f t="shared" si="10"/>
        <v>1990412.5037929593</v>
      </c>
      <c r="T13" s="53">
        <f t="shared" si="11"/>
        <v>21148101.750244215</v>
      </c>
      <c r="U13" s="54">
        <f t="shared" si="16"/>
        <v>9.5095890410958912</v>
      </c>
      <c r="V13" s="55">
        <v>25</v>
      </c>
      <c r="W13" s="54">
        <f t="shared" si="19"/>
        <v>15.490410958904109</v>
      </c>
      <c r="X13" s="53">
        <f t="shared" si="12"/>
        <v>21148100.750244215</v>
      </c>
      <c r="Y13" s="53">
        <f t="shared" si="13"/>
        <v>1365238.198415129</v>
      </c>
      <c r="Z13" s="56">
        <f t="shared" si="14"/>
        <v>19782863.551829085</v>
      </c>
      <c r="AA13" s="56">
        <f t="shared" si="1"/>
        <v>1365238.198415129</v>
      </c>
      <c r="AB13" s="56">
        <f t="shared" si="15"/>
        <v>18417625.353413954</v>
      </c>
      <c r="AC13" s="8">
        <f t="shared" si="2"/>
        <v>1365238.198415129</v>
      </c>
      <c r="AD13" s="8">
        <f t="shared" si="3"/>
        <v>1365238.198415129</v>
      </c>
      <c r="AE13" s="9">
        <f t="shared" si="3"/>
        <v>1365238.198415129</v>
      </c>
    </row>
    <row r="14" spans="1:31" x14ac:dyDescent="0.25">
      <c r="A14" s="55">
        <v>11</v>
      </c>
      <c r="B14" s="55" t="s">
        <v>18</v>
      </c>
      <c r="C14" s="69">
        <f t="shared" si="4"/>
        <v>38989</v>
      </c>
      <c r="D14" s="57">
        <v>48942</v>
      </c>
      <c r="E14" s="55" t="s">
        <v>26</v>
      </c>
      <c r="F14" s="55" t="s">
        <v>28</v>
      </c>
      <c r="G14" s="71">
        <v>41395946.139534883</v>
      </c>
      <c r="H14" s="70">
        <f t="shared" si="5"/>
        <v>2201912.0286986637</v>
      </c>
      <c r="I14" s="70">
        <f t="shared" si="6"/>
        <v>16529421.804477639</v>
      </c>
      <c r="J14" s="70">
        <f t="shared" si="7"/>
        <v>24866524.335057244</v>
      </c>
      <c r="K14" s="71">
        <v>25128926.757830136</v>
      </c>
      <c r="L14" s="53">
        <v>1</v>
      </c>
      <c r="M14" s="54">
        <f t="shared" si="0"/>
        <v>7.506849315068493</v>
      </c>
      <c r="N14" s="55">
        <v>20</v>
      </c>
      <c r="O14" s="54">
        <f t="shared" si="17"/>
        <v>12.493150684931507</v>
      </c>
      <c r="P14" s="53">
        <f t="shared" si="8"/>
        <v>24866523.335057244</v>
      </c>
      <c r="Q14" s="53">
        <f t="shared" si="18"/>
        <v>1990412.5037929593</v>
      </c>
      <c r="R14" s="53">
        <f t="shared" si="9"/>
        <v>23138514.254037175</v>
      </c>
      <c r="S14" s="53">
        <f t="shared" si="10"/>
        <v>1990412.5037929593</v>
      </c>
      <c r="T14" s="53">
        <f t="shared" si="11"/>
        <v>21148101.750244215</v>
      </c>
      <c r="U14" s="54">
        <f t="shared" si="16"/>
        <v>9.5095890410958912</v>
      </c>
      <c r="V14" s="55">
        <v>25</v>
      </c>
      <c r="W14" s="54">
        <f t="shared" si="19"/>
        <v>15.490410958904109</v>
      </c>
      <c r="X14" s="53">
        <f t="shared" si="12"/>
        <v>21148100.750244215</v>
      </c>
      <c r="Y14" s="53">
        <f t="shared" si="13"/>
        <v>1365238.198415129</v>
      </c>
      <c r="Z14" s="56">
        <f t="shared" si="14"/>
        <v>19782863.551829085</v>
      </c>
      <c r="AA14" s="56">
        <f t="shared" si="1"/>
        <v>1365238.198415129</v>
      </c>
      <c r="AB14" s="56">
        <f t="shared" si="15"/>
        <v>18417625.353413954</v>
      </c>
      <c r="AC14" s="8">
        <f t="shared" si="2"/>
        <v>1365238.198415129</v>
      </c>
      <c r="AD14" s="8">
        <f t="shared" si="3"/>
        <v>1365238.198415129</v>
      </c>
      <c r="AE14" s="9">
        <f t="shared" si="3"/>
        <v>1365238.198415129</v>
      </c>
    </row>
    <row r="15" spans="1:31" x14ac:dyDescent="0.25">
      <c r="A15" s="55">
        <v>12</v>
      </c>
      <c r="B15" s="55" t="s">
        <v>18</v>
      </c>
      <c r="C15" s="69">
        <f t="shared" si="4"/>
        <v>38989</v>
      </c>
      <c r="D15" s="57">
        <v>48943</v>
      </c>
      <c r="E15" s="55" t="s">
        <v>26</v>
      </c>
      <c r="F15" s="55" t="s">
        <v>28</v>
      </c>
      <c r="G15" s="71">
        <v>41395946.139534883</v>
      </c>
      <c r="H15" s="70">
        <f t="shared" si="5"/>
        <v>2201912.0286986637</v>
      </c>
      <c r="I15" s="70">
        <f t="shared" si="6"/>
        <v>16529421.804477639</v>
      </c>
      <c r="J15" s="70">
        <f t="shared" si="7"/>
        <v>24866524.335057244</v>
      </c>
      <c r="K15" s="71">
        <v>25128926.757830136</v>
      </c>
      <c r="L15" s="53">
        <v>1</v>
      </c>
      <c r="M15" s="54">
        <f t="shared" si="0"/>
        <v>7.506849315068493</v>
      </c>
      <c r="N15" s="55">
        <v>20</v>
      </c>
      <c r="O15" s="54">
        <f t="shared" si="17"/>
        <v>12.493150684931507</v>
      </c>
      <c r="P15" s="53">
        <f t="shared" si="8"/>
        <v>24866523.335057244</v>
      </c>
      <c r="Q15" s="53">
        <f t="shared" si="18"/>
        <v>1990412.5037929593</v>
      </c>
      <c r="R15" s="53">
        <f t="shared" si="9"/>
        <v>23138514.254037175</v>
      </c>
      <c r="S15" s="53">
        <f t="shared" si="10"/>
        <v>1990412.5037929593</v>
      </c>
      <c r="T15" s="53">
        <f t="shared" si="11"/>
        <v>21148101.750244215</v>
      </c>
      <c r="U15" s="54">
        <f t="shared" si="16"/>
        <v>9.5095890410958912</v>
      </c>
      <c r="V15" s="55">
        <v>25</v>
      </c>
      <c r="W15" s="54">
        <f t="shared" si="19"/>
        <v>15.490410958904109</v>
      </c>
      <c r="X15" s="53">
        <f t="shared" si="12"/>
        <v>21148100.750244215</v>
      </c>
      <c r="Y15" s="53">
        <f t="shared" si="13"/>
        <v>1365238.198415129</v>
      </c>
      <c r="Z15" s="56">
        <f t="shared" si="14"/>
        <v>19782863.551829085</v>
      </c>
      <c r="AA15" s="56">
        <f t="shared" si="1"/>
        <v>1365238.198415129</v>
      </c>
      <c r="AB15" s="56">
        <f t="shared" si="15"/>
        <v>18417625.353413954</v>
      </c>
      <c r="AC15" s="8">
        <f t="shared" si="2"/>
        <v>1365238.198415129</v>
      </c>
      <c r="AD15" s="8">
        <f t="shared" si="3"/>
        <v>1365238.198415129</v>
      </c>
      <c r="AE15" s="9">
        <f t="shared" si="3"/>
        <v>1365238.198415129</v>
      </c>
    </row>
    <row r="16" spans="1:31" x14ac:dyDescent="0.25">
      <c r="A16" s="55">
        <v>13</v>
      </c>
      <c r="B16" s="55" t="s">
        <v>18</v>
      </c>
      <c r="C16" s="69">
        <f t="shared" si="4"/>
        <v>38989</v>
      </c>
      <c r="D16" s="57">
        <v>48944</v>
      </c>
      <c r="E16" s="55" t="s">
        <v>26</v>
      </c>
      <c r="F16" s="55" t="s">
        <v>28</v>
      </c>
      <c r="G16" s="71">
        <v>41395946.139534883</v>
      </c>
      <c r="H16" s="70">
        <f t="shared" si="5"/>
        <v>2201912.0286986637</v>
      </c>
      <c r="I16" s="70">
        <f t="shared" si="6"/>
        <v>16529421.804477639</v>
      </c>
      <c r="J16" s="70">
        <f t="shared" si="7"/>
        <v>24866524.335057244</v>
      </c>
      <c r="K16" s="71">
        <v>25128926.757830136</v>
      </c>
      <c r="L16" s="53">
        <v>1</v>
      </c>
      <c r="M16" s="54">
        <f t="shared" si="0"/>
        <v>7.506849315068493</v>
      </c>
      <c r="N16" s="55">
        <v>20</v>
      </c>
      <c r="O16" s="54">
        <f t="shared" si="17"/>
        <v>12.493150684931507</v>
      </c>
      <c r="P16" s="53">
        <f t="shared" si="8"/>
        <v>24866523.335057244</v>
      </c>
      <c r="Q16" s="53">
        <f t="shared" si="18"/>
        <v>1990412.5037929593</v>
      </c>
      <c r="R16" s="53">
        <f t="shared" si="9"/>
        <v>23138514.254037175</v>
      </c>
      <c r="S16" s="53">
        <f t="shared" si="10"/>
        <v>1990412.5037929593</v>
      </c>
      <c r="T16" s="53">
        <f t="shared" si="11"/>
        <v>21148101.750244215</v>
      </c>
      <c r="U16" s="54">
        <f t="shared" si="16"/>
        <v>9.5095890410958912</v>
      </c>
      <c r="V16" s="55">
        <v>25</v>
      </c>
      <c r="W16" s="54">
        <f t="shared" si="19"/>
        <v>15.490410958904109</v>
      </c>
      <c r="X16" s="53">
        <f t="shared" si="12"/>
        <v>21148100.750244215</v>
      </c>
      <c r="Y16" s="53">
        <f t="shared" si="13"/>
        <v>1365238.198415129</v>
      </c>
      <c r="Z16" s="56">
        <f t="shared" si="14"/>
        <v>19782863.551829085</v>
      </c>
      <c r="AA16" s="56">
        <f t="shared" si="1"/>
        <v>1365238.198415129</v>
      </c>
      <c r="AB16" s="56">
        <f t="shared" si="15"/>
        <v>18417625.353413954</v>
      </c>
      <c r="AC16" s="8">
        <f t="shared" si="2"/>
        <v>1365238.198415129</v>
      </c>
      <c r="AD16" s="8">
        <f t="shared" si="3"/>
        <v>1365238.198415129</v>
      </c>
      <c r="AE16" s="9">
        <f t="shared" si="3"/>
        <v>1365238.198415129</v>
      </c>
    </row>
    <row r="17" spans="1:31" x14ac:dyDescent="0.25">
      <c r="A17" s="55">
        <v>14</v>
      </c>
      <c r="B17" s="55" t="s">
        <v>18</v>
      </c>
      <c r="C17" s="69">
        <f t="shared" si="4"/>
        <v>38989</v>
      </c>
      <c r="D17" s="57">
        <v>48945</v>
      </c>
      <c r="E17" s="55" t="s">
        <v>26</v>
      </c>
      <c r="F17" s="55" t="s">
        <v>28</v>
      </c>
      <c r="G17" s="71">
        <v>41395946.139534883</v>
      </c>
      <c r="H17" s="70">
        <f t="shared" si="5"/>
        <v>2201912.0286986637</v>
      </c>
      <c r="I17" s="70">
        <f t="shared" si="6"/>
        <v>16529421.804477639</v>
      </c>
      <c r="J17" s="70">
        <f t="shared" si="7"/>
        <v>24866524.335057244</v>
      </c>
      <c r="K17" s="71">
        <v>25128926.757830136</v>
      </c>
      <c r="L17" s="53">
        <v>1</v>
      </c>
      <c r="M17" s="54">
        <f t="shared" si="0"/>
        <v>7.506849315068493</v>
      </c>
      <c r="N17" s="55">
        <v>20</v>
      </c>
      <c r="O17" s="54">
        <f t="shared" si="17"/>
        <v>12.493150684931507</v>
      </c>
      <c r="P17" s="53">
        <f t="shared" si="8"/>
        <v>24866523.335057244</v>
      </c>
      <c r="Q17" s="53">
        <f t="shared" si="18"/>
        <v>1990412.5037929593</v>
      </c>
      <c r="R17" s="53">
        <f t="shared" si="9"/>
        <v>23138514.254037175</v>
      </c>
      <c r="S17" s="53">
        <f t="shared" si="10"/>
        <v>1990412.5037929593</v>
      </c>
      <c r="T17" s="53">
        <f t="shared" si="11"/>
        <v>21148101.750244215</v>
      </c>
      <c r="U17" s="54">
        <f t="shared" si="16"/>
        <v>9.5095890410958912</v>
      </c>
      <c r="V17" s="55">
        <v>25</v>
      </c>
      <c r="W17" s="54">
        <f t="shared" si="19"/>
        <v>15.490410958904109</v>
      </c>
      <c r="X17" s="53">
        <f t="shared" si="12"/>
        <v>21148100.750244215</v>
      </c>
      <c r="Y17" s="53">
        <f t="shared" si="13"/>
        <v>1365238.198415129</v>
      </c>
      <c r="Z17" s="56">
        <f t="shared" si="14"/>
        <v>19782863.551829085</v>
      </c>
      <c r="AA17" s="56">
        <f t="shared" si="1"/>
        <v>1365238.198415129</v>
      </c>
      <c r="AB17" s="56">
        <f t="shared" si="15"/>
        <v>18417625.353413954</v>
      </c>
      <c r="AC17" s="8">
        <f t="shared" si="2"/>
        <v>1365238.198415129</v>
      </c>
      <c r="AD17" s="8">
        <f t="shared" si="3"/>
        <v>1365238.198415129</v>
      </c>
      <c r="AE17" s="9">
        <f t="shared" si="3"/>
        <v>1365238.198415129</v>
      </c>
    </row>
    <row r="18" spans="1:31" x14ac:dyDescent="0.25">
      <c r="A18" s="55">
        <v>15</v>
      </c>
      <c r="B18" s="55" t="s">
        <v>18</v>
      </c>
      <c r="C18" s="69">
        <f t="shared" si="4"/>
        <v>38989</v>
      </c>
      <c r="D18" s="57">
        <v>48946</v>
      </c>
      <c r="E18" s="55" t="s">
        <v>26</v>
      </c>
      <c r="F18" s="55" t="s">
        <v>28</v>
      </c>
      <c r="G18" s="71">
        <v>41395946.139534883</v>
      </c>
      <c r="H18" s="70">
        <f t="shared" si="5"/>
        <v>2201912.0286986637</v>
      </c>
      <c r="I18" s="70">
        <f t="shared" si="6"/>
        <v>16529421.804477639</v>
      </c>
      <c r="J18" s="70">
        <f t="shared" si="7"/>
        <v>24866524.335057244</v>
      </c>
      <c r="K18" s="71">
        <v>25128926.757830136</v>
      </c>
      <c r="L18" s="53">
        <v>1</v>
      </c>
      <c r="M18" s="54">
        <f t="shared" si="0"/>
        <v>7.506849315068493</v>
      </c>
      <c r="N18" s="55">
        <v>20</v>
      </c>
      <c r="O18" s="54">
        <f t="shared" si="17"/>
        <v>12.493150684931507</v>
      </c>
      <c r="P18" s="53">
        <f t="shared" si="8"/>
        <v>24866523.335057244</v>
      </c>
      <c r="Q18" s="53">
        <f t="shared" si="18"/>
        <v>1990412.5037929593</v>
      </c>
      <c r="R18" s="53">
        <f t="shared" si="9"/>
        <v>23138514.254037175</v>
      </c>
      <c r="S18" s="53">
        <f t="shared" si="10"/>
        <v>1990412.5037929593</v>
      </c>
      <c r="T18" s="53">
        <f t="shared" si="11"/>
        <v>21148101.750244215</v>
      </c>
      <c r="U18" s="54">
        <f t="shared" si="16"/>
        <v>9.5095890410958912</v>
      </c>
      <c r="V18" s="55">
        <v>25</v>
      </c>
      <c r="W18" s="54">
        <f t="shared" si="19"/>
        <v>15.490410958904109</v>
      </c>
      <c r="X18" s="53">
        <f t="shared" si="12"/>
        <v>21148100.750244215</v>
      </c>
      <c r="Y18" s="53">
        <f t="shared" si="13"/>
        <v>1365238.198415129</v>
      </c>
      <c r="Z18" s="56">
        <f t="shared" si="14"/>
        <v>19782863.551829085</v>
      </c>
      <c r="AA18" s="56">
        <f t="shared" si="1"/>
        <v>1365238.198415129</v>
      </c>
      <c r="AB18" s="56">
        <f t="shared" si="15"/>
        <v>18417625.353413954</v>
      </c>
      <c r="AC18" s="8">
        <f t="shared" si="2"/>
        <v>1365238.198415129</v>
      </c>
      <c r="AD18" s="8">
        <f t="shared" si="3"/>
        <v>1365238.198415129</v>
      </c>
      <c r="AE18" s="9">
        <f t="shared" si="3"/>
        <v>1365238.198415129</v>
      </c>
    </row>
    <row r="19" spans="1:31" x14ac:dyDescent="0.25">
      <c r="A19" s="55">
        <v>16</v>
      </c>
      <c r="B19" s="55" t="s">
        <v>18</v>
      </c>
      <c r="C19" s="69">
        <f t="shared" si="4"/>
        <v>38989</v>
      </c>
      <c r="D19" s="57">
        <v>48947</v>
      </c>
      <c r="E19" s="55" t="s">
        <v>26</v>
      </c>
      <c r="F19" s="55" t="s">
        <v>28</v>
      </c>
      <c r="G19" s="71">
        <v>41395946.139534883</v>
      </c>
      <c r="H19" s="70">
        <f t="shared" si="5"/>
        <v>2201912.0286986637</v>
      </c>
      <c r="I19" s="70">
        <f t="shared" si="6"/>
        <v>16529421.804477639</v>
      </c>
      <c r="J19" s="70">
        <f t="shared" si="7"/>
        <v>24866524.335057244</v>
      </c>
      <c r="K19" s="71">
        <v>25128926.757830136</v>
      </c>
      <c r="L19" s="53">
        <v>1</v>
      </c>
      <c r="M19" s="54">
        <f t="shared" si="0"/>
        <v>7.506849315068493</v>
      </c>
      <c r="N19" s="55">
        <v>20</v>
      </c>
      <c r="O19" s="54">
        <f t="shared" si="17"/>
        <v>12.493150684931507</v>
      </c>
      <c r="P19" s="53">
        <f t="shared" si="8"/>
        <v>24866523.335057244</v>
      </c>
      <c r="Q19" s="53">
        <f t="shared" si="18"/>
        <v>1990412.5037929593</v>
      </c>
      <c r="R19" s="53">
        <f t="shared" si="9"/>
        <v>23138514.254037175</v>
      </c>
      <c r="S19" s="53">
        <f t="shared" si="10"/>
        <v>1990412.5037929593</v>
      </c>
      <c r="T19" s="53">
        <f t="shared" si="11"/>
        <v>21148101.750244215</v>
      </c>
      <c r="U19" s="54">
        <f t="shared" si="16"/>
        <v>9.5095890410958912</v>
      </c>
      <c r="V19" s="55">
        <v>25</v>
      </c>
      <c r="W19" s="54">
        <f t="shared" si="19"/>
        <v>15.490410958904109</v>
      </c>
      <c r="X19" s="53">
        <f t="shared" si="12"/>
        <v>21148100.750244215</v>
      </c>
      <c r="Y19" s="53">
        <f t="shared" si="13"/>
        <v>1365238.198415129</v>
      </c>
      <c r="Z19" s="56">
        <f t="shared" si="14"/>
        <v>19782863.551829085</v>
      </c>
      <c r="AA19" s="56">
        <f t="shared" si="1"/>
        <v>1365238.198415129</v>
      </c>
      <c r="AB19" s="56">
        <f t="shared" si="15"/>
        <v>18417625.353413954</v>
      </c>
      <c r="AC19" s="8">
        <f t="shared" si="2"/>
        <v>1365238.198415129</v>
      </c>
      <c r="AD19" s="8">
        <f t="shared" si="3"/>
        <v>1365238.198415129</v>
      </c>
      <c r="AE19" s="9">
        <f t="shared" si="3"/>
        <v>1365238.198415129</v>
      </c>
    </row>
    <row r="20" spans="1:31" x14ac:dyDescent="0.25">
      <c r="A20" s="55">
        <v>17</v>
      </c>
      <c r="B20" s="55" t="s">
        <v>18</v>
      </c>
      <c r="C20" s="69">
        <f t="shared" si="4"/>
        <v>38989</v>
      </c>
      <c r="D20" s="57">
        <v>48948</v>
      </c>
      <c r="E20" s="55" t="s">
        <v>26</v>
      </c>
      <c r="F20" s="55" t="s">
        <v>28</v>
      </c>
      <c r="G20" s="71">
        <v>41395946.139534883</v>
      </c>
      <c r="H20" s="70">
        <f t="shared" si="5"/>
        <v>2201912.0286986637</v>
      </c>
      <c r="I20" s="70">
        <f t="shared" si="6"/>
        <v>16529421.804477639</v>
      </c>
      <c r="J20" s="70">
        <f t="shared" si="7"/>
        <v>24866524.335057244</v>
      </c>
      <c r="K20" s="71">
        <v>25128926.757830136</v>
      </c>
      <c r="L20" s="53">
        <v>1</v>
      </c>
      <c r="M20" s="54">
        <f t="shared" si="0"/>
        <v>7.506849315068493</v>
      </c>
      <c r="N20" s="55">
        <v>20</v>
      </c>
      <c r="O20" s="54">
        <f t="shared" si="17"/>
        <v>12.493150684931507</v>
      </c>
      <c r="P20" s="53">
        <f t="shared" si="8"/>
        <v>24866523.335057244</v>
      </c>
      <c r="Q20" s="53">
        <f t="shared" si="18"/>
        <v>1990412.5037929593</v>
      </c>
      <c r="R20" s="53">
        <f t="shared" si="9"/>
        <v>23138514.254037175</v>
      </c>
      <c r="S20" s="53">
        <f t="shared" si="10"/>
        <v>1990412.5037929593</v>
      </c>
      <c r="T20" s="53">
        <f t="shared" si="11"/>
        <v>21148101.750244215</v>
      </c>
      <c r="U20" s="54">
        <f t="shared" si="16"/>
        <v>9.5095890410958912</v>
      </c>
      <c r="V20" s="55">
        <v>25</v>
      </c>
      <c r="W20" s="54">
        <f t="shared" si="19"/>
        <v>15.490410958904109</v>
      </c>
      <c r="X20" s="53">
        <f t="shared" si="12"/>
        <v>21148100.750244215</v>
      </c>
      <c r="Y20" s="53">
        <f t="shared" si="13"/>
        <v>1365238.198415129</v>
      </c>
      <c r="Z20" s="56">
        <f t="shared" si="14"/>
        <v>19782863.551829085</v>
      </c>
      <c r="AA20" s="56">
        <f t="shared" si="1"/>
        <v>1365238.198415129</v>
      </c>
      <c r="AB20" s="56">
        <f t="shared" si="15"/>
        <v>18417625.353413954</v>
      </c>
      <c r="AC20" s="8">
        <f t="shared" si="2"/>
        <v>1365238.198415129</v>
      </c>
      <c r="AD20" s="8">
        <f t="shared" si="3"/>
        <v>1365238.198415129</v>
      </c>
      <c r="AE20" s="9">
        <f t="shared" si="3"/>
        <v>1365238.198415129</v>
      </c>
    </row>
    <row r="21" spans="1:31" x14ac:dyDescent="0.25">
      <c r="A21" s="55">
        <v>18</v>
      </c>
      <c r="B21" s="55" t="s">
        <v>18</v>
      </c>
      <c r="C21" s="69">
        <f t="shared" si="4"/>
        <v>38989</v>
      </c>
      <c r="D21" s="57">
        <v>48949</v>
      </c>
      <c r="E21" s="55" t="s">
        <v>26</v>
      </c>
      <c r="F21" s="55" t="s">
        <v>28</v>
      </c>
      <c r="G21" s="71">
        <v>41395946.139534883</v>
      </c>
      <c r="H21" s="70">
        <f t="shared" si="5"/>
        <v>2201912.0286986637</v>
      </c>
      <c r="I21" s="70">
        <f t="shared" si="6"/>
        <v>16529421.804477639</v>
      </c>
      <c r="J21" s="70">
        <f t="shared" si="7"/>
        <v>24866524.335057244</v>
      </c>
      <c r="K21" s="71">
        <v>25128926.757830136</v>
      </c>
      <c r="L21" s="53">
        <v>1</v>
      </c>
      <c r="M21" s="54">
        <f t="shared" si="0"/>
        <v>7.506849315068493</v>
      </c>
      <c r="N21" s="55">
        <v>20</v>
      </c>
      <c r="O21" s="54">
        <f t="shared" si="17"/>
        <v>12.493150684931507</v>
      </c>
      <c r="P21" s="53">
        <f t="shared" si="8"/>
        <v>24866523.335057244</v>
      </c>
      <c r="Q21" s="53">
        <f t="shared" si="18"/>
        <v>1990412.5037929593</v>
      </c>
      <c r="R21" s="53">
        <f t="shared" si="9"/>
        <v>23138514.254037175</v>
      </c>
      <c r="S21" s="53">
        <f t="shared" si="10"/>
        <v>1990412.5037929593</v>
      </c>
      <c r="T21" s="53">
        <f t="shared" si="11"/>
        <v>21148101.750244215</v>
      </c>
      <c r="U21" s="54">
        <f t="shared" si="16"/>
        <v>9.5095890410958912</v>
      </c>
      <c r="V21" s="55">
        <v>25</v>
      </c>
      <c r="W21" s="54">
        <f t="shared" si="19"/>
        <v>15.490410958904109</v>
      </c>
      <c r="X21" s="53">
        <f t="shared" si="12"/>
        <v>21148100.750244215</v>
      </c>
      <c r="Y21" s="53">
        <f t="shared" si="13"/>
        <v>1365238.198415129</v>
      </c>
      <c r="Z21" s="56">
        <f t="shared" si="14"/>
        <v>19782863.551829085</v>
      </c>
      <c r="AA21" s="56">
        <f t="shared" si="1"/>
        <v>1365238.198415129</v>
      </c>
      <c r="AB21" s="56">
        <f t="shared" si="15"/>
        <v>18417625.353413954</v>
      </c>
      <c r="AC21" s="8">
        <f t="shared" si="2"/>
        <v>1365238.198415129</v>
      </c>
      <c r="AD21" s="8">
        <f t="shared" si="3"/>
        <v>1365238.198415129</v>
      </c>
      <c r="AE21" s="9">
        <f t="shared" si="3"/>
        <v>1365238.198415129</v>
      </c>
    </row>
    <row r="22" spans="1:31" x14ac:dyDescent="0.25">
      <c r="A22" s="55">
        <v>19</v>
      </c>
      <c r="B22" s="55" t="s">
        <v>18</v>
      </c>
      <c r="C22" s="69">
        <f t="shared" si="4"/>
        <v>38989</v>
      </c>
      <c r="D22" s="57">
        <v>48950</v>
      </c>
      <c r="E22" s="55" t="s">
        <v>26</v>
      </c>
      <c r="F22" s="55" t="s">
        <v>28</v>
      </c>
      <c r="G22" s="71">
        <v>41395946.139534883</v>
      </c>
      <c r="H22" s="70">
        <f t="shared" si="5"/>
        <v>2201912.0286986637</v>
      </c>
      <c r="I22" s="70">
        <f t="shared" si="6"/>
        <v>16529421.804477639</v>
      </c>
      <c r="J22" s="70">
        <f t="shared" si="7"/>
        <v>24866524.335057244</v>
      </c>
      <c r="K22" s="71">
        <v>25128926.757830136</v>
      </c>
      <c r="L22" s="53">
        <v>1</v>
      </c>
      <c r="M22" s="54">
        <f t="shared" si="0"/>
        <v>7.506849315068493</v>
      </c>
      <c r="N22" s="55">
        <v>20</v>
      </c>
      <c r="O22" s="54">
        <f t="shared" si="17"/>
        <v>12.493150684931507</v>
      </c>
      <c r="P22" s="53">
        <f t="shared" si="8"/>
        <v>24866523.335057244</v>
      </c>
      <c r="Q22" s="53">
        <f t="shared" si="18"/>
        <v>1990412.5037929593</v>
      </c>
      <c r="R22" s="53">
        <f t="shared" si="9"/>
        <v>23138514.254037175</v>
      </c>
      <c r="S22" s="53">
        <f t="shared" si="10"/>
        <v>1990412.5037929593</v>
      </c>
      <c r="T22" s="53">
        <f t="shared" si="11"/>
        <v>21148101.750244215</v>
      </c>
      <c r="U22" s="54">
        <f t="shared" si="16"/>
        <v>9.5095890410958912</v>
      </c>
      <c r="V22" s="55">
        <v>25</v>
      </c>
      <c r="W22" s="54">
        <f t="shared" si="19"/>
        <v>15.490410958904109</v>
      </c>
      <c r="X22" s="53">
        <f t="shared" si="12"/>
        <v>21148100.750244215</v>
      </c>
      <c r="Y22" s="53">
        <f t="shared" si="13"/>
        <v>1365238.198415129</v>
      </c>
      <c r="Z22" s="56">
        <f t="shared" si="14"/>
        <v>19782863.551829085</v>
      </c>
      <c r="AA22" s="56">
        <f t="shared" si="1"/>
        <v>1365238.198415129</v>
      </c>
      <c r="AB22" s="56">
        <f t="shared" si="15"/>
        <v>18417625.353413954</v>
      </c>
      <c r="AC22" s="8">
        <f t="shared" si="2"/>
        <v>1365238.198415129</v>
      </c>
      <c r="AD22" s="8">
        <f t="shared" si="3"/>
        <v>1365238.198415129</v>
      </c>
      <c r="AE22" s="9">
        <f t="shared" si="3"/>
        <v>1365238.198415129</v>
      </c>
    </row>
    <row r="23" spans="1:31" x14ac:dyDescent="0.25">
      <c r="A23" s="55">
        <v>20</v>
      </c>
      <c r="B23" s="55" t="s">
        <v>18</v>
      </c>
      <c r="C23" s="69">
        <f t="shared" si="4"/>
        <v>38989</v>
      </c>
      <c r="D23" s="57">
        <v>48951</v>
      </c>
      <c r="E23" s="55" t="s">
        <v>26</v>
      </c>
      <c r="F23" s="55" t="s">
        <v>28</v>
      </c>
      <c r="G23" s="71">
        <v>41395946.139534883</v>
      </c>
      <c r="H23" s="70">
        <f t="shared" si="5"/>
        <v>2201912.0286986637</v>
      </c>
      <c r="I23" s="70">
        <f t="shared" si="6"/>
        <v>16529421.804477639</v>
      </c>
      <c r="J23" s="70">
        <f t="shared" si="7"/>
        <v>24866524.335057244</v>
      </c>
      <c r="K23" s="71">
        <v>25128926.757830136</v>
      </c>
      <c r="L23" s="53">
        <v>1</v>
      </c>
      <c r="M23" s="54">
        <f t="shared" si="0"/>
        <v>7.506849315068493</v>
      </c>
      <c r="N23" s="55">
        <v>20</v>
      </c>
      <c r="O23" s="54">
        <f t="shared" si="17"/>
        <v>12.493150684931507</v>
      </c>
      <c r="P23" s="53">
        <f t="shared" si="8"/>
        <v>24866523.335057244</v>
      </c>
      <c r="Q23" s="53">
        <f t="shared" si="18"/>
        <v>1990412.5037929593</v>
      </c>
      <c r="R23" s="53">
        <f t="shared" si="9"/>
        <v>23138514.254037175</v>
      </c>
      <c r="S23" s="53">
        <f t="shared" si="10"/>
        <v>1990412.5037929593</v>
      </c>
      <c r="T23" s="53">
        <f t="shared" si="11"/>
        <v>21148101.750244215</v>
      </c>
      <c r="U23" s="54">
        <f t="shared" si="16"/>
        <v>9.5095890410958912</v>
      </c>
      <c r="V23" s="55">
        <v>25</v>
      </c>
      <c r="W23" s="54">
        <f t="shared" si="19"/>
        <v>15.490410958904109</v>
      </c>
      <c r="X23" s="53">
        <f t="shared" si="12"/>
        <v>21148100.750244215</v>
      </c>
      <c r="Y23" s="53">
        <f t="shared" si="13"/>
        <v>1365238.198415129</v>
      </c>
      <c r="Z23" s="56">
        <f t="shared" si="14"/>
        <v>19782863.551829085</v>
      </c>
      <c r="AA23" s="56">
        <f t="shared" si="1"/>
        <v>1365238.198415129</v>
      </c>
      <c r="AB23" s="56">
        <f t="shared" si="15"/>
        <v>18417625.353413954</v>
      </c>
      <c r="AC23" s="8">
        <f t="shared" si="2"/>
        <v>1365238.198415129</v>
      </c>
      <c r="AD23" s="8">
        <f t="shared" si="3"/>
        <v>1365238.198415129</v>
      </c>
      <c r="AE23" s="9">
        <f t="shared" si="3"/>
        <v>1365238.198415129</v>
      </c>
    </row>
    <row r="24" spans="1:31" x14ac:dyDescent="0.25">
      <c r="A24" s="55">
        <v>21</v>
      </c>
      <c r="B24" s="55" t="s">
        <v>18</v>
      </c>
      <c r="C24" s="69">
        <f t="shared" si="4"/>
        <v>38989</v>
      </c>
      <c r="D24" s="57">
        <v>48952</v>
      </c>
      <c r="E24" s="55" t="s">
        <v>26</v>
      </c>
      <c r="F24" s="55" t="s">
        <v>28</v>
      </c>
      <c r="G24" s="71">
        <v>41395946.139534883</v>
      </c>
      <c r="H24" s="70">
        <f t="shared" si="5"/>
        <v>2201912.0286986637</v>
      </c>
      <c r="I24" s="70">
        <f t="shared" si="6"/>
        <v>16529421.804477639</v>
      </c>
      <c r="J24" s="70">
        <f t="shared" si="7"/>
        <v>24866524.335057244</v>
      </c>
      <c r="K24" s="71">
        <v>25128926.757830136</v>
      </c>
      <c r="L24" s="53">
        <v>1</v>
      </c>
      <c r="M24" s="54">
        <f t="shared" si="0"/>
        <v>7.506849315068493</v>
      </c>
      <c r="N24" s="55">
        <v>20</v>
      </c>
      <c r="O24" s="54">
        <f t="shared" si="17"/>
        <v>12.493150684931507</v>
      </c>
      <c r="P24" s="53">
        <f t="shared" si="8"/>
        <v>24866523.335057244</v>
      </c>
      <c r="Q24" s="53">
        <f t="shared" si="18"/>
        <v>1990412.5037929593</v>
      </c>
      <c r="R24" s="53">
        <f t="shared" si="9"/>
        <v>23138514.254037175</v>
      </c>
      <c r="S24" s="53">
        <f t="shared" si="10"/>
        <v>1990412.5037929593</v>
      </c>
      <c r="T24" s="53">
        <f t="shared" si="11"/>
        <v>21148101.750244215</v>
      </c>
      <c r="U24" s="54">
        <f t="shared" si="16"/>
        <v>9.5095890410958912</v>
      </c>
      <c r="V24" s="55">
        <v>25</v>
      </c>
      <c r="W24" s="54">
        <f t="shared" si="19"/>
        <v>15.490410958904109</v>
      </c>
      <c r="X24" s="53">
        <f t="shared" si="12"/>
        <v>21148100.750244215</v>
      </c>
      <c r="Y24" s="53">
        <f t="shared" si="13"/>
        <v>1365238.198415129</v>
      </c>
      <c r="Z24" s="56">
        <f t="shared" si="14"/>
        <v>19782863.551829085</v>
      </c>
      <c r="AA24" s="56">
        <f t="shared" si="1"/>
        <v>1365238.198415129</v>
      </c>
      <c r="AB24" s="56">
        <f t="shared" si="15"/>
        <v>18417625.353413954</v>
      </c>
      <c r="AC24" s="8">
        <f t="shared" si="2"/>
        <v>1365238.198415129</v>
      </c>
      <c r="AD24" s="8">
        <f t="shared" si="3"/>
        <v>1365238.198415129</v>
      </c>
      <c r="AE24" s="9">
        <f t="shared" si="3"/>
        <v>1365238.198415129</v>
      </c>
    </row>
    <row r="25" spans="1:31" x14ac:dyDescent="0.25">
      <c r="A25" s="55">
        <v>22</v>
      </c>
      <c r="B25" s="55" t="s">
        <v>18</v>
      </c>
      <c r="C25" s="69">
        <f t="shared" si="4"/>
        <v>38989</v>
      </c>
      <c r="D25" s="57">
        <v>48953</v>
      </c>
      <c r="E25" s="55" t="s">
        <v>26</v>
      </c>
      <c r="F25" s="55" t="s">
        <v>28</v>
      </c>
      <c r="G25" s="71">
        <v>41395946.139534883</v>
      </c>
      <c r="H25" s="70">
        <f t="shared" si="5"/>
        <v>2201912.0286986637</v>
      </c>
      <c r="I25" s="70">
        <f t="shared" si="6"/>
        <v>16529421.804477639</v>
      </c>
      <c r="J25" s="70">
        <f t="shared" si="7"/>
        <v>24866524.335057244</v>
      </c>
      <c r="K25" s="71">
        <v>25128926.757830136</v>
      </c>
      <c r="L25" s="53">
        <v>1</v>
      </c>
      <c r="M25" s="54">
        <f t="shared" si="0"/>
        <v>7.506849315068493</v>
      </c>
      <c r="N25" s="55">
        <v>20</v>
      </c>
      <c r="O25" s="54">
        <f t="shared" si="17"/>
        <v>12.493150684931507</v>
      </c>
      <c r="P25" s="53">
        <f t="shared" si="8"/>
        <v>24866523.335057244</v>
      </c>
      <c r="Q25" s="53">
        <f>IF(O25&gt;0,P25/O25,0)</f>
        <v>1990412.5037929593</v>
      </c>
      <c r="R25" s="53">
        <f t="shared" si="9"/>
        <v>23138514.254037175</v>
      </c>
      <c r="S25" s="53">
        <f t="shared" si="10"/>
        <v>1990412.5037929593</v>
      </c>
      <c r="T25" s="53">
        <f t="shared" si="11"/>
        <v>21148101.750244215</v>
      </c>
      <c r="U25" s="54">
        <f t="shared" si="16"/>
        <v>9.5095890410958912</v>
      </c>
      <c r="V25" s="55">
        <v>25</v>
      </c>
      <c r="W25" s="54">
        <f t="shared" si="19"/>
        <v>15.490410958904109</v>
      </c>
      <c r="X25" s="53">
        <f t="shared" si="12"/>
        <v>21148100.750244215</v>
      </c>
      <c r="Y25" s="53">
        <f t="shared" si="13"/>
        <v>1365238.198415129</v>
      </c>
      <c r="Z25" s="56">
        <f t="shared" si="14"/>
        <v>19782863.551829085</v>
      </c>
      <c r="AA25" s="56">
        <f t="shared" si="1"/>
        <v>1365238.198415129</v>
      </c>
      <c r="AB25" s="56">
        <f t="shared" si="15"/>
        <v>18417625.353413954</v>
      </c>
      <c r="AC25" s="8">
        <f t="shared" si="2"/>
        <v>1365238.198415129</v>
      </c>
      <c r="AD25" s="8">
        <f t="shared" si="3"/>
        <v>1365238.198415129</v>
      </c>
      <c r="AE25" s="9">
        <f t="shared" si="3"/>
        <v>1365238.198415129</v>
      </c>
    </row>
    <row r="26" spans="1:31" x14ac:dyDescent="0.25">
      <c r="A26" s="55">
        <v>23</v>
      </c>
      <c r="B26" s="55" t="s">
        <v>18</v>
      </c>
      <c r="C26" s="69">
        <f t="shared" si="4"/>
        <v>38989</v>
      </c>
      <c r="D26" s="57">
        <v>48954</v>
      </c>
      <c r="E26" s="55" t="s">
        <v>26</v>
      </c>
      <c r="F26" s="55" t="s">
        <v>28</v>
      </c>
      <c r="G26" s="71">
        <v>41395946.139534883</v>
      </c>
      <c r="H26" s="70">
        <f t="shared" si="5"/>
        <v>2201912.0286986637</v>
      </c>
      <c r="I26" s="70">
        <f t="shared" si="6"/>
        <v>16529421.804477639</v>
      </c>
      <c r="J26" s="70">
        <f t="shared" si="7"/>
        <v>24866524.335057244</v>
      </c>
      <c r="K26" s="71">
        <v>25128926.757830136</v>
      </c>
      <c r="L26" s="53">
        <v>1</v>
      </c>
      <c r="M26" s="54">
        <f t="shared" si="0"/>
        <v>7.506849315068493</v>
      </c>
      <c r="N26" s="55">
        <v>20</v>
      </c>
      <c r="O26" s="54">
        <f t="shared" si="17"/>
        <v>12.493150684931507</v>
      </c>
      <c r="P26" s="53">
        <f t="shared" si="8"/>
        <v>24866523.335057244</v>
      </c>
      <c r="Q26" s="53">
        <f t="shared" si="18"/>
        <v>1990412.5037929593</v>
      </c>
      <c r="R26" s="53">
        <f t="shared" si="9"/>
        <v>23138514.254037175</v>
      </c>
      <c r="S26" s="53">
        <f t="shared" si="10"/>
        <v>1990412.5037929593</v>
      </c>
      <c r="T26" s="53">
        <f t="shared" si="11"/>
        <v>21148101.750244215</v>
      </c>
      <c r="U26" s="54">
        <f t="shared" si="16"/>
        <v>9.5095890410958912</v>
      </c>
      <c r="V26" s="55">
        <v>25</v>
      </c>
      <c r="W26" s="54">
        <f t="shared" si="19"/>
        <v>15.490410958904109</v>
      </c>
      <c r="X26" s="53">
        <f t="shared" si="12"/>
        <v>21148100.750244215</v>
      </c>
      <c r="Y26" s="53">
        <f t="shared" si="13"/>
        <v>1365238.198415129</v>
      </c>
      <c r="Z26" s="56">
        <f t="shared" si="14"/>
        <v>19782863.551829085</v>
      </c>
      <c r="AA26" s="56">
        <f t="shared" si="1"/>
        <v>1365238.198415129</v>
      </c>
      <c r="AB26" s="56">
        <f t="shared" si="15"/>
        <v>18417625.353413954</v>
      </c>
      <c r="AC26" s="8">
        <f t="shared" si="2"/>
        <v>1365238.198415129</v>
      </c>
      <c r="AD26" s="8">
        <f t="shared" si="3"/>
        <v>1365238.198415129</v>
      </c>
      <c r="AE26" s="9">
        <f t="shared" si="3"/>
        <v>1365238.198415129</v>
      </c>
    </row>
    <row r="27" spans="1:31" x14ac:dyDescent="0.25">
      <c r="A27" s="55">
        <v>24</v>
      </c>
      <c r="B27" s="55" t="s">
        <v>18</v>
      </c>
      <c r="C27" s="69">
        <f t="shared" si="4"/>
        <v>38989</v>
      </c>
      <c r="D27" s="57">
        <v>48955</v>
      </c>
      <c r="E27" s="55" t="s">
        <v>26</v>
      </c>
      <c r="F27" s="55" t="s">
        <v>28</v>
      </c>
      <c r="G27" s="71">
        <v>41395946.139534883</v>
      </c>
      <c r="H27" s="70">
        <f t="shared" si="5"/>
        <v>2201912.0286986637</v>
      </c>
      <c r="I27" s="70">
        <f t="shared" si="6"/>
        <v>16529421.804477639</v>
      </c>
      <c r="J27" s="70">
        <f t="shared" si="7"/>
        <v>24866524.335057244</v>
      </c>
      <c r="K27" s="71">
        <v>25128926.757830136</v>
      </c>
      <c r="L27" s="53">
        <v>1</v>
      </c>
      <c r="M27" s="54">
        <f t="shared" si="0"/>
        <v>7.506849315068493</v>
      </c>
      <c r="N27" s="55">
        <v>20</v>
      </c>
      <c r="O27" s="54">
        <f t="shared" si="17"/>
        <v>12.493150684931507</v>
      </c>
      <c r="P27" s="53">
        <f t="shared" si="8"/>
        <v>24866523.335057244</v>
      </c>
      <c r="Q27" s="53">
        <f t="shared" si="18"/>
        <v>1990412.5037929593</v>
      </c>
      <c r="R27" s="53">
        <f t="shared" si="9"/>
        <v>23138514.254037175</v>
      </c>
      <c r="S27" s="53">
        <f t="shared" si="10"/>
        <v>1990412.5037929593</v>
      </c>
      <c r="T27" s="53">
        <f t="shared" si="11"/>
        <v>21148101.750244215</v>
      </c>
      <c r="U27" s="54">
        <f t="shared" si="16"/>
        <v>9.5095890410958912</v>
      </c>
      <c r="V27" s="55">
        <v>25</v>
      </c>
      <c r="W27" s="54">
        <f t="shared" si="19"/>
        <v>15.490410958904109</v>
      </c>
      <c r="X27" s="53">
        <f t="shared" si="12"/>
        <v>21148100.750244215</v>
      </c>
      <c r="Y27" s="53">
        <f t="shared" si="13"/>
        <v>1365238.198415129</v>
      </c>
      <c r="Z27" s="56">
        <f t="shared" si="14"/>
        <v>19782863.551829085</v>
      </c>
      <c r="AA27" s="56">
        <f t="shared" si="1"/>
        <v>1365238.198415129</v>
      </c>
      <c r="AB27" s="56">
        <f t="shared" si="15"/>
        <v>18417625.353413954</v>
      </c>
      <c r="AC27" s="8">
        <f t="shared" si="2"/>
        <v>1365238.198415129</v>
      </c>
      <c r="AD27" s="8">
        <f t="shared" si="3"/>
        <v>1365238.198415129</v>
      </c>
      <c r="AE27" s="9">
        <f t="shared" si="3"/>
        <v>1365238.198415129</v>
      </c>
    </row>
    <row r="28" spans="1:31" x14ac:dyDescent="0.25">
      <c r="A28" s="55">
        <v>25</v>
      </c>
      <c r="B28" s="55" t="s">
        <v>18</v>
      </c>
      <c r="C28" s="69">
        <f t="shared" si="4"/>
        <v>38989</v>
      </c>
      <c r="D28" s="57">
        <v>48956</v>
      </c>
      <c r="E28" s="55" t="s">
        <v>26</v>
      </c>
      <c r="F28" s="55" t="s">
        <v>28</v>
      </c>
      <c r="G28" s="71">
        <v>41395946.139534883</v>
      </c>
      <c r="H28" s="70">
        <f t="shared" si="5"/>
        <v>2201912.0286986637</v>
      </c>
      <c r="I28" s="70">
        <f t="shared" si="6"/>
        <v>16529421.804477639</v>
      </c>
      <c r="J28" s="70">
        <f t="shared" si="7"/>
        <v>24866524.335057244</v>
      </c>
      <c r="K28" s="71">
        <v>25128926.757830136</v>
      </c>
      <c r="L28" s="53">
        <v>1</v>
      </c>
      <c r="M28" s="54">
        <f t="shared" si="0"/>
        <v>7.506849315068493</v>
      </c>
      <c r="N28" s="55">
        <v>20</v>
      </c>
      <c r="O28" s="54">
        <f t="shared" si="17"/>
        <v>12.493150684931507</v>
      </c>
      <c r="P28" s="53">
        <f t="shared" si="8"/>
        <v>24866523.335057244</v>
      </c>
      <c r="Q28" s="53">
        <f t="shared" si="18"/>
        <v>1990412.5037929593</v>
      </c>
      <c r="R28" s="53">
        <f t="shared" si="9"/>
        <v>23138514.254037175</v>
      </c>
      <c r="S28" s="53">
        <f t="shared" si="10"/>
        <v>1990412.5037929593</v>
      </c>
      <c r="T28" s="53">
        <f t="shared" si="11"/>
        <v>21148101.750244215</v>
      </c>
      <c r="U28" s="54">
        <f t="shared" si="16"/>
        <v>9.5095890410958912</v>
      </c>
      <c r="V28" s="55">
        <v>25</v>
      </c>
      <c r="W28" s="54">
        <f t="shared" si="19"/>
        <v>15.490410958904109</v>
      </c>
      <c r="X28" s="53">
        <f t="shared" si="12"/>
        <v>21148100.750244215</v>
      </c>
      <c r="Y28" s="53">
        <f t="shared" si="13"/>
        <v>1365238.198415129</v>
      </c>
      <c r="Z28" s="56">
        <f t="shared" si="14"/>
        <v>19782863.551829085</v>
      </c>
      <c r="AA28" s="56">
        <f t="shared" si="1"/>
        <v>1365238.198415129</v>
      </c>
      <c r="AB28" s="56">
        <f t="shared" si="15"/>
        <v>18417625.353413954</v>
      </c>
      <c r="AC28" s="8">
        <f t="shared" si="2"/>
        <v>1365238.198415129</v>
      </c>
      <c r="AD28" s="8">
        <f t="shared" si="3"/>
        <v>1365238.198415129</v>
      </c>
      <c r="AE28" s="9">
        <f t="shared" si="3"/>
        <v>1365238.198415129</v>
      </c>
    </row>
    <row r="29" spans="1:31" x14ac:dyDescent="0.25">
      <c r="A29" s="55">
        <v>26</v>
      </c>
      <c r="B29" s="55" t="s">
        <v>18</v>
      </c>
      <c r="C29" s="69">
        <f t="shared" si="4"/>
        <v>38989</v>
      </c>
      <c r="D29" s="57">
        <v>48971</v>
      </c>
      <c r="E29" s="55" t="s">
        <v>26</v>
      </c>
      <c r="F29" s="55" t="s">
        <v>28</v>
      </c>
      <c r="G29" s="71">
        <v>41395946.139534883</v>
      </c>
      <c r="H29" s="70">
        <f t="shared" si="5"/>
        <v>2201912.0286986637</v>
      </c>
      <c r="I29" s="70">
        <f t="shared" si="6"/>
        <v>16529421.804477639</v>
      </c>
      <c r="J29" s="70">
        <f t="shared" si="7"/>
        <v>24866524.335057244</v>
      </c>
      <c r="K29" s="71">
        <v>25128926.757830136</v>
      </c>
      <c r="L29" s="53">
        <v>1</v>
      </c>
      <c r="M29" s="54">
        <f t="shared" si="0"/>
        <v>7.506849315068493</v>
      </c>
      <c r="N29" s="55">
        <v>20</v>
      </c>
      <c r="O29" s="54">
        <f t="shared" si="17"/>
        <v>12.493150684931507</v>
      </c>
      <c r="P29" s="53">
        <f t="shared" si="8"/>
        <v>24866523.335057244</v>
      </c>
      <c r="Q29" s="53">
        <f t="shared" si="18"/>
        <v>1990412.5037929593</v>
      </c>
      <c r="R29" s="53">
        <f t="shared" si="9"/>
        <v>23138514.254037175</v>
      </c>
      <c r="S29" s="53">
        <f t="shared" si="10"/>
        <v>1990412.5037929593</v>
      </c>
      <c r="T29" s="53">
        <f t="shared" si="11"/>
        <v>21148101.750244215</v>
      </c>
      <c r="U29" s="54">
        <f t="shared" si="16"/>
        <v>9.5095890410958912</v>
      </c>
      <c r="V29" s="55">
        <v>25</v>
      </c>
      <c r="W29" s="54">
        <f t="shared" si="19"/>
        <v>15.490410958904109</v>
      </c>
      <c r="X29" s="53">
        <f t="shared" si="12"/>
        <v>21148100.750244215</v>
      </c>
      <c r="Y29" s="53">
        <f t="shared" si="13"/>
        <v>1365238.198415129</v>
      </c>
      <c r="Z29" s="56">
        <f t="shared" si="14"/>
        <v>19782863.551829085</v>
      </c>
      <c r="AA29" s="56">
        <f t="shared" si="1"/>
        <v>1365238.198415129</v>
      </c>
      <c r="AB29" s="56">
        <f t="shared" si="15"/>
        <v>18417625.353413954</v>
      </c>
      <c r="AC29" s="8">
        <f t="shared" si="2"/>
        <v>1365238.198415129</v>
      </c>
      <c r="AD29" s="8">
        <f t="shared" si="3"/>
        <v>1365238.198415129</v>
      </c>
      <c r="AE29" s="9">
        <f t="shared" si="3"/>
        <v>1365238.198415129</v>
      </c>
    </row>
    <row r="30" spans="1:31" x14ac:dyDescent="0.25">
      <c r="A30" s="55">
        <v>27</v>
      </c>
      <c r="B30" s="55" t="s">
        <v>18</v>
      </c>
      <c r="C30" s="69">
        <f t="shared" si="4"/>
        <v>38989</v>
      </c>
      <c r="D30" s="57">
        <v>48957</v>
      </c>
      <c r="E30" s="55" t="s">
        <v>26</v>
      </c>
      <c r="F30" s="55" t="s">
        <v>28</v>
      </c>
      <c r="G30" s="71">
        <v>41395946.139534883</v>
      </c>
      <c r="H30" s="70">
        <f t="shared" si="5"/>
        <v>2201912.0286986637</v>
      </c>
      <c r="I30" s="70">
        <f t="shared" si="6"/>
        <v>16529421.804477639</v>
      </c>
      <c r="J30" s="70">
        <f t="shared" si="7"/>
        <v>24866524.335057244</v>
      </c>
      <c r="K30" s="71">
        <v>25128926.757830136</v>
      </c>
      <c r="L30" s="53">
        <v>1</v>
      </c>
      <c r="M30" s="54">
        <f t="shared" si="0"/>
        <v>7.506849315068493</v>
      </c>
      <c r="N30" s="55">
        <v>20</v>
      </c>
      <c r="O30" s="54">
        <f t="shared" si="17"/>
        <v>12.493150684931507</v>
      </c>
      <c r="P30" s="53">
        <f t="shared" si="8"/>
        <v>24866523.335057244</v>
      </c>
      <c r="Q30" s="53">
        <f t="shared" si="18"/>
        <v>1990412.5037929593</v>
      </c>
      <c r="R30" s="53">
        <f t="shared" si="9"/>
        <v>23138514.254037175</v>
      </c>
      <c r="S30" s="53">
        <f t="shared" si="10"/>
        <v>1990412.5037929593</v>
      </c>
      <c r="T30" s="53">
        <f t="shared" si="11"/>
        <v>21148101.750244215</v>
      </c>
      <c r="U30" s="54">
        <f t="shared" si="16"/>
        <v>9.5095890410958912</v>
      </c>
      <c r="V30" s="55">
        <v>25</v>
      </c>
      <c r="W30" s="54">
        <f t="shared" si="19"/>
        <v>15.490410958904109</v>
      </c>
      <c r="X30" s="53">
        <f t="shared" si="12"/>
        <v>21148100.750244215</v>
      </c>
      <c r="Y30" s="53">
        <f t="shared" si="13"/>
        <v>1365238.198415129</v>
      </c>
      <c r="Z30" s="56">
        <f t="shared" si="14"/>
        <v>19782863.551829085</v>
      </c>
      <c r="AA30" s="56">
        <f t="shared" si="1"/>
        <v>1365238.198415129</v>
      </c>
      <c r="AB30" s="56">
        <f t="shared" si="15"/>
        <v>18417625.353413954</v>
      </c>
      <c r="AC30" s="8">
        <f t="shared" si="2"/>
        <v>1365238.198415129</v>
      </c>
      <c r="AD30" s="8">
        <f t="shared" si="3"/>
        <v>1365238.198415129</v>
      </c>
      <c r="AE30" s="9">
        <f t="shared" si="3"/>
        <v>1365238.198415129</v>
      </c>
    </row>
    <row r="31" spans="1:31" x14ac:dyDescent="0.25">
      <c r="A31" s="55">
        <v>28</v>
      </c>
      <c r="B31" s="55" t="s">
        <v>18</v>
      </c>
      <c r="C31" s="69">
        <f t="shared" si="4"/>
        <v>38989</v>
      </c>
      <c r="D31" s="57">
        <v>48958</v>
      </c>
      <c r="E31" s="55" t="s">
        <v>26</v>
      </c>
      <c r="F31" s="55" t="s">
        <v>28</v>
      </c>
      <c r="G31" s="71">
        <v>41395946.139534883</v>
      </c>
      <c r="H31" s="70">
        <f t="shared" si="5"/>
        <v>2201912.0286986637</v>
      </c>
      <c r="I31" s="70">
        <f t="shared" si="6"/>
        <v>16529421.804477639</v>
      </c>
      <c r="J31" s="70">
        <f t="shared" si="7"/>
        <v>24866524.335057244</v>
      </c>
      <c r="K31" s="71">
        <v>25128926.757830136</v>
      </c>
      <c r="L31" s="53">
        <v>1</v>
      </c>
      <c r="M31" s="54">
        <f t="shared" si="0"/>
        <v>7.506849315068493</v>
      </c>
      <c r="N31" s="55">
        <v>20</v>
      </c>
      <c r="O31" s="54">
        <f t="shared" si="17"/>
        <v>12.493150684931507</v>
      </c>
      <c r="P31" s="53">
        <f t="shared" si="8"/>
        <v>24866523.335057244</v>
      </c>
      <c r="Q31" s="53">
        <f t="shared" si="18"/>
        <v>1990412.5037929593</v>
      </c>
      <c r="R31" s="53">
        <f t="shared" si="9"/>
        <v>23138514.254037175</v>
      </c>
      <c r="S31" s="53">
        <f t="shared" si="10"/>
        <v>1990412.5037929593</v>
      </c>
      <c r="T31" s="53">
        <f t="shared" si="11"/>
        <v>21148101.750244215</v>
      </c>
      <c r="U31" s="54">
        <f t="shared" si="16"/>
        <v>9.5095890410958912</v>
      </c>
      <c r="V31" s="55">
        <v>25</v>
      </c>
      <c r="W31" s="54">
        <f t="shared" si="19"/>
        <v>15.490410958904109</v>
      </c>
      <c r="X31" s="53">
        <f t="shared" si="12"/>
        <v>21148100.750244215</v>
      </c>
      <c r="Y31" s="53">
        <f t="shared" si="13"/>
        <v>1365238.198415129</v>
      </c>
      <c r="Z31" s="56">
        <f t="shared" si="14"/>
        <v>19782863.551829085</v>
      </c>
      <c r="AA31" s="56">
        <f t="shared" si="1"/>
        <v>1365238.198415129</v>
      </c>
      <c r="AB31" s="56">
        <f t="shared" si="15"/>
        <v>18417625.353413954</v>
      </c>
      <c r="AC31" s="8">
        <f t="shared" si="2"/>
        <v>1365238.198415129</v>
      </c>
      <c r="AD31" s="8">
        <f t="shared" si="3"/>
        <v>1365238.198415129</v>
      </c>
      <c r="AE31" s="9">
        <f t="shared" si="3"/>
        <v>1365238.198415129</v>
      </c>
    </row>
    <row r="32" spans="1:31" x14ac:dyDescent="0.25">
      <c r="A32" s="55">
        <v>29</v>
      </c>
      <c r="B32" s="55" t="s">
        <v>18</v>
      </c>
      <c r="C32" s="69">
        <f t="shared" si="4"/>
        <v>38989</v>
      </c>
      <c r="D32" s="57">
        <v>48959</v>
      </c>
      <c r="E32" s="55" t="s">
        <v>26</v>
      </c>
      <c r="F32" s="55" t="s">
        <v>28</v>
      </c>
      <c r="G32" s="71">
        <v>41395946.139534883</v>
      </c>
      <c r="H32" s="70">
        <f t="shared" si="5"/>
        <v>2201912.0286986637</v>
      </c>
      <c r="I32" s="70">
        <f t="shared" si="6"/>
        <v>16529421.804477639</v>
      </c>
      <c r="J32" s="70">
        <f t="shared" si="7"/>
        <v>24866524.335057244</v>
      </c>
      <c r="K32" s="71">
        <v>25128926.757830136</v>
      </c>
      <c r="L32" s="53">
        <v>1</v>
      </c>
      <c r="M32" s="54">
        <f t="shared" si="0"/>
        <v>7.506849315068493</v>
      </c>
      <c r="N32" s="55">
        <v>20</v>
      </c>
      <c r="O32" s="54">
        <f t="shared" si="17"/>
        <v>12.493150684931507</v>
      </c>
      <c r="P32" s="53">
        <f t="shared" si="8"/>
        <v>24866523.335057244</v>
      </c>
      <c r="Q32" s="53">
        <f t="shared" si="18"/>
        <v>1990412.5037929593</v>
      </c>
      <c r="R32" s="53">
        <f t="shared" si="9"/>
        <v>23138514.254037175</v>
      </c>
      <c r="S32" s="53">
        <f t="shared" si="10"/>
        <v>1990412.5037929593</v>
      </c>
      <c r="T32" s="53">
        <f t="shared" si="11"/>
        <v>21148101.750244215</v>
      </c>
      <c r="U32" s="54">
        <f t="shared" si="16"/>
        <v>9.5095890410958912</v>
      </c>
      <c r="V32" s="55">
        <v>25</v>
      </c>
      <c r="W32" s="54">
        <f t="shared" si="19"/>
        <v>15.490410958904109</v>
      </c>
      <c r="X32" s="53">
        <f t="shared" si="12"/>
        <v>21148100.750244215</v>
      </c>
      <c r="Y32" s="53">
        <f t="shared" si="13"/>
        <v>1365238.198415129</v>
      </c>
      <c r="Z32" s="56">
        <f t="shared" si="14"/>
        <v>19782863.551829085</v>
      </c>
      <c r="AA32" s="56">
        <f t="shared" si="1"/>
        <v>1365238.198415129</v>
      </c>
      <c r="AB32" s="56">
        <f t="shared" si="15"/>
        <v>18417625.353413954</v>
      </c>
      <c r="AC32" s="8">
        <f t="shared" si="2"/>
        <v>1365238.198415129</v>
      </c>
      <c r="AD32" s="8">
        <f t="shared" si="3"/>
        <v>1365238.198415129</v>
      </c>
      <c r="AE32" s="9">
        <f t="shared" si="3"/>
        <v>1365238.198415129</v>
      </c>
    </row>
    <row r="33" spans="1:31" x14ac:dyDescent="0.25">
      <c r="A33" s="55">
        <v>30</v>
      </c>
      <c r="B33" s="55" t="s">
        <v>18</v>
      </c>
      <c r="C33" s="69">
        <f t="shared" si="4"/>
        <v>38989</v>
      </c>
      <c r="D33" s="57">
        <v>48960</v>
      </c>
      <c r="E33" s="55" t="s">
        <v>26</v>
      </c>
      <c r="F33" s="55" t="s">
        <v>28</v>
      </c>
      <c r="G33" s="71">
        <v>41395946.139534883</v>
      </c>
      <c r="H33" s="70">
        <f t="shared" si="5"/>
        <v>2201912.0286986637</v>
      </c>
      <c r="I33" s="70">
        <f t="shared" si="6"/>
        <v>16529421.804477639</v>
      </c>
      <c r="J33" s="70">
        <f t="shared" si="7"/>
        <v>24866524.335057244</v>
      </c>
      <c r="K33" s="71">
        <v>25128926.757830136</v>
      </c>
      <c r="L33" s="53">
        <v>1</v>
      </c>
      <c r="M33" s="54">
        <f t="shared" si="0"/>
        <v>7.506849315068493</v>
      </c>
      <c r="N33" s="55">
        <v>20</v>
      </c>
      <c r="O33" s="54">
        <f t="shared" si="17"/>
        <v>12.493150684931507</v>
      </c>
      <c r="P33" s="53">
        <f t="shared" si="8"/>
        <v>24866523.335057244</v>
      </c>
      <c r="Q33" s="53">
        <f t="shared" si="18"/>
        <v>1990412.5037929593</v>
      </c>
      <c r="R33" s="53">
        <f t="shared" si="9"/>
        <v>23138514.254037175</v>
      </c>
      <c r="S33" s="53">
        <f t="shared" si="10"/>
        <v>1990412.5037929593</v>
      </c>
      <c r="T33" s="53">
        <f t="shared" si="11"/>
        <v>21148101.750244215</v>
      </c>
      <c r="U33" s="54">
        <f t="shared" si="16"/>
        <v>9.5095890410958912</v>
      </c>
      <c r="V33" s="55">
        <v>25</v>
      </c>
      <c r="W33" s="54">
        <f t="shared" si="19"/>
        <v>15.490410958904109</v>
      </c>
      <c r="X33" s="53">
        <f t="shared" si="12"/>
        <v>21148100.750244215</v>
      </c>
      <c r="Y33" s="53">
        <f t="shared" si="13"/>
        <v>1365238.198415129</v>
      </c>
      <c r="Z33" s="56">
        <f t="shared" si="14"/>
        <v>19782863.551829085</v>
      </c>
      <c r="AA33" s="56">
        <f t="shared" si="1"/>
        <v>1365238.198415129</v>
      </c>
      <c r="AB33" s="56">
        <f t="shared" si="15"/>
        <v>18417625.353413954</v>
      </c>
      <c r="AC33" s="8">
        <f t="shared" si="2"/>
        <v>1365238.198415129</v>
      </c>
      <c r="AD33" s="8">
        <f t="shared" si="3"/>
        <v>1365238.198415129</v>
      </c>
      <c r="AE33" s="9">
        <f t="shared" si="3"/>
        <v>1365238.198415129</v>
      </c>
    </row>
    <row r="34" spans="1:31" x14ac:dyDescent="0.25">
      <c r="A34" s="55">
        <v>31</v>
      </c>
      <c r="B34" s="55" t="s">
        <v>18</v>
      </c>
      <c r="C34" s="69">
        <f t="shared" si="4"/>
        <v>38989</v>
      </c>
      <c r="D34" s="57">
        <v>48961</v>
      </c>
      <c r="E34" s="55" t="s">
        <v>26</v>
      </c>
      <c r="F34" s="55" t="s">
        <v>28</v>
      </c>
      <c r="G34" s="71">
        <v>41395946.139534883</v>
      </c>
      <c r="H34" s="70">
        <f t="shared" si="5"/>
        <v>2201912.0286986637</v>
      </c>
      <c r="I34" s="70">
        <f t="shared" si="6"/>
        <v>16529421.804477639</v>
      </c>
      <c r="J34" s="70">
        <f t="shared" si="7"/>
        <v>24866524.335057244</v>
      </c>
      <c r="K34" s="71">
        <v>25128926.757830136</v>
      </c>
      <c r="L34" s="53">
        <v>1</v>
      </c>
      <c r="M34" s="54">
        <f t="shared" si="0"/>
        <v>7.506849315068493</v>
      </c>
      <c r="N34" s="55">
        <v>20</v>
      </c>
      <c r="O34" s="54">
        <f t="shared" si="17"/>
        <v>12.493150684931507</v>
      </c>
      <c r="P34" s="53">
        <f t="shared" si="8"/>
        <v>24866523.335057244</v>
      </c>
      <c r="Q34" s="53">
        <f t="shared" si="18"/>
        <v>1990412.5037929593</v>
      </c>
      <c r="R34" s="53">
        <f t="shared" si="9"/>
        <v>23138514.254037175</v>
      </c>
      <c r="S34" s="53">
        <f t="shared" si="10"/>
        <v>1990412.5037929593</v>
      </c>
      <c r="T34" s="53">
        <f t="shared" si="11"/>
        <v>21148101.750244215</v>
      </c>
      <c r="U34" s="54">
        <f t="shared" si="16"/>
        <v>9.5095890410958912</v>
      </c>
      <c r="V34" s="55">
        <v>25</v>
      </c>
      <c r="W34" s="54">
        <f t="shared" si="19"/>
        <v>15.490410958904109</v>
      </c>
      <c r="X34" s="53">
        <f t="shared" si="12"/>
        <v>21148100.750244215</v>
      </c>
      <c r="Y34" s="53">
        <f t="shared" si="13"/>
        <v>1365238.198415129</v>
      </c>
      <c r="Z34" s="56">
        <f t="shared" si="14"/>
        <v>19782863.551829085</v>
      </c>
      <c r="AA34" s="56">
        <f t="shared" si="1"/>
        <v>1365238.198415129</v>
      </c>
      <c r="AB34" s="56">
        <f t="shared" si="15"/>
        <v>18417625.353413954</v>
      </c>
      <c r="AC34" s="8">
        <f t="shared" si="2"/>
        <v>1365238.198415129</v>
      </c>
      <c r="AD34" s="8">
        <f t="shared" si="3"/>
        <v>1365238.198415129</v>
      </c>
      <c r="AE34" s="9">
        <f t="shared" si="3"/>
        <v>1365238.198415129</v>
      </c>
    </row>
    <row r="35" spans="1:31" x14ac:dyDescent="0.25">
      <c r="A35" s="55">
        <v>32</v>
      </c>
      <c r="B35" s="55" t="s">
        <v>18</v>
      </c>
      <c r="C35" s="69">
        <f t="shared" si="4"/>
        <v>38989</v>
      </c>
      <c r="D35" s="57">
        <v>48962</v>
      </c>
      <c r="E35" s="55" t="s">
        <v>26</v>
      </c>
      <c r="F35" s="55" t="s">
        <v>28</v>
      </c>
      <c r="G35" s="71">
        <v>41395946.139534883</v>
      </c>
      <c r="H35" s="70">
        <f t="shared" si="5"/>
        <v>2201912.0286986637</v>
      </c>
      <c r="I35" s="70">
        <f t="shared" si="6"/>
        <v>16529421.804477639</v>
      </c>
      <c r="J35" s="70">
        <f t="shared" si="7"/>
        <v>24866524.335057244</v>
      </c>
      <c r="K35" s="71">
        <v>25128926.757830136</v>
      </c>
      <c r="L35" s="53">
        <v>1</v>
      </c>
      <c r="M35" s="54">
        <f t="shared" si="0"/>
        <v>7.506849315068493</v>
      </c>
      <c r="N35" s="55">
        <v>20</v>
      </c>
      <c r="O35" s="54">
        <f t="shared" si="17"/>
        <v>12.493150684931507</v>
      </c>
      <c r="P35" s="53">
        <f t="shared" si="8"/>
        <v>24866523.335057244</v>
      </c>
      <c r="Q35" s="53">
        <f t="shared" si="18"/>
        <v>1990412.5037929593</v>
      </c>
      <c r="R35" s="53">
        <f t="shared" si="9"/>
        <v>23138514.254037175</v>
      </c>
      <c r="S35" s="53">
        <f t="shared" si="10"/>
        <v>1990412.5037929593</v>
      </c>
      <c r="T35" s="53">
        <f t="shared" si="11"/>
        <v>21148101.750244215</v>
      </c>
      <c r="U35" s="54">
        <f t="shared" si="16"/>
        <v>9.5095890410958912</v>
      </c>
      <c r="V35" s="55">
        <v>25</v>
      </c>
      <c r="W35" s="54">
        <f t="shared" si="19"/>
        <v>15.490410958904109</v>
      </c>
      <c r="X35" s="53">
        <f t="shared" si="12"/>
        <v>21148100.750244215</v>
      </c>
      <c r="Y35" s="53">
        <f t="shared" si="13"/>
        <v>1365238.198415129</v>
      </c>
      <c r="Z35" s="56">
        <f t="shared" si="14"/>
        <v>19782863.551829085</v>
      </c>
      <c r="AA35" s="56">
        <f t="shared" si="1"/>
        <v>1365238.198415129</v>
      </c>
      <c r="AB35" s="56">
        <f t="shared" si="15"/>
        <v>18417625.353413954</v>
      </c>
      <c r="AC35" s="8">
        <f t="shared" si="2"/>
        <v>1365238.198415129</v>
      </c>
      <c r="AD35" s="8">
        <f t="shared" si="3"/>
        <v>1365238.198415129</v>
      </c>
      <c r="AE35" s="9">
        <f t="shared" si="3"/>
        <v>1365238.198415129</v>
      </c>
    </row>
    <row r="36" spans="1:31" x14ac:dyDescent="0.25">
      <c r="A36" s="55">
        <v>33</v>
      </c>
      <c r="B36" s="55" t="s">
        <v>18</v>
      </c>
      <c r="C36" s="69">
        <f t="shared" si="4"/>
        <v>38989</v>
      </c>
      <c r="D36" s="57">
        <v>48963</v>
      </c>
      <c r="E36" s="55" t="s">
        <v>26</v>
      </c>
      <c r="F36" s="55" t="s">
        <v>28</v>
      </c>
      <c r="G36" s="71">
        <v>41395946.139534883</v>
      </c>
      <c r="H36" s="70">
        <f t="shared" si="5"/>
        <v>2201912.0286986637</v>
      </c>
      <c r="I36" s="70">
        <f t="shared" si="6"/>
        <v>16529421.804477639</v>
      </c>
      <c r="J36" s="70">
        <f t="shared" si="7"/>
        <v>24866524.335057244</v>
      </c>
      <c r="K36" s="71">
        <v>25128926.757830136</v>
      </c>
      <c r="L36" s="53">
        <v>1</v>
      </c>
      <c r="M36" s="54">
        <f t="shared" ref="M36:M67" si="20">+($M$2-C36)/365</f>
        <v>7.506849315068493</v>
      </c>
      <c r="N36" s="55">
        <v>20</v>
      </c>
      <c r="O36" s="54">
        <f t="shared" si="17"/>
        <v>12.493150684931507</v>
      </c>
      <c r="P36" s="53">
        <f t="shared" si="8"/>
        <v>24866523.335057244</v>
      </c>
      <c r="Q36" s="53">
        <f t="shared" si="18"/>
        <v>1990412.5037929593</v>
      </c>
      <c r="R36" s="53">
        <f t="shared" si="9"/>
        <v>23138514.254037175</v>
      </c>
      <c r="S36" s="53">
        <f t="shared" si="10"/>
        <v>1990412.5037929593</v>
      </c>
      <c r="T36" s="53">
        <f t="shared" si="11"/>
        <v>21148101.750244215</v>
      </c>
      <c r="U36" s="54">
        <f t="shared" si="16"/>
        <v>9.5095890410958912</v>
      </c>
      <c r="V36" s="55">
        <v>25</v>
      </c>
      <c r="W36" s="54">
        <f t="shared" si="19"/>
        <v>15.490410958904109</v>
      </c>
      <c r="X36" s="53">
        <f t="shared" si="12"/>
        <v>21148100.750244215</v>
      </c>
      <c r="Y36" s="53">
        <f t="shared" si="13"/>
        <v>1365238.198415129</v>
      </c>
      <c r="Z36" s="56">
        <f t="shared" si="14"/>
        <v>19782863.551829085</v>
      </c>
      <c r="AA36" s="56">
        <f t="shared" ref="AA36:AA67" si="21">Y36</f>
        <v>1365238.198415129</v>
      </c>
      <c r="AB36" s="56">
        <f t="shared" si="15"/>
        <v>18417625.353413954</v>
      </c>
      <c r="AC36" s="8">
        <f t="shared" ref="AC36:AC67" si="22">AA36</f>
        <v>1365238.198415129</v>
      </c>
      <c r="AD36" s="8">
        <f t="shared" ref="AD36:AE67" si="23">AC36</f>
        <v>1365238.198415129</v>
      </c>
      <c r="AE36" s="9">
        <f t="shared" si="23"/>
        <v>1365238.198415129</v>
      </c>
    </row>
    <row r="37" spans="1:31" x14ac:dyDescent="0.25">
      <c r="A37" s="55">
        <v>34</v>
      </c>
      <c r="B37" s="55" t="s">
        <v>18</v>
      </c>
      <c r="C37" s="69">
        <f t="shared" si="4"/>
        <v>38989</v>
      </c>
      <c r="D37" s="57">
        <v>48964</v>
      </c>
      <c r="E37" s="55" t="s">
        <v>26</v>
      </c>
      <c r="F37" s="55" t="s">
        <v>28</v>
      </c>
      <c r="G37" s="71">
        <v>41395946.139534883</v>
      </c>
      <c r="H37" s="70">
        <f t="shared" si="5"/>
        <v>2201912.0286986637</v>
      </c>
      <c r="I37" s="70">
        <f t="shared" si="6"/>
        <v>16529421.804477639</v>
      </c>
      <c r="J37" s="70">
        <f t="shared" si="7"/>
        <v>24866524.335057244</v>
      </c>
      <c r="K37" s="71">
        <v>25128926.757830136</v>
      </c>
      <c r="L37" s="53">
        <v>1</v>
      </c>
      <c r="M37" s="54">
        <f t="shared" si="20"/>
        <v>7.506849315068493</v>
      </c>
      <c r="N37" s="55">
        <v>20</v>
      </c>
      <c r="O37" s="54">
        <f t="shared" si="17"/>
        <v>12.493150684931507</v>
      </c>
      <c r="P37" s="53">
        <f t="shared" si="8"/>
        <v>24866523.335057244</v>
      </c>
      <c r="Q37" s="53">
        <f t="shared" si="18"/>
        <v>1990412.5037929593</v>
      </c>
      <c r="R37" s="53">
        <f t="shared" si="9"/>
        <v>23138514.254037175</v>
      </c>
      <c r="S37" s="53">
        <f t="shared" si="10"/>
        <v>1990412.5037929593</v>
      </c>
      <c r="T37" s="53">
        <f t="shared" si="11"/>
        <v>21148101.750244215</v>
      </c>
      <c r="U37" s="54">
        <f t="shared" si="16"/>
        <v>9.5095890410958912</v>
      </c>
      <c r="V37" s="55">
        <v>25</v>
      </c>
      <c r="W37" s="54">
        <f t="shared" si="19"/>
        <v>15.490410958904109</v>
      </c>
      <c r="X37" s="53">
        <f t="shared" si="12"/>
        <v>21148100.750244215</v>
      </c>
      <c r="Y37" s="53">
        <f t="shared" si="13"/>
        <v>1365238.198415129</v>
      </c>
      <c r="Z37" s="56">
        <f t="shared" si="14"/>
        <v>19782863.551829085</v>
      </c>
      <c r="AA37" s="56">
        <f t="shared" si="21"/>
        <v>1365238.198415129</v>
      </c>
      <c r="AB37" s="56">
        <f t="shared" si="15"/>
        <v>18417625.353413954</v>
      </c>
      <c r="AC37" s="8">
        <f t="shared" si="22"/>
        <v>1365238.198415129</v>
      </c>
      <c r="AD37" s="8">
        <f t="shared" si="23"/>
        <v>1365238.198415129</v>
      </c>
      <c r="AE37" s="9">
        <f t="shared" si="23"/>
        <v>1365238.198415129</v>
      </c>
    </row>
    <row r="38" spans="1:31" x14ac:dyDescent="0.25">
      <c r="A38" s="55">
        <v>35</v>
      </c>
      <c r="B38" s="55" t="s">
        <v>18</v>
      </c>
      <c r="C38" s="69">
        <f t="shared" si="4"/>
        <v>38989</v>
      </c>
      <c r="D38" s="57">
        <v>48965</v>
      </c>
      <c r="E38" s="55" t="s">
        <v>26</v>
      </c>
      <c r="F38" s="55" t="s">
        <v>28</v>
      </c>
      <c r="G38" s="71">
        <v>41395946.139534883</v>
      </c>
      <c r="H38" s="70">
        <f t="shared" si="5"/>
        <v>2201912.0286986637</v>
      </c>
      <c r="I38" s="70">
        <f t="shared" si="6"/>
        <v>16529421.804477639</v>
      </c>
      <c r="J38" s="70">
        <f t="shared" si="7"/>
        <v>24866524.335057244</v>
      </c>
      <c r="K38" s="71">
        <v>25128926.757830136</v>
      </c>
      <c r="L38" s="53">
        <v>1</v>
      </c>
      <c r="M38" s="54">
        <f t="shared" si="20"/>
        <v>7.506849315068493</v>
      </c>
      <c r="N38" s="55">
        <v>20</v>
      </c>
      <c r="O38" s="54">
        <f t="shared" si="17"/>
        <v>12.493150684931507</v>
      </c>
      <c r="P38" s="53">
        <f t="shared" si="8"/>
        <v>24866523.335057244</v>
      </c>
      <c r="Q38" s="53">
        <f t="shared" si="18"/>
        <v>1990412.5037929593</v>
      </c>
      <c r="R38" s="53">
        <f t="shared" si="9"/>
        <v>23138514.254037175</v>
      </c>
      <c r="S38" s="53">
        <f t="shared" si="10"/>
        <v>1990412.5037929593</v>
      </c>
      <c r="T38" s="53">
        <f t="shared" si="11"/>
        <v>21148101.750244215</v>
      </c>
      <c r="U38" s="54">
        <f t="shared" si="16"/>
        <v>9.5095890410958912</v>
      </c>
      <c r="V38" s="55">
        <v>25</v>
      </c>
      <c r="W38" s="54">
        <f t="shared" si="19"/>
        <v>15.490410958904109</v>
      </c>
      <c r="X38" s="53">
        <f t="shared" si="12"/>
        <v>21148100.750244215</v>
      </c>
      <c r="Y38" s="53">
        <f t="shared" si="13"/>
        <v>1365238.198415129</v>
      </c>
      <c r="Z38" s="56">
        <f t="shared" si="14"/>
        <v>19782863.551829085</v>
      </c>
      <c r="AA38" s="56">
        <f t="shared" si="21"/>
        <v>1365238.198415129</v>
      </c>
      <c r="AB38" s="56">
        <f t="shared" si="15"/>
        <v>18417625.353413954</v>
      </c>
      <c r="AC38" s="8">
        <f t="shared" si="22"/>
        <v>1365238.198415129</v>
      </c>
      <c r="AD38" s="8">
        <f t="shared" si="23"/>
        <v>1365238.198415129</v>
      </c>
      <c r="AE38" s="9">
        <f t="shared" si="23"/>
        <v>1365238.198415129</v>
      </c>
    </row>
    <row r="39" spans="1:31" x14ac:dyDescent="0.25">
      <c r="A39" s="55">
        <v>36</v>
      </c>
      <c r="B39" s="55" t="s">
        <v>18</v>
      </c>
      <c r="C39" s="69">
        <f t="shared" si="4"/>
        <v>38989</v>
      </c>
      <c r="D39" s="57">
        <v>48966</v>
      </c>
      <c r="E39" s="55" t="s">
        <v>26</v>
      </c>
      <c r="F39" s="55" t="s">
        <v>28</v>
      </c>
      <c r="G39" s="71">
        <v>41395946.139534883</v>
      </c>
      <c r="H39" s="70">
        <f t="shared" si="5"/>
        <v>2201912.0286986637</v>
      </c>
      <c r="I39" s="70">
        <f t="shared" si="6"/>
        <v>16529421.804477639</v>
      </c>
      <c r="J39" s="70">
        <f t="shared" si="7"/>
        <v>24866524.335057244</v>
      </c>
      <c r="K39" s="71">
        <v>25128926.757830136</v>
      </c>
      <c r="L39" s="53">
        <v>1</v>
      </c>
      <c r="M39" s="54">
        <f t="shared" si="20"/>
        <v>7.506849315068493</v>
      </c>
      <c r="N39" s="55">
        <v>20</v>
      </c>
      <c r="O39" s="54">
        <f t="shared" si="17"/>
        <v>12.493150684931507</v>
      </c>
      <c r="P39" s="53">
        <f t="shared" si="8"/>
        <v>24866523.335057244</v>
      </c>
      <c r="Q39" s="53">
        <f t="shared" si="18"/>
        <v>1990412.5037929593</v>
      </c>
      <c r="R39" s="53">
        <f t="shared" si="9"/>
        <v>23138514.254037175</v>
      </c>
      <c r="S39" s="53">
        <f t="shared" si="10"/>
        <v>1990412.5037929593</v>
      </c>
      <c r="T39" s="53">
        <f t="shared" si="11"/>
        <v>21148101.750244215</v>
      </c>
      <c r="U39" s="54">
        <f t="shared" si="16"/>
        <v>9.5095890410958912</v>
      </c>
      <c r="V39" s="55">
        <v>25</v>
      </c>
      <c r="W39" s="54">
        <f t="shared" si="19"/>
        <v>15.490410958904109</v>
      </c>
      <c r="X39" s="53">
        <f t="shared" si="12"/>
        <v>21148100.750244215</v>
      </c>
      <c r="Y39" s="53">
        <f t="shared" si="13"/>
        <v>1365238.198415129</v>
      </c>
      <c r="Z39" s="56">
        <f t="shared" si="14"/>
        <v>19782863.551829085</v>
      </c>
      <c r="AA39" s="56">
        <f t="shared" si="21"/>
        <v>1365238.198415129</v>
      </c>
      <c r="AB39" s="56">
        <f t="shared" si="15"/>
        <v>18417625.353413954</v>
      </c>
      <c r="AC39" s="8">
        <f t="shared" si="22"/>
        <v>1365238.198415129</v>
      </c>
      <c r="AD39" s="8">
        <f t="shared" si="23"/>
        <v>1365238.198415129</v>
      </c>
      <c r="AE39" s="9">
        <f t="shared" si="23"/>
        <v>1365238.198415129</v>
      </c>
    </row>
    <row r="40" spans="1:31" x14ac:dyDescent="0.25">
      <c r="A40" s="55">
        <v>37</v>
      </c>
      <c r="B40" s="55" t="s">
        <v>18</v>
      </c>
      <c r="C40" s="69">
        <f t="shared" si="4"/>
        <v>38989</v>
      </c>
      <c r="D40" s="57">
        <v>48967</v>
      </c>
      <c r="E40" s="55" t="s">
        <v>26</v>
      </c>
      <c r="F40" s="55" t="s">
        <v>28</v>
      </c>
      <c r="G40" s="71">
        <v>41395946.139534883</v>
      </c>
      <c r="H40" s="70">
        <f t="shared" si="5"/>
        <v>2201912.0286986637</v>
      </c>
      <c r="I40" s="70">
        <f t="shared" si="6"/>
        <v>16529421.804477639</v>
      </c>
      <c r="J40" s="70">
        <f t="shared" si="7"/>
        <v>24866524.335057244</v>
      </c>
      <c r="K40" s="71">
        <v>25128926.757830136</v>
      </c>
      <c r="L40" s="53">
        <v>1</v>
      </c>
      <c r="M40" s="54">
        <f t="shared" si="20"/>
        <v>7.506849315068493</v>
      </c>
      <c r="N40" s="55">
        <v>20</v>
      </c>
      <c r="O40" s="54">
        <f t="shared" si="17"/>
        <v>12.493150684931507</v>
      </c>
      <c r="P40" s="53">
        <f t="shared" si="8"/>
        <v>24866523.335057244</v>
      </c>
      <c r="Q40" s="53">
        <f t="shared" si="18"/>
        <v>1990412.5037929593</v>
      </c>
      <c r="R40" s="53">
        <f t="shared" si="9"/>
        <v>23138514.254037175</v>
      </c>
      <c r="S40" s="53">
        <f t="shared" si="10"/>
        <v>1990412.5037929593</v>
      </c>
      <c r="T40" s="53">
        <f t="shared" si="11"/>
        <v>21148101.750244215</v>
      </c>
      <c r="U40" s="54">
        <f t="shared" si="16"/>
        <v>9.5095890410958912</v>
      </c>
      <c r="V40" s="55">
        <v>25</v>
      </c>
      <c r="W40" s="54">
        <f t="shared" si="19"/>
        <v>15.490410958904109</v>
      </c>
      <c r="X40" s="53">
        <f t="shared" si="12"/>
        <v>21148100.750244215</v>
      </c>
      <c r="Y40" s="53">
        <f t="shared" si="13"/>
        <v>1365238.198415129</v>
      </c>
      <c r="Z40" s="56">
        <f t="shared" si="14"/>
        <v>19782863.551829085</v>
      </c>
      <c r="AA40" s="56">
        <f t="shared" si="21"/>
        <v>1365238.198415129</v>
      </c>
      <c r="AB40" s="56">
        <f t="shared" si="15"/>
        <v>18417625.353413954</v>
      </c>
      <c r="AC40" s="8">
        <f t="shared" si="22"/>
        <v>1365238.198415129</v>
      </c>
      <c r="AD40" s="8">
        <f t="shared" si="23"/>
        <v>1365238.198415129</v>
      </c>
      <c r="AE40" s="9">
        <f t="shared" si="23"/>
        <v>1365238.198415129</v>
      </c>
    </row>
    <row r="41" spans="1:31" x14ac:dyDescent="0.25">
      <c r="A41" s="55">
        <v>38</v>
      </c>
      <c r="B41" s="55" t="s">
        <v>18</v>
      </c>
      <c r="C41" s="69">
        <f t="shared" si="4"/>
        <v>38989</v>
      </c>
      <c r="D41" s="57">
        <v>48968</v>
      </c>
      <c r="E41" s="55" t="s">
        <v>26</v>
      </c>
      <c r="F41" s="55" t="s">
        <v>28</v>
      </c>
      <c r="G41" s="71">
        <v>41395946.139534883</v>
      </c>
      <c r="H41" s="70">
        <f t="shared" si="5"/>
        <v>2201912.0286986637</v>
      </c>
      <c r="I41" s="70">
        <f t="shared" si="6"/>
        <v>16529421.804477639</v>
      </c>
      <c r="J41" s="70">
        <f t="shared" si="7"/>
        <v>24866524.335057244</v>
      </c>
      <c r="K41" s="71">
        <v>25128926.757830136</v>
      </c>
      <c r="L41" s="53">
        <v>1</v>
      </c>
      <c r="M41" s="54">
        <f t="shared" si="20"/>
        <v>7.506849315068493</v>
      </c>
      <c r="N41" s="55">
        <v>20</v>
      </c>
      <c r="O41" s="54">
        <f t="shared" si="17"/>
        <v>12.493150684931507</v>
      </c>
      <c r="P41" s="53">
        <f t="shared" si="8"/>
        <v>24866523.335057244</v>
      </c>
      <c r="Q41" s="53">
        <f t="shared" si="18"/>
        <v>1990412.5037929593</v>
      </c>
      <c r="R41" s="53">
        <f t="shared" si="9"/>
        <v>23138514.254037175</v>
      </c>
      <c r="S41" s="53">
        <f t="shared" si="10"/>
        <v>1990412.5037929593</v>
      </c>
      <c r="T41" s="53">
        <f t="shared" si="11"/>
        <v>21148101.750244215</v>
      </c>
      <c r="U41" s="54">
        <f t="shared" si="16"/>
        <v>9.5095890410958912</v>
      </c>
      <c r="V41" s="55">
        <v>25</v>
      </c>
      <c r="W41" s="54">
        <f t="shared" si="19"/>
        <v>15.490410958904109</v>
      </c>
      <c r="X41" s="53">
        <f t="shared" si="12"/>
        <v>21148100.750244215</v>
      </c>
      <c r="Y41" s="53">
        <f t="shared" si="13"/>
        <v>1365238.198415129</v>
      </c>
      <c r="Z41" s="56">
        <f t="shared" si="14"/>
        <v>19782863.551829085</v>
      </c>
      <c r="AA41" s="56">
        <f t="shared" si="21"/>
        <v>1365238.198415129</v>
      </c>
      <c r="AB41" s="56">
        <f t="shared" si="15"/>
        <v>18417625.353413954</v>
      </c>
      <c r="AC41" s="8">
        <f t="shared" si="22"/>
        <v>1365238.198415129</v>
      </c>
      <c r="AD41" s="8">
        <f t="shared" si="23"/>
        <v>1365238.198415129</v>
      </c>
      <c r="AE41" s="9">
        <f t="shared" si="23"/>
        <v>1365238.198415129</v>
      </c>
    </row>
    <row r="42" spans="1:31" x14ac:dyDescent="0.25">
      <c r="A42" s="55">
        <v>39</v>
      </c>
      <c r="B42" s="55" t="s">
        <v>18</v>
      </c>
      <c r="C42" s="69">
        <f t="shared" si="4"/>
        <v>38989</v>
      </c>
      <c r="D42" s="57">
        <v>48969</v>
      </c>
      <c r="E42" s="55" t="s">
        <v>26</v>
      </c>
      <c r="F42" s="55" t="s">
        <v>28</v>
      </c>
      <c r="G42" s="71">
        <v>41395946.139534883</v>
      </c>
      <c r="H42" s="70">
        <f t="shared" si="5"/>
        <v>2201912.0286986637</v>
      </c>
      <c r="I42" s="70">
        <f t="shared" si="6"/>
        <v>16529421.804477639</v>
      </c>
      <c r="J42" s="70">
        <f t="shared" si="7"/>
        <v>24866524.335057244</v>
      </c>
      <c r="K42" s="71">
        <v>25128926.757830136</v>
      </c>
      <c r="L42" s="53">
        <v>1</v>
      </c>
      <c r="M42" s="54">
        <f t="shared" si="20"/>
        <v>7.506849315068493</v>
      </c>
      <c r="N42" s="55">
        <v>20</v>
      </c>
      <c r="O42" s="54">
        <f t="shared" si="17"/>
        <v>12.493150684931507</v>
      </c>
      <c r="P42" s="53">
        <f t="shared" si="8"/>
        <v>24866523.335057244</v>
      </c>
      <c r="Q42" s="53">
        <f t="shared" si="18"/>
        <v>1990412.5037929593</v>
      </c>
      <c r="R42" s="53">
        <f t="shared" si="9"/>
        <v>23138514.254037175</v>
      </c>
      <c r="S42" s="53">
        <f t="shared" si="10"/>
        <v>1990412.5037929593</v>
      </c>
      <c r="T42" s="53">
        <f t="shared" si="11"/>
        <v>21148101.750244215</v>
      </c>
      <c r="U42" s="54">
        <f t="shared" si="16"/>
        <v>9.5095890410958912</v>
      </c>
      <c r="V42" s="55">
        <v>25</v>
      </c>
      <c r="W42" s="54">
        <f t="shared" si="19"/>
        <v>15.490410958904109</v>
      </c>
      <c r="X42" s="53">
        <f t="shared" si="12"/>
        <v>21148100.750244215</v>
      </c>
      <c r="Y42" s="53">
        <f t="shared" si="13"/>
        <v>1365238.198415129</v>
      </c>
      <c r="Z42" s="56">
        <f t="shared" si="14"/>
        <v>19782863.551829085</v>
      </c>
      <c r="AA42" s="56">
        <f t="shared" si="21"/>
        <v>1365238.198415129</v>
      </c>
      <c r="AB42" s="56">
        <f t="shared" si="15"/>
        <v>18417625.353413954</v>
      </c>
      <c r="AC42" s="8">
        <f t="shared" si="22"/>
        <v>1365238.198415129</v>
      </c>
      <c r="AD42" s="8">
        <f t="shared" si="23"/>
        <v>1365238.198415129</v>
      </c>
      <c r="AE42" s="9">
        <f t="shared" si="23"/>
        <v>1365238.198415129</v>
      </c>
    </row>
    <row r="43" spans="1:31" x14ac:dyDescent="0.25">
      <c r="A43" s="55">
        <v>40</v>
      </c>
      <c r="B43" s="55" t="s">
        <v>18</v>
      </c>
      <c r="C43" s="69">
        <f t="shared" si="4"/>
        <v>38989</v>
      </c>
      <c r="D43" s="57">
        <v>48970</v>
      </c>
      <c r="E43" s="55" t="s">
        <v>26</v>
      </c>
      <c r="F43" s="55" t="s">
        <v>28</v>
      </c>
      <c r="G43" s="71">
        <v>41395946.139534883</v>
      </c>
      <c r="H43" s="70">
        <f t="shared" si="5"/>
        <v>2201912.0286986637</v>
      </c>
      <c r="I43" s="70">
        <f t="shared" si="6"/>
        <v>16529421.804477639</v>
      </c>
      <c r="J43" s="70">
        <f t="shared" si="7"/>
        <v>24866524.335057244</v>
      </c>
      <c r="K43" s="71">
        <v>25128926.757830136</v>
      </c>
      <c r="L43" s="53">
        <v>1</v>
      </c>
      <c r="M43" s="54">
        <f t="shared" si="20"/>
        <v>7.506849315068493</v>
      </c>
      <c r="N43" s="55">
        <v>20</v>
      </c>
      <c r="O43" s="54">
        <f t="shared" si="17"/>
        <v>12.493150684931507</v>
      </c>
      <c r="P43" s="53">
        <f t="shared" si="8"/>
        <v>24866523.335057244</v>
      </c>
      <c r="Q43" s="53">
        <f t="shared" si="18"/>
        <v>1990412.5037929593</v>
      </c>
      <c r="R43" s="53">
        <f t="shared" si="9"/>
        <v>23138514.254037175</v>
      </c>
      <c r="S43" s="53">
        <f t="shared" si="10"/>
        <v>1990412.5037929593</v>
      </c>
      <c r="T43" s="53">
        <f t="shared" si="11"/>
        <v>21148101.750244215</v>
      </c>
      <c r="U43" s="54">
        <f t="shared" si="16"/>
        <v>9.5095890410958912</v>
      </c>
      <c r="V43" s="55">
        <v>25</v>
      </c>
      <c r="W43" s="54">
        <f t="shared" si="19"/>
        <v>15.490410958904109</v>
      </c>
      <c r="X43" s="53">
        <f t="shared" si="12"/>
        <v>21148100.750244215</v>
      </c>
      <c r="Y43" s="53">
        <f t="shared" si="13"/>
        <v>1365238.198415129</v>
      </c>
      <c r="Z43" s="56">
        <f t="shared" si="14"/>
        <v>19782863.551829085</v>
      </c>
      <c r="AA43" s="56">
        <f t="shared" si="21"/>
        <v>1365238.198415129</v>
      </c>
      <c r="AB43" s="56">
        <f t="shared" si="15"/>
        <v>18417625.353413954</v>
      </c>
      <c r="AC43" s="8">
        <f t="shared" si="22"/>
        <v>1365238.198415129</v>
      </c>
      <c r="AD43" s="8">
        <f t="shared" si="23"/>
        <v>1365238.198415129</v>
      </c>
      <c r="AE43" s="9">
        <f t="shared" si="23"/>
        <v>1365238.198415129</v>
      </c>
    </row>
    <row r="44" spans="1:31" x14ac:dyDescent="0.25">
      <c r="A44" s="55">
        <v>41</v>
      </c>
      <c r="B44" s="55" t="s">
        <v>18</v>
      </c>
      <c r="C44" s="69">
        <f t="shared" si="4"/>
        <v>38989</v>
      </c>
      <c r="D44" s="57">
        <v>48729</v>
      </c>
      <c r="E44" s="55" t="s">
        <v>26</v>
      </c>
      <c r="F44" s="55" t="s">
        <v>28</v>
      </c>
      <c r="G44" s="71">
        <v>41395946.139534883</v>
      </c>
      <c r="H44" s="70">
        <f t="shared" si="5"/>
        <v>2201912.0286986637</v>
      </c>
      <c r="I44" s="70">
        <f t="shared" si="6"/>
        <v>16529421.804477639</v>
      </c>
      <c r="J44" s="70">
        <f t="shared" si="7"/>
        <v>24866524.335057244</v>
      </c>
      <c r="K44" s="71">
        <v>25128926.757830136</v>
      </c>
      <c r="L44" s="53">
        <v>1</v>
      </c>
      <c r="M44" s="54">
        <f t="shared" si="20"/>
        <v>7.506849315068493</v>
      </c>
      <c r="N44" s="55">
        <v>20</v>
      </c>
      <c r="O44" s="54">
        <f t="shared" si="17"/>
        <v>12.493150684931507</v>
      </c>
      <c r="P44" s="53">
        <f t="shared" si="8"/>
        <v>24866523.335057244</v>
      </c>
      <c r="Q44" s="53">
        <f t="shared" si="18"/>
        <v>1990412.5037929593</v>
      </c>
      <c r="R44" s="53">
        <f t="shared" si="9"/>
        <v>23138514.254037175</v>
      </c>
      <c r="S44" s="53">
        <f t="shared" si="10"/>
        <v>1990412.5037929593</v>
      </c>
      <c r="T44" s="53">
        <f t="shared" si="11"/>
        <v>21148101.750244215</v>
      </c>
      <c r="U44" s="54">
        <f t="shared" si="16"/>
        <v>9.5095890410958912</v>
      </c>
      <c r="V44" s="55">
        <v>25</v>
      </c>
      <c r="W44" s="54">
        <f t="shared" si="19"/>
        <v>15.490410958904109</v>
      </c>
      <c r="X44" s="53">
        <f t="shared" si="12"/>
        <v>21148100.750244215</v>
      </c>
      <c r="Y44" s="53">
        <f t="shared" si="13"/>
        <v>1365238.198415129</v>
      </c>
      <c r="Z44" s="56">
        <f t="shared" si="14"/>
        <v>19782863.551829085</v>
      </c>
      <c r="AA44" s="56">
        <f t="shared" si="21"/>
        <v>1365238.198415129</v>
      </c>
      <c r="AB44" s="56">
        <f t="shared" si="15"/>
        <v>18417625.353413954</v>
      </c>
      <c r="AC44" s="8">
        <f t="shared" si="22"/>
        <v>1365238.198415129</v>
      </c>
      <c r="AD44" s="8">
        <f t="shared" si="23"/>
        <v>1365238.198415129</v>
      </c>
      <c r="AE44" s="9">
        <f t="shared" si="23"/>
        <v>1365238.198415129</v>
      </c>
    </row>
    <row r="45" spans="1:31" x14ac:dyDescent="0.25">
      <c r="A45" s="55">
        <v>42</v>
      </c>
      <c r="B45" s="55" t="s">
        <v>18</v>
      </c>
      <c r="C45" s="69">
        <f t="shared" si="4"/>
        <v>38989</v>
      </c>
      <c r="D45" s="57">
        <v>48730</v>
      </c>
      <c r="E45" s="55" t="s">
        <v>26</v>
      </c>
      <c r="F45" s="55" t="s">
        <v>28</v>
      </c>
      <c r="G45" s="71">
        <v>41395946.139534883</v>
      </c>
      <c r="H45" s="70">
        <f t="shared" si="5"/>
        <v>2201912.0286986637</v>
      </c>
      <c r="I45" s="70">
        <f t="shared" si="6"/>
        <v>16529421.804477639</v>
      </c>
      <c r="J45" s="70">
        <f t="shared" si="7"/>
        <v>24866524.335057244</v>
      </c>
      <c r="K45" s="71">
        <v>25128926.757830136</v>
      </c>
      <c r="L45" s="53">
        <v>1</v>
      </c>
      <c r="M45" s="54">
        <f t="shared" si="20"/>
        <v>7.506849315068493</v>
      </c>
      <c r="N45" s="55">
        <v>20</v>
      </c>
      <c r="O45" s="54">
        <f t="shared" si="17"/>
        <v>12.493150684931507</v>
      </c>
      <c r="P45" s="53">
        <f t="shared" si="8"/>
        <v>24866523.335057244</v>
      </c>
      <c r="Q45" s="53">
        <f t="shared" si="18"/>
        <v>1990412.5037929593</v>
      </c>
      <c r="R45" s="53">
        <f t="shared" si="9"/>
        <v>23138514.254037175</v>
      </c>
      <c r="S45" s="53">
        <f t="shared" si="10"/>
        <v>1990412.5037929593</v>
      </c>
      <c r="T45" s="53">
        <f t="shared" si="11"/>
        <v>21148101.750244215</v>
      </c>
      <c r="U45" s="54">
        <f t="shared" si="16"/>
        <v>9.5095890410958912</v>
      </c>
      <c r="V45" s="55">
        <v>25</v>
      </c>
      <c r="W45" s="54">
        <f t="shared" si="19"/>
        <v>15.490410958904109</v>
      </c>
      <c r="X45" s="53">
        <f t="shared" si="12"/>
        <v>21148100.750244215</v>
      </c>
      <c r="Y45" s="53">
        <f t="shared" si="13"/>
        <v>1365238.198415129</v>
      </c>
      <c r="Z45" s="56">
        <f t="shared" si="14"/>
        <v>19782863.551829085</v>
      </c>
      <c r="AA45" s="56">
        <f t="shared" si="21"/>
        <v>1365238.198415129</v>
      </c>
      <c r="AB45" s="56">
        <f t="shared" si="15"/>
        <v>18417625.353413954</v>
      </c>
      <c r="AC45" s="8">
        <f t="shared" si="22"/>
        <v>1365238.198415129</v>
      </c>
      <c r="AD45" s="8">
        <f t="shared" si="23"/>
        <v>1365238.198415129</v>
      </c>
      <c r="AE45" s="9">
        <f t="shared" si="23"/>
        <v>1365238.198415129</v>
      </c>
    </row>
    <row r="46" spans="1:31" x14ac:dyDescent="0.25">
      <c r="A46" s="55">
        <v>43</v>
      </c>
      <c r="B46" s="55" t="s">
        <v>18</v>
      </c>
      <c r="C46" s="69">
        <f t="shared" si="4"/>
        <v>38989</v>
      </c>
      <c r="D46" s="57">
        <v>48731</v>
      </c>
      <c r="E46" s="55" t="s">
        <v>26</v>
      </c>
      <c r="F46" s="55" t="s">
        <v>28</v>
      </c>
      <c r="G46" s="71">
        <v>41395946.139534883</v>
      </c>
      <c r="H46" s="70">
        <f t="shared" ref="H46:H51" si="24">G46/19</f>
        <v>2178734.0073439414</v>
      </c>
      <c r="I46" s="70">
        <f t="shared" si="6"/>
        <v>16355427.890746299</v>
      </c>
      <c r="J46" s="70">
        <f t="shared" si="7"/>
        <v>25040518.248788584</v>
      </c>
      <c r="K46" s="71">
        <v>25128926.757830136</v>
      </c>
      <c r="L46" s="53">
        <v>1</v>
      </c>
      <c r="M46" s="54">
        <f t="shared" si="20"/>
        <v>7.506849315068493</v>
      </c>
      <c r="N46" s="55">
        <v>20</v>
      </c>
      <c r="O46" s="54">
        <f t="shared" si="17"/>
        <v>12.493150684931507</v>
      </c>
      <c r="P46" s="53">
        <f t="shared" si="8"/>
        <v>25040517.248788584</v>
      </c>
      <c r="Q46" s="53">
        <f t="shared" si="18"/>
        <v>2004339.6482034721</v>
      </c>
      <c r="R46" s="53">
        <f t="shared" si="9"/>
        <v>23124587.109626662</v>
      </c>
      <c r="S46" s="53">
        <f t="shared" si="10"/>
        <v>2004339.6482034721</v>
      </c>
      <c r="T46" s="53">
        <f t="shared" si="11"/>
        <v>21120247.461423188</v>
      </c>
      <c r="U46" s="54">
        <f t="shared" si="16"/>
        <v>9.5095890410958912</v>
      </c>
      <c r="V46" s="55">
        <v>25</v>
      </c>
      <c r="W46" s="54">
        <f t="shared" si="19"/>
        <v>15.490410958904109</v>
      </c>
      <c r="X46" s="53">
        <f t="shared" si="12"/>
        <v>21120246.461423188</v>
      </c>
      <c r="Y46" s="53">
        <f t="shared" si="13"/>
        <v>1363440.0350936442</v>
      </c>
      <c r="Z46" s="56">
        <f t="shared" si="14"/>
        <v>19756807.426329546</v>
      </c>
      <c r="AA46" s="56">
        <f t="shared" si="21"/>
        <v>1363440.0350936442</v>
      </c>
      <c r="AB46" s="56">
        <f t="shared" si="15"/>
        <v>18393367.391235903</v>
      </c>
      <c r="AC46" s="8">
        <f t="shared" si="22"/>
        <v>1363440.0350936442</v>
      </c>
      <c r="AD46" s="8">
        <f t="shared" si="23"/>
        <v>1363440.0350936442</v>
      </c>
      <c r="AE46" s="9">
        <f t="shared" si="23"/>
        <v>1363440.0350936442</v>
      </c>
    </row>
    <row r="47" spans="1:31" x14ac:dyDescent="0.25">
      <c r="A47" s="55">
        <v>44</v>
      </c>
      <c r="B47" s="55" t="s">
        <v>18</v>
      </c>
      <c r="C47" s="69">
        <f t="shared" si="4"/>
        <v>38989</v>
      </c>
      <c r="D47" s="57">
        <v>48732</v>
      </c>
      <c r="E47" s="55" t="s">
        <v>26</v>
      </c>
      <c r="F47" s="55" t="s">
        <v>28</v>
      </c>
      <c r="G47" s="71">
        <v>41395946.139534883</v>
      </c>
      <c r="H47" s="70">
        <f t="shared" si="24"/>
        <v>2178734.0073439414</v>
      </c>
      <c r="I47" s="70">
        <f t="shared" si="6"/>
        <v>16355427.890746299</v>
      </c>
      <c r="J47" s="70">
        <f t="shared" si="7"/>
        <v>25040518.248788584</v>
      </c>
      <c r="K47" s="71">
        <v>25128926.757830136</v>
      </c>
      <c r="L47" s="53">
        <v>1</v>
      </c>
      <c r="M47" s="54">
        <f t="shared" si="20"/>
        <v>7.506849315068493</v>
      </c>
      <c r="N47" s="55">
        <v>20</v>
      </c>
      <c r="O47" s="54">
        <f t="shared" si="17"/>
        <v>12.493150684931507</v>
      </c>
      <c r="P47" s="53">
        <f t="shared" si="8"/>
        <v>25040517.248788584</v>
      </c>
      <c r="Q47" s="53">
        <f t="shared" si="18"/>
        <v>2004339.6482034721</v>
      </c>
      <c r="R47" s="53">
        <f t="shared" si="9"/>
        <v>23124587.109626662</v>
      </c>
      <c r="S47" s="53">
        <f t="shared" si="10"/>
        <v>2004339.6482034721</v>
      </c>
      <c r="T47" s="53">
        <f t="shared" si="11"/>
        <v>21120247.461423188</v>
      </c>
      <c r="U47" s="54">
        <f t="shared" si="16"/>
        <v>9.5095890410958912</v>
      </c>
      <c r="V47" s="55">
        <v>25</v>
      </c>
      <c r="W47" s="54">
        <f t="shared" si="19"/>
        <v>15.490410958904109</v>
      </c>
      <c r="X47" s="53">
        <f t="shared" si="12"/>
        <v>21120246.461423188</v>
      </c>
      <c r="Y47" s="53">
        <f t="shared" si="13"/>
        <v>1363440.0350936442</v>
      </c>
      <c r="Z47" s="56">
        <f t="shared" si="14"/>
        <v>19756807.426329546</v>
      </c>
      <c r="AA47" s="56">
        <f t="shared" si="21"/>
        <v>1363440.0350936442</v>
      </c>
      <c r="AB47" s="56">
        <f t="shared" si="15"/>
        <v>18393367.391235903</v>
      </c>
      <c r="AC47" s="8">
        <f t="shared" si="22"/>
        <v>1363440.0350936442</v>
      </c>
      <c r="AD47" s="8">
        <f t="shared" si="23"/>
        <v>1363440.0350936442</v>
      </c>
      <c r="AE47" s="9">
        <f t="shared" si="23"/>
        <v>1363440.0350936442</v>
      </c>
    </row>
    <row r="48" spans="1:31" x14ac:dyDescent="0.25">
      <c r="A48" s="55">
        <v>45</v>
      </c>
      <c r="B48" s="55" t="s">
        <v>18</v>
      </c>
      <c r="C48" s="69">
        <f t="shared" si="4"/>
        <v>38989</v>
      </c>
      <c r="D48" s="57">
        <v>48733</v>
      </c>
      <c r="E48" s="55" t="s">
        <v>26</v>
      </c>
      <c r="F48" s="55" t="s">
        <v>28</v>
      </c>
      <c r="G48" s="71">
        <v>41395946.139534883</v>
      </c>
      <c r="H48" s="70">
        <f t="shared" si="24"/>
        <v>2178734.0073439414</v>
      </c>
      <c r="I48" s="70">
        <f t="shared" si="6"/>
        <v>16355427.890746299</v>
      </c>
      <c r="J48" s="70">
        <f t="shared" si="7"/>
        <v>25040518.248788584</v>
      </c>
      <c r="K48" s="71">
        <v>25128926.757830136</v>
      </c>
      <c r="L48" s="53">
        <v>1</v>
      </c>
      <c r="M48" s="54">
        <f t="shared" si="20"/>
        <v>7.506849315068493</v>
      </c>
      <c r="N48" s="55">
        <v>20</v>
      </c>
      <c r="O48" s="54">
        <f t="shared" si="17"/>
        <v>12.493150684931507</v>
      </c>
      <c r="P48" s="53">
        <f t="shared" si="8"/>
        <v>25040517.248788584</v>
      </c>
      <c r="Q48" s="53">
        <f t="shared" si="18"/>
        <v>2004339.6482034721</v>
      </c>
      <c r="R48" s="53">
        <f t="shared" si="9"/>
        <v>23124587.109626662</v>
      </c>
      <c r="S48" s="53">
        <f t="shared" si="10"/>
        <v>2004339.6482034721</v>
      </c>
      <c r="T48" s="53">
        <f t="shared" si="11"/>
        <v>21120247.461423188</v>
      </c>
      <c r="U48" s="54">
        <f t="shared" si="16"/>
        <v>9.5095890410958912</v>
      </c>
      <c r="V48" s="55">
        <v>25</v>
      </c>
      <c r="W48" s="54">
        <f t="shared" si="19"/>
        <v>15.490410958904109</v>
      </c>
      <c r="X48" s="53">
        <f t="shared" si="12"/>
        <v>21120246.461423188</v>
      </c>
      <c r="Y48" s="53">
        <f t="shared" si="13"/>
        <v>1363440.0350936442</v>
      </c>
      <c r="Z48" s="56">
        <f t="shared" si="14"/>
        <v>19756807.426329546</v>
      </c>
      <c r="AA48" s="56">
        <f t="shared" si="21"/>
        <v>1363440.0350936442</v>
      </c>
      <c r="AB48" s="56">
        <f t="shared" si="15"/>
        <v>18393367.391235903</v>
      </c>
      <c r="AC48" s="8">
        <f t="shared" si="22"/>
        <v>1363440.0350936442</v>
      </c>
      <c r="AD48" s="8">
        <f t="shared" si="23"/>
        <v>1363440.0350936442</v>
      </c>
      <c r="AE48" s="9">
        <f t="shared" si="23"/>
        <v>1363440.0350936442</v>
      </c>
    </row>
    <row r="49" spans="1:31" x14ac:dyDescent="0.25">
      <c r="A49" s="55">
        <v>46</v>
      </c>
      <c r="B49" s="55" t="s">
        <v>18</v>
      </c>
      <c r="C49" s="69">
        <f t="shared" si="4"/>
        <v>38989</v>
      </c>
      <c r="D49" s="57">
        <v>48734</v>
      </c>
      <c r="E49" s="55" t="s">
        <v>26</v>
      </c>
      <c r="F49" s="55" t="s">
        <v>28</v>
      </c>
      <c r="G49" s="71">
        <v>41395946.139534883</v>
      </c>
      <c r="H49" s="70">
        <f t="shared" si="24"/>
        <v>2178734.0073439414</v>
      </c>
      <c r="I49" s="70">
        <f t="shared" si="6"/>
        <v>16355427.890746299</v>
      </c>
      <c r="J49" s="70">
        <f t="shared" si="7"/>
        <v>25040518.248788584</v>
      </c>
      <c r="K49" s="71">
        <v>25128926.757830136</v>
      </c>
      <c r="L49" s="53">
        <v>1</v>
      </c>
      <c r="M49" s="54">
        <f t="shared" si="20"/>
        <v>7.506849315068493</v>
      </c>
      <c r="N49" s="55">
        <v>20</v>
      </c>
      <c r="O49" s="54">
        <f t="shared" si="17"/>
        <v>12.493150684931507</v>
      </c>
      <c r="P49" s="53">
        <f t="shared" si="8"/>
        <v>25040517.248788584</v>
      </c>
      <c r="Q49" s="53">
        <f t="shared" si="18"/>
        <v>2004339.6482034721</v>
      </c>
      <c r="R49" s="53">
        <f t="shared" si="9"/>
        <v>23124587.109626662</v>
      </c>
      <c r="S49" s="53">
        <f t="shared" si="10"/>
        <v>2004339.6482034721</v>
      </c>
      <c r="T49" s="53">
        <f t="shared" si="11"/>
        <v>21120247.461423188</v>
      </c>
      <c r="U49" s="54">
        <f t="shared" si="16"/>
        <v>9.5095890410958912</v>
      </c>
      <c r="V49" s="55">
        <v>25</v>
      </c>
      <c r="W49" s="54">
        <f t="shared" si="19"/>
        <v>15.490410958904109</v>
      </c>
      <c r="X49" s="53">
        <f t="shared" si="12"/>
        <v>21120246.461423188</v>
      </c>
      <c r="Y49" s="53">
        <f t="shared" si="13"/>
        <v>1363440.0350936442</v>
      </c>
      <c r="Z49" s="56">
        <f t="shared" si="14"/>
        <v>19756807.426329546</v>
      </c>
      <c r="AA49" s="56">
        <f t="shared" si="21"/>
        <v>1363440.0350936442</v>
      </c>
      <c r="AB49" s="56">
        <f t="shared" si="15"/>
        <v>18393367.391235903</v>
      </c>
      <c r="AC49" s="8">
        <f t="shared" si="22"/>
        <v>1363440.0350936442</v>
      </c>
      <c r="AD49" s="8">
        <f t="shared" si="23"/>
        <v>1363440.0350936442</v>
      </c>
      <c r="AE49" s="9">
        <f t="shared" si="23"/>
        <v>1363440.0350936442</v>
      </c>
    </row>
    <row r="50" spans="1:31" x14ac:dyDescent="0.25">
      <c r="A50" s="55">
        <v>47</v>
      </c>
      <c r="B50" s="55" t="s">
        <v>18</v>
      </c>
      <c r="C50" s="69">
        <f t="shared" si="4"/>
        <v>38989</v>
      </c>
      <c r="D50" s="57">
        <v>48735</v>
      </c>
      <c r="E50" s="55" t="s">
        <v>26</v>
      </c>
      <c r="F50" s="55" t="s">
        <v>28</v>
      </c>
      <c r="G50" s="71">
        <v>41395946.139534883</v>
      </c>
      <c r="H50" s="70">
        <f t="shared" si="24"/>
        <v>2178734.0073439414</v>
      </c>
      <c r="I50" s="70">
        <f t="shared" si="6"/>
        <v>16355427.890746299</v>
      </c>
      <c r="J50" s="70">
        <f t="shared" si="7"/>
        <v>25040518.248788584</v>
      </c>
      <c r="K50" s="71">
        <v>25128926.757830136</v>
      </c>
      <c r="L50" s="53">
        <v>1</v>
      </c>
      <c r="M50" s="54">
        <f t="shared" si="20"/>
        <v>7.506849315068493</v>
      </c>
      <c r="N50" s="55">
        <v>20</v>
      </c>
      <c r="O50" s="54">
        <f t="shared" si="17"/>
        <v>12.493150684931507</v>
      </c>
      <c r="P50" s="53">
        <f t="shared" si="8"/>
        <v>25040517.248788584</v>
      </c>
      <c r="Q50" s="53">
        <f t="shared" si="18"/>
        <v>2004339.6482034721</v>
      </c>
      <c r="R50" s="53">
        <f t="shared" si="9"/>
        <v>23124587.109626662</v>
      </c>
      <c r="S50" s="53">
        <f t="shared" si="10"/>
        <v>2004339.6482034721</v>
      </c>
      <c r="T50" s="53">
        <f t="shared" si="11"/>
        <v>21120247.461423188</v>
      </c>
      <c r="U50" s="54">
        <f t="shared" si="16"/>
        <v>9.5095890410958912</v>
      </c>
      <c r="V50" s="55">
        <v>25</v>
      </c>
      <c r="W50" s="54">
        <f t="shared" si="19"/>
        <v>15.490410958904109</v>
      </c>
      <c r="X50" s="53">
        <f t="shared" si="12"/>
        <v>21120246.461423188</v>
      </c>
      <c r="Y50" s="53">
        <f t="shared" si="13"/>
        <v>1363440.0350936442</v>
      </c>
      <c r="Z50" s="56">
        <f t="shared" si="14"/>
        <v>19756807.426329546</v>
      </c>
      <c r="AA50" s="56">
        <f t="shared" si="21"/>
        <v>1363440.0350936442</v>
      </c>
      <c r="AB50" s="56">
        <f t="shared" si="15"/>
        <v>18393367.391235903</v>
      </c>
      <c r="AC50" s="8">
        <f t="shared" si="22"/>
        <v>1363440.0350936442</v>
      </c>
      <c r="AD50" s="8">
        <f t="shared" si="23"/>
        <v>1363440.0350936442</v>
      </c>
      <c r="AE50" s="9">
        <f t="shared" si="23"/>
        <v>1363440.0350936442</v>
      </c>
    </row>
    <row r="51" spans="1:31" x14ac:dyDescent="0.25">
      <c r="A51" s="55">
        <v>48</v>
      </c>
      <c r="B51" s="55" t="s">
        <v>18</v>
      </c>
      <c r="C51" s="69">
        <f t="shared" si="4"/>
        <v>38989</v>
      </c>
      <c r="D51" s="57">
        <v>48736</v>
      </c>
      <c r="E51" s="55" t="s">
        <v>26</v>
      </c>
      <c r="F51" s="55" t="s">
        <v>28</v>
      </c>
      <c r="G51" s="71">
        <v>41395946.139534883</v>
      </c>
      <c r="H51" s="70">
        <f t="shared" si="24"/>
        <v>2178734.0073439414</v>
      </c>
      <c r="I51" s="70">
        <f t="shared" si="6"/>
        <v>16355427.890746299</v>
      </c>
      <c r="J51" s="70">
        <f t="shared" si="7"/>
        <v>25040518.248788584</v>
      </c>
      <c r="K51" s="71">
        <v>25128926.757830136</v>
      </c>
      <c r="L51" s="53">
        <v>1</v>
      </c>
      <c r="M51" s="54">
        <f t="shared" si="20"/>
        <v>7.506849315068493</v>
      </c>
      <c r="N51" s="55">
        <v>20</v>
      </c>
      <c r="O51" s="54">
        <f t="shared" si="17"/>
        <v>12.493150684931507</v>
      </c>
      <c r="P51" s="53">
        <f t="shared" si="8"/>
        <v>25040517.248788584</v>
      </c>
      <c r="Q51" s="53">
        <f t="shared" si="18"/>
        <v>2004339.6482034721</v>
      </c>
      <c r="R51" s="53">
        <f t="shared" si="9"/>
        <v>23124587.109626662</v>
      </c>
      <c r="S51" s="53">
        <f t="shared" si="10"/>
        <v>2004339.6482034721</v>
      </c>
      <c r="T51" s="53">
        <f t="shared" si="11"/>
        <v>21120247.461423188</v>
      </c>
      <c r="U51" s="54">
        <f t="shared" si="16"/>
        <v>9.5095890410958912</v>
      </c>
      <c r="V51" s="55">
        <v>25</v>
      </c>
      <c r="W51" s="54">
        <f t="shared" si="19"/>
        <v>15.490410958904109</v>
      </c>
      <c r="X51" s="53">
        <f t="shared" si="12"/>
        <v>21120246.461423188</v>
      </c>
      <c r="Y51" s="53">
        <f t="shared" si="13"/>
        <v>1363440.0350936442</v>
      </c>
      <c r="Z51" s="56">
        <f t="shared" si="14"/>
        <v>19756807.426329546</v>
      </c>
      <c r="AA51" s="56">
        <f t="shared" si="21"/>
        <v>1363440.0350936442</v>
      </c>
      <c r="AB51" s="56">
        <f t="shared" si="15"/>
        <v>18393367.391235903</v>
      </c>
      <c r="AC51" s="8">
        <f t="shared" si="22"/>
        <v>1363440.0350936442</v>
      </c>
      <c r="AD51" s="8">
        <f t="shared" si="23"/>
        <v>1363440.0350936442</v>
      </c>
      <c r="AE51" s="9">
        <f t="shared" si="23"/>
        <v>1363440.0350936442</v>
      </c>
    </row>
    <row r="52" spans="1:31" x14ac:dyDescent="0.25">
      <c r="A52" s="55">
        <v>49</v>
      </c>
      <c r="B52" s="55" t="s">
        <v>18</v>
      </c>
      <c r="C52" s="69">
        <f t="shared" si="4"/>
        <v>38989</v>
      </c>
      <c r="D52" s="57">
        <v>48737</v>
      </c>
      <c r="E52" s="55" t="s">
        <v>26</v>
      </c>
      <c r="F52" s="55" t="s">
        <v>28</v>
      </c>
      <c r="G52" s="71">
        <v>41395946.139534883</v>
      </c>
      <c r="H52" s="70">
        <f t="shared" ref="H52:H88" si="25">G52/18.98</f>
        <v>2181029.8282157471</v>
      </c>
      <c r="I52" s="70">
        <f t="shared" si="6"/>
        <v>16372662.272085335</v>
      </c>
      <c r="J52" s="70">
        <f t="shared" si="7"/>
        <v>25023283.867449548</v>
      </c>
      <c r="K52" s="71">
        <v>25128926.757830136</v>
      </c>
      <c r="L52" s="53">
        <v>1</v>
      </c>
      <c r="M52" s="54">
        <f t="shared" si="20"/>
        <v>7.506849315068493</v>
      </c>
      <c r="N52" s="55">
        <v>20</v>
      </c>
      <c r="O52" s="54">
        <f t="shared" si="17"/>
        <v>12.493150684931507</v>
      </c>
      <c r="P52" s="53">
        <f t="shared" si="8"/>
        <v>25023282.867449548</v>
      </c>
      <c r="Q52" s="53">
        <f t="shared" si="18"/>
        <v>2002960.1418024309</v>
      </c>
      <c r="R52" s="53">
        <f t="shared" si="9"/>
        <v>23125966.616027705</v>
      </c>
      <c r="S52" s="53">
        <f t="shared" si="10"/>
        <v>2002960.1418024309</v>
      </c>
      <c r="T52" s="53">
        <f t="shared" si="11"/>
        <v>21123006.474225275</v>
      </c>
      <c r="U52" s="54">
        <f t="shared" si="16"/>
        <v>9.5095890410958912</v>
      </c>
      <c r="V52" s="55">
        <v>25</v>
      </c>
      <c r="W52" s="54">
        <f t="shared" si="19"/>
        <v>15.490410958904109</v>
      </c>
      <c r="X52" s="53">
        <f t="shared" si="12"/>
        <v>21123005.474225275</v>
      </c>
      <c r="Y52" s="53">
        <f t="shared" si="13"/>
        <v>1363618.1461075745</v>
      </c>
      <c r="Z52" s="56">
        <f t="shared" si="14"/>
        <v>19759388.328117702</v>
      </c>
      <c r="AA52" s="56">
        <f t="shared" si="21"/>
        <v>1363618.1461075745</v>
      </c>
      <c r="AB52" s="56">
        <f t="shared" si="15"/>
        <v>18395770.182010129</v>
      </c>
      <c r="AC52" s="8">
        <f t="shared" si="22"/>
        <v>1363618.1461075745</v>
      </c>
      <c r="AD52" s="8">
        <f t="shared" si="23"/>
        <v>1363618.1461075745</v>
      </c>
      <c r="AE52" s="9">
        <f t="shared" si="23"/>
        <v>1363618.1461075745</v>
      </c>
    </row>
    <row r="53" spans="1:31" x14ac:dyDescent="0.25">
      <c r="A53" s="55">
        <v>50</v>
      </c>
      <c r="B53" s="55" t="s">
        <v>18</v>
      </c>
      <c r="C53" s="69">
        <f t="shared" si="4"/>
        <v>38989</v>
      </c>
      <c r="D53" s="57">
        <v>53018</v>
      </c>
      <c r="E53" s="55" t="s">
        <v>26</v>
      </c>
      <c r="F53" s="55" t="s">
        <v>28</v>
      </c>
      <c r="G53" s="71">
        <v>41395946.139534883</v>
      </c>
      <c r="H53" s="70">
        <f t="shared" si="25"/>
        <v>2181029.8282157471</v>
      </c>
      <c r="I53" s="70">
        <f t="shared" si="6"/>
        <v>16372662.272085335</v>
      </c>
      <c r="J53" s="70">
        <f t="shared" si="7"/>
        <v>25023283.867449548</v>
      </c>
      <c r="K53" s="71">
        <v>25128926.757830136</v>
      </c>
      <c r="L53" s="53">
        <v>1</v>
      </c>
      <c r="M53" s="54">
        <f t="shared" si="20"/>
        <v>7.506849315068493</v>
      </c>
      <c r="N53" s="55">
        <v>20</v>
      </c>
      <c r="O53" s="54">
        <f t="shared" si="17"/>
        <v>12.493150684931507</v>
      </c>
      <c r="P53" s="53">
        <f t="shared" si="8"/>
        <v>25023282.867449548</v>
      </c>
      <c r="Q53" s="53">
        <f t="shared" si="18"/>
        <v>2002960.1418024309</v>
      </c>
      <c r="R53" s="53">
        <f t="shared" si="9"/>
        <v>23125966.616027705</v>
      </c>
      <c r="S53" s="53">
        <f t="shared" si="10"/>
        <v>2002960.1418024309</v>
      </c>
      <c r="T53" s="53">
        <f t="shared" si="11"/>
        <v>21123006.474225275</v>
      </c>
      <c r="U53" s="54">
        <f t="shared" si="16"/>
        <v>9.5095890410958912</v>
      </c>
      <c r="V53" s="55">
        <v>25</v>
      </c>
      <c r="W53" s="54">
        <f t="shared" si="19"/>
        <v>15.490410958904109</v>
      </c>
      <c r="X53" s="53">
        <f t="shared" si="12"/>
        <v>21123005.474225275</v>
      </c>
      <c r="Y53" s="53">
        <f t="shared" si="13"/>
        <v>1363618.1461075745</v>
      </c>
      <c r="Z53" s="56">
        <f t="shared" si="14"/>
        <v>19759388.328117702</v>
      </c>
      <c r="AA53" s="56">
        <f t="shared" si="21"/>
        <v>1363618.1461075745</v>
      </c>
      <c r="AB53" s="56">
        <f t="shared" si="15"/>
        <v>18395770.182010129</v>
      </c>
      <c r="AC53" s="8">
        <f t="shared" si="22"/>
        <v>1363618.1461075745</v>
      </c>
      <c r="AD53" s="8">
        <f t="shared" si="23"/>
        <v>1363618.1461075745</v>
      </c>
      <c r="AE53" s="9">
        <f t="shared" si="23"/>
        <v>1363618.1461075745</v>
      </c>
    </row>
    <row r="54" spans="1:31" x14ac:dyDescent="0.25">
      <c r="A54" s="55">
        <v>51</v>
      </c>
      <c r="B54" s="55" t="s">
        <v>18</v>
      </c>
      <c r="C54" s="69">
        <f t="shared" si="4"/>
        <v>38989</v>
      </c>
      <c r="D54" s="57">
        <v>53019</v>
      </c>
      <c r="E54" s="55" t="s">
        <v>26</v>
      </c>
      <c r="F54" s="55" t="s">
        <v>28</v>
      </c>
      <c r="G54" s="71">
        <v>41395946.139534883</v>
      </c>
      <c r="H54" s="70">
        <f t="shared" si="25"/>
        <v>2181029.8282157471</v>
      </c>
      <c r="I54" s="70">
        <f t="shared" si="6"/>
        <v>16372662.272085335</v>
      </c>
      <c r="J54" s="70">
        <f t="shared" si="7"/>
        <v>25023283.867449548</v>
      </c>
      <c r="K54" s="71">
        <v>25128926.757830136</v>
      </c>
      <c r="L54" s="53">
        <v>1</v>
      </c>
      <c r="M54" s="54">
        <f t="shared" si="20"/>
        <v>7.506849315068493</v>
      </c>
      <c r="N54" s="55">
        <v>20</v>
      </c>
      <c r="O54" s="54">
        <f t="shared" si="17"/>
        <v>12.493150684931507</v>
      </c>
      <c r="P54" s="53">
        <f t="shared" si="8"/>
        <v>25023282.867449548</v>
      </c>
      <c r="Q54" s="53">
        <f t="shared" si="18"/>
        <v>2002960.1418024309</v>
      </c>
      <c r="R54" s="53">
        <f t="shared" si="9"/>
        <v>23125966.616027705</v>
      </c>
      <c r="S54" s="53">
        <f t="shared" si="10"/>
        <v>2002960.1418024309</v>
      </c>
      <c r="T54" s="53">
        <f t="shared" si="11"/>
        <v>21123006.474225275</v>
      </c>
      <c r="U54" s="54">
        <f t="shared" si="16"/>
        <v>9.5095890410958912</v>
      </c>
      <c r="V54" s="55">
        <v>25</v>
      </c>
      <c r="W54" s="54">
        <f t="shared" si="19"/>
        <v>15.490410958904109</v>
      </c>
      <c r="X54" s="53">
        <f t="shared" si="12"/>
        <v>21123005.474225275</v>
      </c>
      <c r="Y54" s="53">
        <f t="shared" si="13"/>
        <v>1363618.1461075745</v>
      </c>
      <c r="Z54" s="56">
        <f t="shared" si="14"/>
        <v>19759388.328117702</v>
      </c>
      <c r="AA54" s="56">
        <f t="shared" si="21"/>
        <v>1363618.1461075745</v>
      </c>
      <c r="AB54" s="56">
        <f t="shared" si="15"/>
        <v>18395770.182010129</v>
      </c>
      <c r="AC54" s="8">
        <f t="shared" si="22"/>
        <v>1363618.1461075745</v>
      </c>
      <c r="AD54" s="8">
        <f t="shared" si="23"/>
        <v>1363618.1461075745</v>
      </c>
      <c r="AE54" s="9">
        <f t="shared" si="23"/>
        <v>1363618.1461075745</v>
      </c>
    </row>
    <row r="55" spans="1:31" x14ac:dyDescent="0.25">
      <c r="A55" s="55">
        <v>52</v>
      </c>
      <c r="B55" s="55" t="s">
        <v>18</v>
      </c>
      <c r="C55" s="69">
        <f t="shared" si="4"/>
        <v>38989</v>
      </c>
      <c r="D55" s="57">
        <v>48738</v>
      </c>
      <c r="E55" s="55" t="s">
        <v>26</v>
      </c>
      <c r="F55" s="55" t="s">
        <v>28</v>
      </c>
      <c r="G55" s="71">
        <v>41395946.139534883</v>
      </c>
      <c r="H55" s="70">
        <f t="shared" si="25"/>
        <v>2181029.8282157471</v>
      </c>
      <c r="I55" s="70">
        <f t="shared" si="6"/>
        <v>16372662.272085335</v>
      </c>
      <c r="J55" s="70">
        <f t="shared" si="7"/>
        <v>25023283.867449548</v>
      </c>
      <c r="K55" s="71">
        <v>25128926.757830136</v>
      </c>
      <c r="L55" s="53">
        <v>1</v>
      </c>
      <c r="M55" s="54">
        <f t="shared" si="20"/>
        <v>7.506849315068493</v>
      </c>
      <c r="N55" s="55">
        <v>20</v>
      </c>
      <c r="O55" s="54">
        <f t="shared" si="17"/>
        <v>12.493150684931507</v>
      </c>
      <c r="P55" s="53">
        <f t="shared" si="8"/>
        <v>25023282.867449548</v>
      </c>
      <c r="Q55" s="53">
        <f t="shared" si="18"/>
        <v>2002960.1418024309</v>
      </c>
      <c r="R55" s="53">
        <f t="shared" si="9"/>
        <v>23125966.616027705</v>
      </c>
      <c r="S55" s="53">
        <f t="shared" si="10"/>
        <v>2002960.1418024309</v>
      </c>
      <c r="T55" s="53">
        <f t="shared" si="11"/>
        <v>21123006.474225275</v>
      </c>
      <c r="U55" s="54">
        <f t="shared" si="16"/>
        <v>9.5095890410958912</v>
      </c>
      <c r="V55" s="55">
        <v>25</v>
      </c>
      <c r="W55" s="54">
        <f t="shared" si="19"/>
        <v>15.490410958904109</v>
      </c>
      <c r="X55" s="53">
        <f t="shared" si="12"/>
        <v>21123005.474225275</v>
      </c>
      <c r="Y55" s="53">
        <f t="shared" si="13"/>
        <v>1363618.1461075745</v>
      </c>
      <c r="Z55" s="56">
        <f t="shared" si="14"/>
        <v>19759388.328117702</v>
      </c>
      <c r="AA55" s="56">
        <f t="shared" si="21"/>
        <v>1363618.1461075745</v>
      </c>
      <c r="AB55" s="56">
        <f t="shared" si="15"/>
        <v>18395770.182010129</v>
      </c>
      <c r="AC55" s="8">
        <f t="shared" si="22"/>
        <v>1363618.1461075745</v>
      </c>
      <c r="AD55" s="8">
        <f t="shared" si="23"/>
        <v>1363618.1461075745</v>
      </c>
      <c r="AE55" s="9">
        <f t="shared" si="23"/>
        <v>1363618.1461075745</v>
      </c>
    </row>
    <row r="56" spans="1:31" x14ac:dyDescent="0.25">
      <c r="A56" s="55">
        <v>53</v>
      </c>
      <c r="B56" s="55" t="s">
        <v>18</v>
      </c>
      <c r="C56" s="69">
        <f t="shared" si="4"/>
        <v>38989</v>
      </c>
      <c r="D56" s="57">
        <v>48739</v>
      </c>
      <c r="E56" s="55" t="s">
        <v>26</v>
      </c>
      <c r="F56" s="55" t="s">
        <v>28</v>
      </c>
      <c r="G56" s="71">
        <v>41395946.139534883</v>
      </c>
      <c r="H56" s="70">
        <f t="shared" si="25"/>
        <v>2181029.8282157471</v>
      </c>
      <c r="I56" s="70">
        <f t="shared" si="6"/>
        <v>16372662.272085335</v>
      </c>
      <c r="J56" s="70">
        <f t="shared" si="7"/>
        <v>25023283.867449548</v>
      </c>
      <c r="K56" s="71">
        <v>25128926.757830136</v>
      </c>
      <c r="L56" s="53">
        <v>1</v>
      </c>
      <c r="M56" s="54">
        <f t="shared" si="20"/>
        <v>7.506849315068493</v>
      </c>
      <c r="N56" s="55">
        <v>20</v>
      </c>
      <c r="O56" s="54">
        <f t="shared" si="17"/>
        <v>12.493150684931507</v>
      </c>
      <c r="P56" s="53">
        <f t="shared" si="8"/>
        <v>25023282.867449548</v>
      </c>
      <c r="Q56" s="53">
        <f t="shared" si="18"/>
        <v>2002960.1418024309</v>
      </c>
      <c r="R56" s="53">
        <f t="shared" si="9"/>
        <v>23125966.616027705</v>
      </c>
      <c r="S56" s="53">
        <f t="shared" si="10"/>
        <v>2002960.1418024309</v>
      </c>
      <c r="T56" s="53">
        <f t="shared" si="11"/>
        <v>21123006.474225275</v>
      </c>
      <c r="U56" s="54">
        <f t="shared" si="16"/>
        <v>9.5095890410958912</v>
      </c>
      <c r="V56" s="55">
        <v>25</v>
      </c>
      <c r="W56" s="54">
        <f t="shared" si="19"/>
        <v>15.490410958904109</v>
      </c>
      <c r="X56" s="53">
        <f t="shared" si="12"/>
        <v>21123005.474225275</v>
      </c>
      <c r="Y56" s="53">
        <f t="shared" si="13"/>
        <v>1363618.1461075745</v>
      </c>
      <c r="Z56" s="56">
        <f t="shared" si="14"/>
        <v>19759388.328117702</v>
      </c>
      <c r="AA56" s="56">
        <f t="shared" si="21"/>
        <v>1363618.1461075745</v>
      </c>
      <c r="AB56" s="56">
        <f t="shared" si="15"/>
        <v>18395770.182010129</v>
      </c>
      <c r="AC56" s="8">
        <f t="shared" si="22"/>
        <v>1363618.1461075745</v>
      </c>
      <c r="AD56" s="8">
        <f t="shared" si="23"/>
        <v>1363618.1461075745</v>
      </c>
      <c r="AE56" s="9">
        <f t="shared" si="23"/>
        <v>1363618.1461075745</v>
      </c>
    </row>
    <row r="57" spans="1:31" x14ac:dyDescent="0.25">
      <c r="A57" s="55">
        <v>54</v>
      </c>
      <c r="B57" s="55" t="s">
        <v>18</v>
      </c>
      <c r="C57" s="69">
        <f t="shared" si="4"/>
        <v>38989</v>
      </c>
      <c r="D57" s="57">
        <v>48740</v>
      </c>
      <c r="E57" s="55" t="s">
        <v>26</v>
      </c>
      <c r="F57" s="55" t="s">
        <v>28</v>
      </c>
      <c r="G57" s="71">
        <v>41395946.139534883</v>
      </c>
      <c r="H57" s="70">
        <f t="shared" si="25"/>
        <v>2181029.8282157471</v>
      </c>
      <c r="I57" s="70">
        <f t="shared" si="6"/>
        <v>16372662.272085335</v>
      </c>
      <c r="J57" s="70">
        <f t="shared" si="7"/>
        <v>25023283.867449548</v>
      </c>
      <c r="K57" s="71">
        <v>25128927.361613154</v>
      </c>
      <c r="L57" s="53">
        <v>1</v>
      </c>
      <c r="M57" s="54">
        <f t="shared" si="20"/>
        <v>7.506849315068493</v>
      </c>
      <c r="N57" s="55">
        <v>20</v>
      </c>
      <c r="O57" s="54">
        <f t="shared" si="17"/>
        <v>12.493150684931507</v>
      </c>
      <c r="P57" s="53">
        <f t="shared" si="8"/>
        <v>25023282.867449548</v>
      </c>
      <c r="Q57" s="53">
        <f t="shared" si="18"/>
        <v>2002960.1418024309</v>
      </c>
      <c r="R57" s="53">
        <f t="shared" si="9"/>
        <v>23125967.219810724</v>
      </c>
      <c r="S57" s="53">
        <f t="shared" si="10"/>
        <v>2002960.1418024309</v>
      </c>
      <c r="T57" s="53">
        <f t="shared" si="11"/>
        <v>21123007.078008294</v>
      </c>
      <c r="U57" s="54">
        <f t="shared" si="16"/>
        <v>9.5095890410958912</v>
      </c>
      <c r="V57" s="55">
        <v>25</v>
      </c>
      <c r="W57" s="54">
        <f t="shared" si="19"/>
        <v>15.490410958904109</v>
      </c>
      <c r="X57" s="53">
        <f t="shared" si="12"/>
        <v>21123006.078008294</v>
      </c>
      <c r="Y57" s="53">
        <f t="shared" si="13"/>
        <v>1363618.1850854312</v>
      </c>
      <c r="Z57" s="56">
        <f t="shared" si="14"/>
        <v>19759388.892922863</v>
      </c>
      <c r="AA57" s="56">
        <f t="shared" si="21"/>
        <v>1363618.1850854312</v>
      </c>
      <c r="AB57" s="56">
        <f t="shared" si="15"/>
        <v>18395770.707837433</v>
      </c>
      <c r="AC57" s="8">
        <f t="shared" si="22"/>
        <v>1363618.1850854312</v>
      </c>
      <c r="AD57" s="8">
        <f t="shared" si="23"/>
        <v>1363618.1850854312</v>
      </c>
      <c r="AE57" s="9">
        <f t="shared" si="23"/>
        <v>1363618.1850854312</v>
      </c>
    </row>
    <row r="58" spans="1:31" x14ac:dyDescent="0.25">
      <c r="A58" s="55">
        <v>55</v>
      </c>
      <c r="B58" s="55" t="s">
        <v>18</v>
      </c>
      <c r="C58" s="69">
        <f t="shared" si="4"/>
        <v>38989</v>
      </c>
      <c r="D58" s="57">
        <v>48741</v>
      </c>
      <c r="E58" s="55" t="s">
        <v>26</v>
      </c>
      <c r="F58" s="55" t="s">
        <v>28</v>
      </c>
      <c r="G58" s="71">
        <v>41395946.139534883</v>
      </c>
      <c r="H58" s="70">
        <f t="shared" si="25"/>
        <v>2181029.8282157471</v>
      </c>
      <c r="I58" s="70">
        <f t="shared" si="6"/>
        <v>16372662.272085335</v>
      </c>
      <c r="J58" s="70">
        <f t="shared" si="7"/>
        <v>25023283.867449548</v>
      </c>
      <c r="K58" s="71">
        <v>25128927.361613154</v>
      </c>
      <c r="L58" s="53">
        <v>1</v>
      </c>
      <c r="M58" s="54">
        <f t="shared" si="20"/>
        <v>7.506849315068493</v>
      </c>
      <c r="N58" s="55">
        <v>20</v>
      </c>
      <c r="O58" s="54">
        <f t="shared" si="17"/>
        <v>12.493150684931507</v>
      </c>
      <c r="P58" s="53">
        <f t="shared" si="8"/>
        <v>25023282.867449548</v>
      </c>
      <c r="Q58" s="53">
        <f t="shared" si="18"/>
        <v>2002960.1418024309</v>
      </c>
      <c r="R58" s="53">
        <f t="shared" si="9"/>
        <v>23125967.219810724</v>
      </c>
      <c r="S58" s="53">
        <f t="shared" si="10"/>
        <v>2002960.1418024309</v>
      </c>
      <c r="T58" s="53">
        <f t="shared" si="11"/>
        <v>21123007.078008294</v>
      </c>
      <c r="U58" s="54">
        <f t="shared" si="16"/>
        <v>9.5095890410958912</v>
      </c>
      <c r="V58" s="55">
        <v>25</v>
      </c>
      <c r="W58" s="54">
        <f t="shared" si="19"/>
        <v>15.490410958904109</v>
      </c>
      <c r="X58" s="53">
        <f t="shared" si="12"/>
        <v>21123006.078008294</v>
      </c>
      <c r="Y58" s="53">
        <f t="shared" si="13"/>
        <v>1363618.1850854312</v>
      </c>
      <c r="Z58" s="56">
        <f t="shared" si="14"/>
        <v>19759388.892922863</v>
      </c>
      <c r="AA58" s="56">
        <f t="shared" si="21"/>
        <v>1363618.1850854312</v>
      </c>
      <c r="AB58" s="56">
        <f t="shared" si="15"/>
        <v>18395770.707837433</v>
      </c>
      <c r="AC58" s="8">
        <f t="shared" si="22"/>
        <v>1363618.1850854312</v>
      </c>
      <c r="AD58" s="8">
        <f t="shared" si="23"/>
        <v>1363618.1850854312</v>
      </c>
      <c r="AE58" s="9">
        <f t="shared" si="23"/>
        <v>1363618.1850854312</v>
      </c>
    </row>
    <row r="59" spans="1:31" x14ac:dyDescent="0.25">
      <c r="A59" s="55">
        <v>56</v>
      </c>
      <c r="B59" s="55" t="s">
        <v>18</v>
      </c>
      <c r="C59" s="69">
        <f t="shared" si="4"/>
        <v>38989</v>
      </c>
      <c r="D59" s="57">
        <v>48742</v>
      </c>
      <c r="E59" s="55" t="s">
        <v>26</v>
      </c>
      <c r="F59" s="55" t="s">
        <v>28</v>
      </c>
      <c r="G59" s="71">
        <v>41395946.139534883</v>
      </c>
      <c r="H59" s="70">
        <f t="shared" si="25"/>
        <v>2181029.8282157471</v>
      </c>
      <c r="I59" s="70">
        <f t="shared" si="6"/>
        <v>16372662.272085335</v>
      </c>
      <c r="J59" s="70">
        <f t="shared" si="7"/>
        <v>25023283.867449548</v>
      </c>
      <c r="K59" s="71">
        <v>25128927.361613154</v>
      </c>
      <c r="L59" s="53">
        <v>1</v>
      </c>
      <c r="M59" s="54">
        <f t="shared" si="20"/>
        <v>7.506849315068493</v>
      </c>
      <c r="N59" s="55">
        <v>20</v>
      </c>
      <c r="O59" s="54">
        <f t="shared" si="17"/>
        <v>12.493150684931507</v>
      </c>
      <c r="P59" s="53">
        <f t="shared" si="8"/>
        <v>25023282.867449548</v>
      </c>
      <c r="Q59" s="53">
        <f t="shared" si="18"/>
        <v>2002960.1418024309</v>
      </c>
      <c r="R59" s="53">
        <f t="shared" si="9"/>
        <v>23125967.219810724</v>
      </c>
      <c r="S59" s="53">
        <f t="shared" si="10"/>
        <v>2002960.1418024309</v>
      </c>
      <c r="T59" s="53">
        <f t="shared" si="11"/>
        <v>21123007.078008294</v>
      </c>
      <c r="U59" s="54">
        <f t="shared" si="16"/>
        <v>9.5095890410958912</v>
      </c>
      <c r="V59" s="55">
        <v>25</v>
      </c>
      <c r="W59" s="54">
        <f t="shared" si="19"/>
        <v>15.490410958904109</v>
      </c>
      <c r="X59" s="53">
        <f t="shared" si="12"/>
        <v>21123006.078008294</v>
      </c>
      <c r="Y59" s="53">
        <f t="shared" si="13"/>
        <v>1363618.1850854312</v>
      </c>
      <c r="Z59" s="56">
        <f t="shared" si="14"/>
        <v>19759388.892922863</v>
      </c>
      <c r="AA59" s="56">
        <f t="shared" si="21"/>
        <v>1363618.1850854312</v>
      </c>
      <c r="AB59" s="56">
        <f t="shared" si="15"/>
        <v>18395770.707837433</v>
      </c>
      <c r="AC59" s="8">
        <f t="shared" si="22"/>
        <v>1363618.1850854312</v>
      </c>
      <c r="AD59" s="8">
        <f t="shared" si="23"/>
        <v>1363618.1850854312</v>
      </c>
      <c r="AE59" s="9">
        <f t="shared" si="23"/>
        <v>1363618.1850854312</v>
      </c>
    </row>
    <row r="60" spans="1:31" x14ac:dyDescent="0.25">
      <c r="A60" s="55">
        <v>57</v>
      </c>
      <c r="B60" s="55" t="s">
        <v>18</v>
      </c>
      <c r="C60" s="69">
        <f>DATE(2006,10,26)</f>
        <v>39016</v>
      </c>
      <c r="D60" s="57">
        <v>48743</v>
      </c>
      <c r="E60" s="55" t="s">
        <v>26</v>
      </c>
      <c r="F60" s="55" t="s">
        <v>28</v>
      </c>
      <c r="G60" s="71">
        <v>41395946.139534883</v>
      </c>
      <c r="H60" s="70">
        <f t="shared" si="25"/>
        <v>2181029.8282157471</v>
      </c>
      <c r="I60" s="70">
        <f t="shared" si="6"/>
        <v>16211325.819039239</v>
      </c>
      <c r="J60" s="70">
        <f t="shared" si="7"/>
        <v>25184620.320495643</v>
      </c>
      <c r="K60" s="71">
        <v>25156452.193599999</v>
      </c>
      <c r="L60" s="53">
        <v>1</v>
      </c>
      <c r="M60" s="54">
        <f t="shared" si="20"/>
        <v>7.4328767123287669</v>
      </c>
      <c r="N60" s="55">
        <v>20</v>
      </c>
      <c r="O60" s="54">
        <f t="shared" si="17"/>
        <v>12.567123287671233</v>
      </c>
      <c r="P60" s="53">
        <f t="shared" si="8"/>
        <v>25184619.320495643</v>
      </c>
      <c r="Q60" s="53">
        <f t="shared" si="18"/>
        <v>2004008.2956138891</v>
      </c>
      <c r="R60" s="53">
        <f t="shared" si="9"/>
        <v>23152443.89798611</v>
      </c>
      <c r="S60" s="53">
        <f t="shared" si="10"/>
        <v>2004008.2956138891</v>
      </c>
      <c r="T60" s="53">
        <f t="shared" si="11"/>
        <v>21148435.602372222</v>
      </c>
      <c r="U60" s="54">
        <f t="shared" si="16"/>
        <v>9.4356164383561651</v>
      </c>
      <c r="V60" s="55">
        <v>25</v>
      </c>
      <c r="W60" s="54">
        <f t="shared" si="19"/>
        <v>15.564383561643835</v>
      </c>
      <c r="X60" s="53">
        <f t="shared" si="12"/>
        <v>21148434.602372222</v>
      </c>
      <c r="Y60" s="53">
        <f t="shared" si="13"/>
        <v>1358771.1018950646</v>
      </c>
      <c r="Z60" s="56">
        <f t="shared" si="14"/>
        <v>19789664.500477158</v>
      </c>
      <c r="AA60" s="56">
        <f t="shared" si="21"/>
        <v>1358771.1018950646</v>
      </c>
      <c r="AB60" s="56">
        <f t="shared" si="15"/>
        <v>18430893.398582093</v>
      </c>
      <c r="AC60" s="8">
        <f t="shared" si="22"/>
        <v>1358771.1018950646</v>
      </c>
      <c r="AD60" s="8">
        <f t="shared" si="23"/>
        <v>1358771.1018950646</v>
      </c>
      <c r="AE60" s="9">
        <f t="shared" si="23"/>
        <v>1358771.1018950646</v>
      </c>
    </row>
    <row r="61" spans="1:31" x14ac:dyDescent="0.25">
      <c r="A61" s="55">
        <v>58</v>
      </c>
      <c r="B61" s="55" t="s">
        <v>18</v>
      </c>
      <c r="C61" s="69">
        <f t="shared" ref="C61:C68" si="26">DATE(2006,10,26)</f>
        <v>39016</v>
      </c>
      <c r="D61" s="57">
        <v>48744</v>
      </c>
      <c r="E61" s="55" t="s">
        <v>26</v>
      </c>
      <c r="F61" s="55" t="s">
        <v>28</v>
      </c>
      <c r="G61" s="71">
        <v>41395946.139534883</v>
      </c>
      <c r="H61" s="70">
        <f t="shared" si="25"/>
        <v>2181029.8282157471</v>
      </c>
      <c r="I61" s="70">
        <f t="shared" si="6"/>
        <v>16211325.819039239</v>
      </c>
      <c r="J61" s="70">
        <f t="shared" si="7"/>
        <v>25184620.320495643</v>
      </c>
      <c r="K61" s="71">
        <v>25156452.193599999</v>
      </c>
      <c r="L61" s="53">
        <v>1</v>
      </c>
      <c r="M61" s="54">
        <f t="shared" si="20"/>
        <v>7.4328767123287669</v>
      </c>
      <c r="N61" s="55">
        <v>20</v>
      </c>
      <c r="O61" s="54">
        <f t="shared" si="17"/>
        <v>12.567123287671233</v>
      </c>
      <c r="P61" s="53">
        <f t="shared" si="8"/>
        <v>25184619.320495643</v>
      </c>
      <c r="Q61" s="53">
        <f t="shared" si="18"/>
        <v>2004008.2956138891</v>
      </c>
      <c r="R61" s="53">
        <f t="shared" si="9"/>
        <v>23152443.89798611</v>
      </c>
      <c r="S61" s="53">
        <f t="shared" si="10"/>
        <v>2004008.2956138891</v>
      </c>
      <c r="T61" s="53">
        <f t="shared" si="11"/>
        <v>21148435.602372222</v>
      </c>
      <c r="U61" s="54">
        <f t="shared" si="16"/>
        <v>9.4356164383561651</v>
      </c>
      <c r="V61" s="55">
        <v>25</v>
      </c>
      <c r="W61" s="54">
        <f t="shared" si="19"/>
        <v>15.564383561643835</v>
      </c>
      <c r="X61" s="53">
        <f t="shared" si="12"/>
        <v>21148434.602372222</v>
      </c>
      <c r="Y61" s="53">
        <f t="shared" si="13"/>
        <v>1358771.1018950646</v>
      </c>
      <c r="Z61" s="56">
        <f t="shared" si="14"/>
        <v>19789664.500477158</v>
      </c>
      <c r="AA61" s="56">
        <f t="shared" si="21"/>
        <v>1358771.1018950646</v>
      </c>
      <c r="AB61" s="56">
        <f t="shared" si="15"/>
        <v>18430893.398582093</v>
      </c>
      <c r="AC61" s="8">
        <f t="shared" si="22"/>
        <v>1358771.1018950646</v>
      </c>
      <c r="AD61" s="8">
        <f t="shared" si="23"/>
        <v>1358771.1018950646</v>
      </c>
      <c r="AE61" s="9">
        <f t="shared" si="23"/>
        <v>1358771.1018950646</v>
      </c>
    </row>
    <row r="62" spans="1:31" x14ac:dyDescent="0.25">
      <c r="A62" s="55">
        <v>59</v>
      </c>
      <c r="B62" s="55" t="s">
        <v>18</v>
      </c>
      <c r="C62" s="69">
        <f t="shared" si="26"/>
        <v>39016</v>
      </c>
      <c r="D62" s="57">
        <v>53020</v>
      </c>
      <c r="E62" s="55" t="s">
        <v>26</v>
      </c>
      <c r="F62" s="55" t="s">
        <v>28</v>
      </c>
      <c r="G62" s="71">
        <v>41395946.139534883</v>
      </c>
      <c r="H62" s="70">
        <f t="shared" si="25"/>
        <v>2181029.8282157471</v>
      </c>
      <c r="I62" s="70">
        <f t="shared" si="6"/>
        <v>16211325.819039239</v>
      </c>
      <c r="J62" s="70">
        <f t="shared" si="7"/>
        <v>25184620.320495643</v>
      </c>
      <c r="K62" s="71">
        <v>25156452.193599999</v>
      </c>
      <c r="L62" s="53">
        <v>1</v>
      </c>
      <c r="M62" s="54">
        <f t="shared" si="20"/>
        <v>7.4328767123287669</v>
      </c>
      <c r="N62" s="55">
        <v>20</v>
      </c>
      <c r="O62" s="54">
        <f t="shared" si="17"/>
        <v>12.567123287671233</v>
      </c>
      <c r="P62" s="53">
        <f t="shared" si="8"/>
        <v>25184619.320495643</v>
      </c>
      <c r="Q62" s="53">
        <f t="shared" si="18"/>
        <v>2004008.2956138891</v>
      </c>
      <c r="R62" s="53">
        <f t="shared" si="9"/>
        <v>23152443.89798611</v>
      </c>
      <c r="S62" s="53">
        <f t="shared" si="10"/>
        <v>2004008.2956138891</v>
      </c>
      <c r="T62" s="53">
        <f t="shared" si="11"/>
        <v>21148435.602372222</v>
      </c>
      <c r="U62" s="54">
        <f t="shared" si="16"/>
        <v>9.4356164383561651</v>
      </c>
      <c r="V62" s="55">
        <v>25</v>
      </c>
      <c r="W62" s="54">
        <f t="shared" si="19"/>
        <v>15.564383561643835</v>
      </c>
      <c r="X62" s="53">
        <f t="shared" si="12"/>
        <v>21148434.602372222</v>
      </c>
      <c r="Y62" s="53">
        <f t="shared" si="13"/>
        <v>1358771.1018950646</v>
      </c>
      <c r="Z62" s="56">
        <f t="shared" si="14"/>
        <v>19789664.500477158</v>
      </c>
      <c r="AA62" s="56">
        <f t="shared" si="21"/>
        <v>1358771.1018950646</v>
      </c>
      <c r="AB62" s="56">
        <f t="shared" si="15"/>
        <v>18430893.398582093</v>
      </c>
      <c r="AC62" s="8">
        <f t="shared" si="22"/>
        <v>1358771.1018950646</v>
      </c>
      <c r="AD62" s="8">
        <f t="shared" si="23"/>
        <v>1358771.1018950646</v>
      </c>
      <c r="AE62" s="9">
        <f t="shared" si="23"/>
        <v>1358771.1018950646</v>
      </c>
    </row>
    <row r="63" spans="1:31" x14ac:dyDescent="0.25">
      <c r="A63" s="55">
        <v>60</v>
      </c>
      <c r="B63" s="55" t="s">
        <v>18</v>
      </c>
      <c r="C63" s="69">
        <f t="shared" si="26"/>
        <v>39016</v>
      </c>
      <c r="D63" s="57">
        <v>53021</v>
      </c>
      <c r="E63" s="55" t="s">
        <v>26</v>
      </c>
      <c r="F63" s="55" t="s">
        <v>28</v>
      </c>
      <c r="G63" s="71">
        <v>41395946.139534883</v>
      </c>
      <c r="H63" s="70">
        <f t="shared" si="25"/>
        <v>2181029.8282157471</v>
      </c>
      <c r="I63" s="70">
        <f t="shared" si="6"/>
        <v>16211325.819039239</v>
      </c>
      <c r="J63" s="70">
        <f t="shared" si="7"/>
        <v>25184620.320495643</v>
      </c>
      <c r="K63" s="71">
        <v>25156452.193599999</v>
      </c>
      <c r="L63" s="53">
        <v>1</v>
      </c>
      <c r="M63" s="54">
        <f t="shared" si="20"/>
        <v>7.4328767123287669</v>
      </c>
      <c r="N63" s="55">
        <v>20</v>
      </c>
      <c r="O63" s="54">
        <f t="shared" si="17"/>
        <v>12.567123287671233</v>
      </c>
      <c r="P63" s="53">
        <f t="shared" si="8"/>
        <v>25184619.320495643</v>
      </c>
      <c r="Q63" s="53">
        <f t="shared" si="18"/>
        <v>2004008.2956138891</v>
      </c>
      <c r="R63" s="53">
        <f t="shared" si="9"/>
        <v>23152443.89798611</v>
      </c>
      <c r="S63" s="53">
        <f t="shared" si="10"/>
        <v>2004008.2956138891</v>
      </c>
      <c r="T63" s="53">
        <f t="shared" si="11"/>
        <v>21148435.602372222</v>
      </c>
      <c r="U63" s="54">
        <f t="shared" si="16"/>
        <v>9.4356164383561651</v>
      </c>
      <c r="V63" s="55">
        <v>25</v>
      </c>
      <c r="W63" s="54">
        <f t="shared" si="19"/>
        <v>15.564383561643835</v>
      </c>
      <c r="X63" s="53">
        <f t="shared" si="12"/>
        <v>21148434.602372222</v>
      </c>
      <c r="Y63" s="53">
        <f t="shared" si="13"/>
        <v>1358771.1018950646</v>
      </c>
      <c r="Z63" s="56">
        <f t="shared" si="14"/>
        <v>19789664.500477158</v>
      </c>
      <c r="AA63" s="56">
        <f t="shared" si="21"/>
        <v>1358771.1018950646</v>
      </c>
      <c r="AB63" s="56">
        <f t="shared" si="15"/>
        <v>18430893.398582093</v>
      </c>
      <c r="AC63" s="8">
        <f t="shared" si="22"/>
        <v>1358771.1018950646</v>
      </c>
      <c r="AD63" s="8">
        <f t="shared" si="23"/>
        <v>1358771.1018950646</v>
      </c>
      <c r="AE63" s="9">
        <f t="shared" si="23"/>
        <v>1358771.1018950646</v>
      </c>
    </row>
    <row r="64" spans="1:31" x14ac:dyDescent="0.25">
      <c r="A64" s="55">
        <v>61</v>
      </c>
      <c r="B64" s="55" t="s">
        <v>18</v>
      </c>
      <c r="C64" s="69">
        <f t="shared" si="26"/>
        <v>39016</v>
      </c>
      <c r="D64" s="57">
        <v>53022</v>
      </c>
      <c r="E64" s="55" t="s">
        <v>26</v>
      </c>
      <c r="F64" s="55" t="s">
        <v>28</v>
      </c>
      <c r="G64" s="71">
        <v>41395946.139534883</v>
      </c>
      <c r="H64" s="70">
        <f t="shared" si="25"/>
        <v>2181029.8282157471</v>
      </c>
      <c r="I64" s="70">
        <f t="shared" si="6"/>
        <v>16211325.819039239</v>
      </c>
      <c r="J64" s="70">
        <f t="shared" si="7"/>
        <v>25184620.320495643</v>
      </c>
      <c r="K64" s="71">
        <v>25156452.193599999</v>
      </c>
      <c r="L64" s="53">
        <v>1</v>
      </c>
      <c r="M64" s="54">
        <f t="shared" si="20"/>
        <v>7.4328767123287669</v>
      </c>
      <c r="N64" s="55">
        <v>20</v>
      </c>
      <c r="O64" s="54">
        <f t="shared" si="17"/>
        <v>12.567123287671233</v>
      </c>
      <c r="P64" s="53">
        <f t="shared" si="8"/>
        <v>25184619.320495643</v>
      </c>
      <c r="Q64" s="53">
        <f t="shared" si="18"/>
        <v>2004008.2956138891</v>
      </c>
      <c r="R64" s="53">
        <f t="shared" si="9"/>
        <v>23152443.89798611</v>
      </c>
      <c r="S64" s="53">
        <f t="shared" si="10"/>
        <v>2004008.2956138891</v>
      </c>
      <c r="T64" s="53">
        <f t="shared" si="11"/>
        <v>21148435.602372222</v>
      </c>
      <c r="U64" s="54">
        <f t="shared" si="16"/>
        <v>9.4356164383561651</v>
      </c>
      <c r="V64" s="55">
        <v>25</v>
      </c>
      <c r="W64" s="54">
        <f t="shared" si="19"/>
        <v>15.564383561643835</v>
      </c>
      <c r="X64" s="53">
        <f t="shared" si="12"/>
        <v>21148434.602372222</v>
      </c>
      <c r="Y64" s="53">
        <f t="shared" si="13"/>
        <v>1358771.1018950646</v>
      </c>
      <c r="Z64" s="56">
        <f t="shared" si="14"/>
        <v>19789664.500477158</v>
      </c>
      <c r="AA64" s="56">
        <f t="shared" si="21"/>
        <v>1358771.1018950646</v>
      </c>
      <c r="AB64" s="56">
        <f t="shared" si="15"/>
        <v>18430893.398582093</v>
      </c>
      <c r="AC64" s="8">
        <f t="shared" si="22"/>
        <v>1358771.1018950646</v>
      </c>
      <c r="AD64" s="8">
        <f t="shared" si="23"/>
        <v>1358771.1018950646</v>
      </c>
      <c r="AE64" s="9">
        <f t="shared" si="23"/>
        <v>1358771.1018950646</v>
      </c>
    </row>
    <row r="65" spans="1:31" x14ac:dyDescent="0.25">
      <c r="A65" s="55">
        <v>62</v>
      </c>
      <c r="B65" s="55" t="s">
        <v>18</v>
      </c>
      <c r="C65" s="69">
        <f t="shared" si="26"/>
        <v>39016</v>
      </c>
      <c r="D65" s="57">
        <v>48931</v>
      </c>
      <c r="E65" s="55" t="s">
        <v>26</v>
      </c>
      <c r="F65" s="55" t="s">
        <v>28</v>
      </c>
      <c r="G65" s="71">
        <v>41395946.139534883</v>
      </c>
      <c r="H65" s="70">
        <f t="shared" si="25"/>
        <v>2181029.8282157471</v>
      </c>
      <c r="I65" s="70">
        <f t="shared" si="6"/>
        <v>16211325.819039239</v>
      </c>
      <c r="J65" s="70">
        <f t="shared" si="7"/>
        <v>25184620.320495643</v>
      </c>
      <c r="K65" s="71">
        <v>25156452.193599999</v>
      </c>
      <c r="L65" s="53">
        <v>1</v>
      </c>
      <c r="M65" s="54">
        <f t="shared" si="20"/>
        <v>7.4328767123287669</v>
      </c>
      <c r="N65" s="55">
        <v>20</v>
      </c>
      <c r="O65" s="54">
        <f t="shared" si="17"/>
        <v>12.567123287671233</v>
      </c>
      <c r="P65" s="53">
        <f t="shared" si="8"/>
        <v>25184619.320495643</v>
      </c>
      <c r="Q65" s="53">
        <f t="shared" si="18"/>
        <v>2004008.2956138891</v>
      </c>
      <c r="R65" s="53">
        <f t="shared" si="9"/>
        <v>23152443.89798611</v>
      </c>
      <c r="S65" s="53">
        <f t="shared" si="10"/>
        <v>2004008.2956138891</v>
      </c>
      <c r="T65" s="53">
        <f t="shared" si="11"/>
        <v>21148435.602372222</v>
      </c>
      <c r="U65" s="54">
        <f t="shared" si="16"/>
        <v>9.4356164383561651</v>
      </c>
      <c r="V65" s="55">
        <v>25</v>
      </c>
      <c r="W65" s="54">
        <f t="shared" si="19"/>
        <v>15.564383561643835</v>
      </c>
      <c r="X65" s="53">
        <f t="shared" si="12"/>
        <v>21148434.602372222</v>
      </c>
      <c r="Y65" s="53">
        <f t="shared" si="13"/>
        <v>1358771.1018950646</v>
      </c>
      <c r="Z65" s="56">
        <f t="shared" si="14"/>
        <v>19789664.500477158</v>
      </c>
      <c r="AA65" s="56">
        <f t="shared" si="21"/>
        <v>1358771.1018950646</v>
      </c>
      <c r="AB65" s="56">
        <f t="shared" si="15"/>
        <v>18430893.398582093</v>
      </c>
      <c r="AC65" s="8">
        <f t="shared" si="22"/>
        <v>1358771.1018950646</v>
      </c>
      <c r="AD65" s="8">
        <f t="shared" si="23"/>
        <v>1358771.1018950646</v>
      </c>
      <c r="AE65" s="9">
        <f t="shared" si="23"/>
        <v>1358771.1018950646</v>
      </c>
    </row>
    <row r="66" spans="1:31" x14ac:dyDescent="0.25">
      <c r="A66" s="55">
        <v>63</v>
      </c>
      <c r="B66" s="55" t="s">
        <v>18</v>
      </c>
      <c r="C66" s="69">
        <f t="shared" si="26"/>
        <v>39016</v>
      </c>
      <c r="D66" s="57">
        <v>48932</v>
      </c>
      <c r="E66" s="55" t="s">
        <v>26</v>
      </c>
      <c r="F66" s="55" t="s">
        <v>28</v>
      </c>
      <c r="G66" s="71">
        <v>41395946.139534883</v>
      </c>
      <c r="H66" s="70">
        <f t="shared" si="25"/>
        <v>2181029.8282157471</v>
      </c>
      <c r="I66" s="70">
        <f t="shared" si="6"/>
        <v>16211325.819039239</v>
      </c>
      <c r="J66" s="70">
        <f t="shared" si="7"/>
        <v>25184620.320495643</v>
      </c>
      <c r="K66" s="71">
        <v>25156452.193599999</v>
      </c>
      <c r="L66" s="53">
        <v>1</v>
      </c>
      <c r="M66" s="54">
        <f t="shared" si="20"/>
        <v>7.4328767123287669</v>
      </c>
      <c r="N66" s="55">
        <v>20</v>
      </c>
      <c r="O66" s="54">
        <f t="shared" si="17"/>
        <v>12.567123287671233</v>
      </c>
      <c r="P66" s="53">
        <f t="shared" si="8"/>
        <v>25184619.320495643</v>
      </c>
      <c r="Q66" s="53">
        <f t="shared" si="18"/>
        <v>2004008.2956138891</v>
      </c>
      <c r="R66" s="53">
        <f t="shared" si="9"/>
        <v>23152443.89798611</v>
      </c>
      <c r="S66" s="53">
        <f t="shared" si="10"/>
        <v>2004008.2956138891</v>
      </c>
      <c r="T66" s="53">
        <f t="shared" si="11"/>
        <v>21148435.602372222</v>
      </c>
      <c r="U66" s="54">
        <f t="shared" si="16"/>
        <v>9.4356164383561651</v>
      </c>
      <c r="V66" s="55">
        <v>25</v>
      </c>
      <c r="W66" s="54">
        <f t="shared" si="19"/>
        <v>15.564383561643835</v>
      </c>
      <c r="X66" s="53">
        <f t="shared" si="12"/>
        <v>21148434.602372222</v>
      </c>
      <c r="Y66" s="53">
        <f t="shared" si="13"/>
        <v>1358771.1018950646</v>
      </c>
      <c r="Z66" s="56">
        <f t="shared" si="14"/>
        <v>19789664.500477158</v>
      </c>
      <c r="AA66" s="56">
        <f t="shared" si="21"/>
        <v>1358771.1018950646</v>
      </c>
      <c r="AB66" s="56">
        <f t="shared" si="15"/>
        <v>18430893.398582093</v>
      </c>
      <c r="AC66" s="8">
        <f t="shared" si="22"/>
        <v>1358771.1018950646</v>
      </c>
      <c r="AD66" s="8">
        <f t="shared" si="23"/>
        <v>1358771.1018950646</v>
      </c>
      <c r="AE66" s="9">
        <f t="shared" si="23"/>
        <v>1358771.1018950646</v>
      </c>
    </row>
    <row r="67" spans="1:31" x14ac:dyDescent="0.25">
      <c r="A67" s="55">
        <v>64</v>
      </c>
      <c r="B67" s="55" t="s">
        <v>18</v>
      </c>
      <c r="C67" s="69">
        <f t="shared" si="26"/>
        <v>39016</v>
      </c>
      <c r="D67" s="57">
        <v>48933</v>
      </c>
      <c r="E67" s="55" t="s">
        <v>26</v>
      </c>
      <c r="F67" s="55" t="s">
        <v>28</v>
      </c>
      <c r="G67" s="71">
        <v>41395946.139534883</v>
      </c>
      <c r="H67" s="70">
        <f t="shared" si="25"/>
        <v>2181029.8282157471</v>
      </c>
      <c r="I67" s="70">
        <f t="shared" si="6"/>
        <v>16211325.819039239</v>
      </c>
      <c r="J67" s="70">
        <f t="shared" si="7"/>
        <v>25184620.320495643</v>
      </c>
      <c r="K67" s="71">
        <v>25156452.824000001</v>
      </c>
      <c r="L67" s="53">
        <v>1</v>
      </c>
      <c r="M67" s="54">
        <f t="shared" si="20"/>
        <v>7.4328767123287669</v>
      </c>
      <c r="N67" s="55">
        <v>20</v>
      </c>
      <c r="O67" s="54">
        <f t="shared" si="17"/>
        <v>12.567123287671233</v>
      </c>
      <c r="P67" s="53">
        <f t="shared" si="8"/>
        <v>25184619.320495643</v>
      </c>
      <c r="Q67" s="53">
        <f t="shared" si="18"/>
        <v>2004008.2956138891</v>
      </c>
      <c r="R67" s="53">
        <f t="shared" si="9"/>
        <v>23152444.528386112</v>
      </c>
      <c r="S67" s="53">
        <f t="shared" si="10"/>
        <v>2004008.2956138891</v>
      </c>
      <c r="T67" s="53">
        <f t="shared" si="11"/>
        <v>21148436.232772224</v>
      </c>
      <c r="U67" s="54">
        <f t="shared" si="16"/>
        <v>9.4356164383561651</v>
      </c>
      <c r="V67" s="55">
        <v>25</v>
      </c>
      <c r="W67" s="54">
        <f t="shared" si="19"/>
        <v>15.564383561643835</v>
      </c>
      <c r="X67" s="53">
        <f t="shared" si="12"/>
        <v>21148435.232772224</v>
      </c>
      <c r="Y67" s="53">
        <f t="shared" si="13"/>
        <v>1358771.142397793</v>
      </c>
      <c r="Z67" s="56">
        <f t="shared" si="14"/>
        <v>19789665.090374433</v>
      </c>
      <c r="AA67" s="56">
        <f t="shared" si="21"/>
        <v>1358771.142397793</v>
      </c>
      <c r="AB67" s="56">
        <f t="shared" si="15"/>
        <v>18430893.947976641</v>
      </c>
      <c r="AC67" s="8">
        <f t="shared" si="22"/>
        <v>1358771.142397793</v>
      </c>
      <c r="AD67" s="8">
        <f t="shared" si="23"/>
        <v>1358771.142397793</v>
      </c>
      <c r="AE67" s="9">
        <f t="shared" si="23"/>
        <v>1358771.142397793</v>
      </c>
    </row>
    <row r="68" spans="1:31" x14ac:dyDescent="0.25">
      <c r="A68" s="55">
        <v>65</v>
      </c>
      <c r="B68" s="55" t="s">
        <v>18</v>
      </c>
      <c r="C68" s="69">
        <f t="shared" si="26"/>
        <v>39016</v>
      </c>
      <c r="D68" s="57">
        <v>48934</v>
      </c>
      <c r="E68" s="55" t="s">
        <v>26</v>
      </c>
      <c r="F68" s="55" t="s">
        <v>28</v>
      </c>
      <c r="G68" s="71">
        <v>41395946.139534883</v>
      </c>
      <c r="H68" s="70">
        <f t="shared" si="25"/>
        <v>2181029.8282157471</v>
      </c>
      <c r="I68" s="70">
        <f t="shared" si="6"/>
        <v>16211325.819039239</v>
      </c>
      <c r="J68" s="70">
        <f t="shared" si="7"/>
        <v>25184620.320495643</v>
      </c>
      <c r="K68" s="71">
        <v>25156452.824000001</v>
      </c>
      <c r="L68" s="53">
        <v>1</v>
      </c>
      <c r="M68" s="54">
        <f t="shared" ref="M68:M89" si="27">+($M$2-C68)/365</f>
        <v>7.4328767123287669</v>
      </c>
      <c r="N68" s="55">
        <v>20</v>
      </c>
      <c r="O68" s="54">
        <f t="shared" si="17"/>
        <v>12.567123287671233</v>
      </c>
      <c r="P68" s="53">
        <f t="shared" si="8"/>
        <v>25184619.320495643</v>
      </c>
      <c r="Q68" s="53">
        <f t="shared" si="18"/>
        <v>2004008.2956138891</v>
      </c>
      <c r="R68" s="53">
        <f t="shared" si="9"/>
        <v>23152444.528386112</v>
      </c>
      <c r="S68" s="53">
        <f t="shared" si="10"/>
        <v>2004008.2956138891</v>
      </c>
      <c r="T68" s="53">
        <f t="shared" si="11"/>
        <v>21148436.232772224</v>
      </c>
      <c r="U68" s="54">
        <f t="shared" si="16"/>
        <v>9.4356164383561651</v>
      </c>
      <c r="V68" s="55">
        <v>25</v>
      </c>
      <c r="W68" s="54">
        <f t="shared" si="19"/>
        <v>15.564383561643835</v>
      </c>
      <c r="X68" s="53">
        <f t="shared" si="12"/>
        <v>21148435.232772224</v>
      </c>
      <c r="Y68" s="53">
        <f t="shared" si="13"/>
        <v>1358771.142397793</v>
      </c>
      <c r="Z68" s="56">
        <f t="shared" si="14"/>
        <v>19789665.090374433</v>
      </c>
      <c r="AA68" s="56">
        <f t="shared" ref="AA68:AA89" si="28">Y68</f>
        <v>1358771.142397793</v>
      </c>
      <c r="AB68" s="56">
        <f t="shared" si="15"/>
        <v>18430893.947976641</v>
      </c>
      <c r="AC68" s="8">
        <f t="shared" ref="AC68:AC89" si="29">AA68</f>
        <v>1358771.142397793</v>
      </c>
      <c r="AD68" s="8">
        <f t="shared" ref="AD68:AE89" si="30">AC68</f>
        <v>1358771.142397793</v>
      </c>
      <c r="AE68" s="9">
        <f t="shared" si="30"/>
        <v>1358771.142397793</v>
      </c>
    </row>
    <row r="69" spans="1:31" x14ac:dyDescent="0.25">
      <c r="A69" s="55">
        <v>66</v>
      </c>
      <c r="B69" s="55" t="s">
        <v>18</v>
      </c>
      <c r="C69" s="69">
        <f t="shared" ref="C69:C89" si="31">DATE(2006,12,28)</f>
        <v>39079</v>
      </c>
      <c r="D69" s="57">
        <v>48935</v>
      </c>
      <c r="E69" s="55" t="s">
        <v>27</v>
      </c>
      <c r="F69" s="55" t="s">
        <v>29</v>
      </c>
      <c r="G69" s="71">
        <v>41395946.139534883</v>
      </c>
      <c r="H69" s="70">
        <f t="shared" si="25"/>
        <v>2181029.8282157471</v>
      </c>
      <c r="I69" s="70">
        <f t="shared" ref="I69:I89" si="32">H69*M69</f>
        <v>15834874.095265012</v>
      </c>
      <c r="J69" s="70">
        <f t="shared" ref="J69:J88" si="33">G69-I69</f>
        <v>25561072.044269871</v>
      </c>
      <c r="K69" s="71">
        <v>24982781.900800001</v>
      </c>
      <c r="L69" s="53">
        <v>1</v>
      </c>
      <c r="M69" s="54">
        <f t="shared" si="27"/>
        <v>7.2602739726027394</v>
      </c>
      <c r="N69" s="55">
        <v>20</v>
      </c>
      <c r="O69" s="54">
        <f t="shared" si="17"/>
        <v>12.739726027397261</v>
      </c>
      <c r="P69" s="53">
        <f t="shared" ref="P69:P89" si="34">IF(J69&gt;L69,J69-L69,0)</f>
        <v>25561071.044269871</v>
      </c>
      <c r="Q69" s="53">
        <f t="shared" si="18"/>
        <v>2006406.6518620437</v>
      </c>
      <c r="R69" s="53">
        <f t="shared" ref="R69:R89" si="35">K69-Q69</f>
        <v>22976375.248937957</v>
      </c>
      <c r="S69" s="53">
        <f t="shared" ref="S69:S89" si="36">Q69</f>
        <v>2006406.6518620437</v>
      </c>
      <c r="T69" s="53">
        <f t="shared" ref="T69:T89" si="37">R69-S69</f>
        <v>20969968.597075913</v>
      </c>
      <c r="U69" s="54">
        <f t="shared" si="16"/>
        <v>9.2630136986301377</v>
      </c>
      <c r="V69" s="55">
        <v>25</v>
      </c>
      <c r="W69" s="54">
        <f t="shared" si="19"/>
        <v>15.736986301369862</v>
      </c>
      <c r="X69" s="53">
        <f t="shared" ref="X69:X89" si="38">IF(T69&gt;L69,T69-L69,0)</f>
        <v>20969967.597075913</v>
      </c>
      <c r="Y69" s="53">
        <f t="shared" ref="Y69:Y89" si="39">IF(W69&gt;0,X69/W69,0)</f>
        <v>1332527.5370704576</v>
      </c>
      <c r="Z69" s="56">
        <f t="shared" ref="Z69:Z89" si="40">T69-Y69</f>
        <v>19637441.060005456</v>
      </c>
      <c r="AA69" s="56">
        <f t="shared" si="28"/>
        <v>1332527.5370704576</v>
      </c>
      <c r="AB69" s="56">
        <f t="shared" ref="AB69:AB89" si="41">Z69-AA69</f>
        <v>18304913.522934999</v>
      </c>
      <c r="AC69" s="8">
        <f t="shared" si="29"/>
        <v>1332527.5370704576</v>
      </c>
      <c r="AD69" s="8">
        <f t="shared" si="30"/>
        <v>1332527.5370704576</v>
      </c>
      <c r="AE69" s="9">
        <f t="shared" si="30"/>
        <v>1332527.5370704576</v>
      </c>
    </row>
    <row r="70" spans="1:31" x14ac:dyDescent="0.25">
      <c r="A70" s="55">
        <v>67</v>
      </c>
      <c r="B70" s="55" t="s">
        <v>18</v>
      </c>
      <c r="C70" s="69">
        <f t="shared" si="31"/>
        <v>39079</v>
      </c>
      <c r="D70" s="57">
        <v>48936</v>
      </c>
      <c r="E70" s="55" t="s">
        <v>27</v>
      </c>
      <c r="F70" s="55" t="s">
        <v>29</v>
      </c>
      <c r="G70" s="71">
        <v>41395946.139534883</v>
      </c>
      <c r="H70" s="70">
        <f t="shared" si="25"/>
        <v>2181029.8282157471</v>
      </c>
      <c r="I70" s="70">
        <f t="shared" si="32"/>
        <v>15834874.095265012</v>
      </c>
      <c r="J70" s="70">
        <f t="shared" si="33"/>
        <v>25561072.044269871</v>
      </c>
      <c r="K70" s="71">
        <v>24982781.900800001</v>
      </c>
      <c r="L70" s="53">
        <v>1</v>
      </c>
      <c r="M70" s="54">
        <f t="shared" si="27"/>
        <v>7.2602739726027394</v>
      </c>
      <c r="N70" s="55">
        <v>20</v>
      </c>
      <c r="O70" s="54">
        <f t="shared" si="17"/>
        <v>12.739726027397261</v>
      </c>
      <c r="P70" s="53">
        <f t="shared" si="34"/>
        <v>25561071.044269871</v>
      </c>
      <c r="Q70" s="53">
        <f t="shared" si="18"/>
        <v>2006406.6518620437</v>
      </c>
      <c r="R70" s="53">
        <f t="shared" si="35"/>
        <v>22976375.248937957</v>
      </c>
      <c r="S70" s="53">
        <f t="shared" si="36"/>
        <v>2006406.6518620437</v>
      </c>
      <c r="T70" s="53">
        <f t="shared" si="37"/>
        <v>20969968.597075913</v>
      </c>
      <c r="U70" s="54">
        <f t="shared" ref="U70:U89" si="42">+($U$1-C70)/365</f>
        <v>9.2630136986301377</v>
      </c>
      <c r="V70" s="55">
        <v>25</v>
      </c>
      <c r="W70" s="54">
        <f t="shared" si="19"/>
        <v>15.736986301369862</v>
      </c>
      <c r="X70" s="53">
        <f t="shared" si="38"/>
        <v>20969967.597075913</v>
      </c>
      <c r="Y70" s="53">
        <f t="shared" si="39"/>
        <v>1332527.5370704576</v>
      </c>
      <c r="Z70" s="56">
        <f t="shared" si="40"/>
        <v>19637441.060005456</v>
      </c>
      <c r="AA70" s="56">
        <f t="shared" si="28"/>
        <v>1332527.5370704576</v>
      </c>
      <c r="AB70" s="56">
        <f t="shared" si="41"/>
        <v>18304913.522934999</v>
      </c>
      <c r="AC70" s="8">
        <f t="shared" si="29"/>
        <v>1332527.5370704576</v>
      </c>
      <c r="AD70" s="8">
        <f t="shared" si="30"/>
        <v>1332527.5370704576</v>
      </c>
      <c r="AE70" s="9">
        <f t="shared" si="30"/>
        <v>1332527.5370704576</v>
      </c>
    </row>
    <row r="71" spans="1:31" x14ac:dyDescent="0.25">
      <c r="A71" s="55">
        <v>68</v>
      </c>
      <c r="B71" s="55" t="s">
        <v>18</v>
      </c>
      <c r="C71" s="69">
        <f t="shared" si="31"/>
        <v>39079</v>
      </c>
      <c r="D71" s="57">
        <v>48937</v>
      </c>
      <c r="E71" s="55" t="s">
        <v>27</v>
      </c>
      <c r="F71" s="55" t="s">
        <v>29</v>
      </c>
      <c r="G71" s="71">
        <v>41395946.139534883</v>
      </c>
      <c r="H71" s="70">
        <f t="shared" si="25"/>
        <v>2181029.8282157471</v>
      </c>
      <c r="I71" s="70">
        <f t="shared" si="32"/>
        <v>15834874.095265012</v>
      </c>
      <c r="J71" s="70">
        <f t="shared" si="33"/>
        <v>25561072.044269871</v>
      </c>
      <c r="K71" s="71">
        <v>24982781.900800001</v>
      </c>
      <c r="L71" s="53">
        <v>1</v>
      </c>
      <c r="M71" s="54">
        <f t="shared" si="27"/>
        <v>7.2602739726027394</v>
      </c>
      <c r="N71" s="55">
        <v>20</v>
      </c>
      <c r="O71" s="54">
        <f t="shared" ref="O71:O89" si="43">+N71-M71</f>
        <v>12.739726027397261</v>
      </c>
      <c r="P71" s="53">
        <f t="shared" si="34"/>
        <v>25561071.044269871</v>
      </c>
      <c r="Q71" s="53">
        <f t="shared" ref="Q71:Q89" si="44">IF(O71&gt;0,P71/O71,0)</f>
        <v>2006406.6518620437</v>
      </c>
      <c r="R71" s="53">
        <f t="shared" si="35"/>
        <v>22976375.248937957</v>
      </c>
      <c r="S71" s="53">
        <f t="shared" si="36"/>
        <v>2006406.6518620437</v>
      </c>
      <c r="T71" s="53">
        <f t="shared" si="37"/>
        <v>20969968.597075913</v>
      </c>
      <c r="U71" s="54">
        <f t="shared" si="42"/>
        <v>9.2630136986301377</v>
      </c>
      <c r="V71" s="55">
        <v>25</v>
      </c>
      <c r="W71" s="54">
        <f t="shared" ref="W71:W89" si="45">+V71-U71</f>
        <v>15.736986301369862</v>
      </c>
      <c r="X71" s="53">
        <f t="shared" si="38"/>
        <v>20969967.597075913</v>
      </c>
      <c r="Y71" s="53">
        <f t="shared" si="39"/>
        <v>1332527.5370704576</v>
      </c>
      <c r="Z71" s="56">
        <f t="shared" si="40"/>
        <v>19637441.060005456</v>
      </c>
      <c r="AA71" s="56">
        <f t="shared" si="28"/>
        <v>1332527.5370704576</v>
      </c>
      <c r="AB71" s="56">
        <f t="shared" si="41"/>
        <v>18304913.522934999</v>
      </c>
      <c r="AC71" s="8">
        <f t="shared" si="29"/>
        <v>1332527.5370704576</v>
      </c>
      <c r="AD71" s="8">
        <f t="shared" si="30"/>
        <v>1332527.5370704576</v>
      </c>
      <c r="AE71" s="9">
        <f t="shared" si="30"/>
        <v>1332527.5370704576</v>
      </c>
    </row>
    <row r="72" spans="1:31" x14ac:dyDescent="0.25">
      <c r="A72" s="55">
        <v>69</v>
      </c>
      <c r="B72" s="55" t="s">
        <v>18</v>
      </c>
      <c r="C72" s="69">
        <f t="shared" si="31"/>
        <v>39079</v>
      </c>
      <c r="D72" s="57">
        <v>48938</v>
      </c>
      <c r="E72" s="55" t="s">
        <v>27</v>
      </c>
      <c r="F72" s="55" t="s">
        <v>29</v>
      </c>
      <c r="G72" s="71">
        <v>41395946.139534883</v>
      </c>
      <c r="H72" s="70">
        <f t="shared" si="25"/>
        <v>2181029.8282157471</v>
      </c>
      <c r="I72" s="70">
        <f t="shared" si="32"/>
        <v>15834874.095265012</v>
      </c>
      <c r="J72" s="70">
        <f t="shared" si="33"/>
        <v>25561072.044269871</v>
      </c>
      <c r="K72" s="71">
        <v>24982781.900800001</v>
      </c>
      <c r="L72" s="53">
        <v>1</v>
      </c>
      <c r="M72" s="54">
        <f t="shared" si="27"/>
        <v>7.2602739726027394</v>
      </c>
      <c r="N72" s="55">
        <v>20</v>
      </c>
      <c r="O72" s="54">
        <f t="shared" si="43"/>
        <v>12.739726027397261</v>
      </c>
      <c r="P72" s="53">
        <f t="shared" si="34"/>
        <v>25561071.044269871</v>
      </c>
      <c r="Q72" s="53">
        <f t="shared" si="44"/>
        <v>2006406.6518620437</v>
      </c>
      <c r="R72" s="53">
        <f t="shared" si="35"/>
        <v>22976375.248937957</v>
      </c>
      <c r="S72" s="53">
        <f t="shared" si="36"/>
        <v>2006406.6518620437</v>
      </c>
      <c r="T72" s="53">
        <f t="shared" si="37"/>
        <v>20969968.597075913</v>
      </c>
      <c r="U72" s="54">
        <f t="shared" si="42"/>
        <v>9.2630136986301377</v>
      </c>
      <c r="V72" s="55">
        <v>25</v>
      </c>
      <c r="W72" s="54">
        <f t="shared" si="45"/>
        <v>15.736986301369862</v>
      </c>
      <c r="X72" s="53">
        <f t="shared" si="38"/>
        <v>20969967.597075913</v>
      </c>
      <c r="Y72" s="53">
        <f t="shared" si="39"/>
        <v>1332527.5370704576</v>
      </c>
      <c r="Z72" s="56">
        <f t="shared" si="40"/>
        <v>19637441.060005456</v>
      </c>
      <c r="AA72" s="56">
        <f t="shared" si="28"/>
        <v>1332527.5370704576</v>
      </c>
      <c r="AB72" s="56">
        <f t="shared" si="41"/>
        <v>18304913.522934999</v>
      </c>
      <c r="AC72" s="8">
        <f t="shared" si="29"/>
        <v>1332527.5370704576</v>
      </c>
      <c r="AD72" s="8">
        <f t="shared" si="30"/>
        <v>1332527.5370704576</v>
      </c>
      <c r="AE72" s="9">
        <f t="shared" si="30"/>
        <v>1332527.5370704576</v>
      </c>
    </row>
    <row r="73" spans="1:31" x14ac:dyDescent="0.25">
      <c r="A73" s="55">
        <v>70</v>
      </c>
      <c r="B73" s="55" t="s">
        <v>18</v>
      </c>
      <c r="C73" s="69">
        <f t="shared" si="31"/>
        <v>39079</v>
      </c>
      <c r="D73" s="57">
        <v>48939</v>
      </c>
      <c r="E73" s="55" t="s">
        <v>27</v>
      </c>
      <c r="F73" s="55" t="s">
        <v>29</v>
      </c>
      <c r="G73" s="71">
        <v>41395946.139534883</v>
      </c>
      <c r="H73" s="70">
        <f t="shared" si="25"/>
        <v>2181029.8282157471</v>
      </c>
      <c r="I73" s="70">
        <f t="shared" si="32"/>
        <v>15834874.095265012</v>
      </c>
      <c r="J73" s="70">
        <f t="shared" si="33"/>
        <v>25561072.044269871</v>
      </c>
      <c r="K73" s="71">
        <v>24982781.900800001</v>
      </c>
      <c r="L73" s="53">
        <v>1</v>
      </c>
      <c r="M73" s="54">
        <f t="shared" si="27"/>
        <v>7.2602739726027394</v>
      </c>
      <c r="N73" s="55">
        <v>20</v>
      </c>
      <c r="O73" s="54">
        <f t="shared" si="43"/>
        <v>12.739726027397261</v>
      </c>
      <c r="P73" s="53">
        <f t="shared" si="34"/>
        <v>25561071.044269871</v>
      </c>
      <c r="Q73" s="53">
        <f t="shared" si="44"/>
        <v>2006406.6518620437</v>
      </c>
      <c r="R73" s="53">
        <f t="shared" si="35"/>
        <v>22976375.248937957</v>
      </c>
      <c r="S73" s="53">
        <f t="shared" si="36"/>
        <v>2006406.6518620437</v>
      </c>
      <c r="T73" s="53">
        <f t="shared" si="37"/>
        <v>20969968.597075913</v>
      </c>
      <c r="U73" s="54">
        <f t="shared" si="42"/>
        <v>9.2630136986301377</v>
      </c>
      <c r="V73" s="55">
        <v>25</v>
      </c>
      <c r="W73" s="54">
        <f t="shared" si="45"/>
        <v>15.736986301369862</v>
      </c>
      <c r="X73" s="53">
        <f t="shared" si="38"/>
        <v>20969967.597075913</v>
      </c>
      <c r="Y73" s="53">
        <f t="shared" si="39"/>
        <v>1332527.5370704576</v>
      </c>
      <c r="Z73" s="56">
        <f t="shared" si="40"/>
        <v>19637441.060005456</v>
      </c>
      <c r="AA73" s="56">
        <f t="shared" si="28"/>
        <v>1332527.5370704576</v>
      </c>
      <c r="AB73" s="56">
        <f t="shared" si="41"/>
        <v>18304913.522934999</v>
      </c>
      <c r="AC73" s="8">
        <f t="shared" si="29"/>
        <v>1332527.5370704576</v>
      </c>
      <c r="AD73" s="8">
        <f t="shared" si="30"/>
        <v>1332527.5370704576</v>
      </c>
      <c r="AE73" s="9">
        <f t="shared" si="30"/>
        <v>1332527.5370704576</v>
      </c>
    </row>
    <row r="74" spans="1:31" x14ac:dyDescent="0.25">
      <c r="A74" s="55">
        <v>71</v>
      </c>
      <c r="B74" s="55" t="s">
        <v>18</v>
      </c>
      <c r="C74" s="69">
        <f t="shared" si="31"/>
        <v>39079</v>
      </c>
      <c r="D74" s="57">
        <v>48940</v>
      </c>
      <c r="E74" s="55" t="s">
        <v>27</v>
      </c>
      <c r="F74" s="55" t="s">
        <v>29</v>
      </c>
      <c r="G74" s="71">
        <v>41395946.139534883</v>
      </c>
      <c r="H74" s="70">
        <f t="shared" si="25"/>
        <v>2181029.8282157471</v>
      </c>
      <c r="I74" s="70">
        <f t="shared" si="32"/>
        <v>15834874.095265012</v>
      </c>
      <c r="J74" s="70">
        <f t="shared" si="33"/>
        <v>25561072.044269871</v>
      </c>
      <c r="K74" s="71">
        <v>24982781.900800001</v>
      </c>
      <c r="L74" s="53">
        <v>1</v>
      </c>
      <c r="M74" s="54">
        <f t="shared" si="27"/>
        <v>7.2602739726027394</v>
      </c>
      <c r="N74" s="55">
        <v>20</v>
      </c>
      <c r="O74" s="54">
        <f t="shared" si="43"/>
        <v>12.739726027397261</v>
      </c>
      <c r="P74" s="53">
        <f t="shared" si="34"/>
        <v>25561071.044269871</v>
      </c>
      <c r="Q74" s="53">
        <f t="shared" si="44"/>
        <v>2006406.6518620437</v>
      </c>
      <c r="R74" s="53">
        <f t="shared" si="35"/>
        <v>22976375.248937957</v>
      </c>
      <c r="S74" s="53">
        <f t="shared" si="36"/>
        <v>2006406.6518620437</v>
      </c>
      <c r="T74" s="53">
        <f t="shared" si="37"/>
        <v>20969968.597075913</v>
      </c>
      <c r="U74" s="54">
        <f t="shared" si="42"/>
        <v>9.2630136986301377</v>
      </c>
      <c r="V74" s="55">
        <v>25</v>
      </c>
      <c r="W74" s="54">
        <f t="shared" si="45"/>
        <v>15.736986301369862</v>
      </c>
      <c r="X74" s="53">
        <f t="shared" si="38"/>
        <v>20969967.597075913</v>
      </c>
      <c r="Y74" s="53">
        <f t="shared" si="39"/>
        <v>1332527.5370704576</v>
      </c>
      <c r="Z74" s="56">
        <f t="shared" si="40"/>
        <v>19637441.060005456</v>
      </c>
      <c r="AA74" s="56">
        <f t="shared" si="28"/>
        <v>1332527.5370704576</v>
      </c>
      <c r="AB74" s="56">
        <f t="shared" si="41"/>
        <v>18304913.522934999</v>
      </c>
      <c r="AC74" s="8">
        <f t="shared" si="29"/>
        <v>1332527.5370704576</v>
      </c>
      <c r="AD74" s="8">
        <f t="shared" si="30"/>
        <v>1332527.5370704576</v>
      </c>
      <c r="AE74" s="9">
        <f t="shared" si="30"/>
        <v>1332527.5370704576</v>
      </c>
    </row>
    <row r="75" spans="1:31" x14ac:dyDescent="0.25">
      <c r="A75" s="55">
        <v>72</v>
      </c>
      <c r="B75" s="55" t="s">
        <v>18</v>
      </c>
      <c r="C75" s="69">
        <f t="shared" si="31"/>
        <v>39079</v>
      </c>
      <c r="D75" s="57">
        <v>48972</v>
      </c>
      <c r="E75" s="55" t="s">
        <v>27</v>
      </c>
      <c r="F75" s="55" t="s">
        <v>29</v>
      </c>
      <c r="G75" s="71">
        <v>41395946.139534883</v>
      </c>
      <c r="H75" s="70">
        <f t="shared" si="25"/>
        <v>2181029.8282157471</v>
      </c>
      <c r="I75" s="70">
        <f t="shared" si="32"/>
        <v>15834874.095265012</v>
      </c>
      <c r="J75" s="70">
        <f t="shared" si="33"/>
        <v>25561072.044269871</v>
      </c>
      <c r="K75" s="71">
        <v>24982781.900800001</v>
      </c>
      <c r="L75" s="53">
        <v>1</v>
      </c>
      <c r="M75" s="54">
        <f t="shared" si="27"/>
        <v>7.2602739726027394</v>
      </c>
      <c r="N75" s="55">
        <v>20</v>
      </c>
      <c r="O75" s="54">
        <f t="shared" si="43"/>
        <v>12.739726027397261</v>
      </c>
      <c r="P75" s="53">
        <f t="shared" si="34"/>
        <v>25561071.044269871</v>
      </c>
      <c r="Q75" s="53">
        <f t="shared" si="44"/>
        <v>2006406.6518620437</v>
      </c>
      <c r="R75" s="53">
        <f t="shared" si="35"/>
        <v>22976375.248937957</v>
      </c>
      <c r="S75" s="53">
        <f t="shared" si="36"/>
        <v>2006406.6518620437</v>
      </c>
      <c r="T75" s="53">
        <f t="shared" si="37"/>
        <v>20969968.597075913</v>
      </c>
      <c r="U75" s="54">
        <f t="shared" si="42"/>
        <v>9.2630136986301377</v>
      </c>
      <c r="V75" s="55">
        <v>25</v>
      </c>
      <c r="W75" s="54">
        <f t="shared" si="45"/>
        <v>15.736986301369862</v>
      </c>
      <c r="X75" s="53">
        <f t="shared" si="38"/>
        <v>20969967.597075913</v>
      </c>
      <c r="Y75" s="53">
        <f t="shared" si="39"/>
        <v>1332527.5370704576</v>
      </c>
      <c r="Z75" s="56">
        <f t="shared" si="40"/>
        <v>19637441.060005456</v>
      </c>
      <c r="AA75" s="56">
        <f t="shared" si="28"/>
        <v>1332527.5370704576</v>
      </c>
      <c r="AB75" s="56">
        <f t="shared" si="41"/>
        <v>18304913.522934999</v>
      </c>
      <c r="AC75" s="8">
        <f t="shared" si="29"/>
        <v>1332527.5370704576</v>
      </c>
      <c r="AD75" s="8">
        <f t="shared" si="30"/>
        <v>1332527.5370704576</v>
      </c>
      <c r="AE75" s="9">
        <f t="shared" si="30"/>
        <v>1332527.5370704576</v>
      </c>
    </row>
    <row r="76" spans="1:31" x14ac:dyDescent="0.25">
      <c r="A76" s="55">
        <v>73</v>
      </c>
      <c r="B76" s="55" t="s">
        <v>18</v>
      </c>
      <c r="C76" s="69">
        <f t="shared" si="31"/>
        <v>39079</v>
      </c>
      <c r="D76" s="57">
        <v>48973</v>
      </c>
      <c r="E76" s="55" t="s">
        <v>27</v>
      </c>
      <c r="F76" s="55" t="s">
        <v>29</v>
      </c>
      <c r="G76" s="71">
        <v>41395946.139534883</v>
      </c>
      <c r="H76" s="70">
        <f t="shared" si="25"/>
        <v>2181029.8282157471</v>
      </c>
      <c r="I76" s="70">
        <f t="shared" si="32"/>
        <v>15834874.095265012</v>
      </c>
      <c r="J76" s="70">
        <f t="shared" si="33"/>
        <v>25561072.044269871</v>
      </c>
      <c r="K76" s="71">
        <v>24982781.900800001</v>
      </c>
      <c r="L76" s="53">
        <v>1</v>
      </c>
      <c r="M76" s="54">
        <f t="shared" si="27"/>
        <v>7.2602739726027394</v>
      </c>
      <c r="N76" s="55">
        <v>20</v>
      </c>
      <c r="O76" s="54">
        <f t="shared" si="43"/>
        <v>12.739726027397261</v>
      </c>
      <c r="P76" s="53">
        <f t="shared" si="34"/>
        <v>25561071.044269871</v>
      </c>
      <c r="Q76" s="53">
        <f t="shared" si="44"/>
        <v>2006406.6518620437</v>
      </c>
      <c r="R76" s="53">
        <f t="shared" si="35"/>
        <v>22976375.248937957</v>
      </c>
      <c r="S76" s="53">
        <f t="shared" si="36"/>
        <v>2006406.6518620437</v>
      </c>
      <c r="T76" s="53">
        <f t="shared" si="37"/>
        <v>20969968.597075913</v>
      </c>
      <c r="U76" s="54">
        <f t="shared" si="42"/>
        <v>9.2630136986301377</v>
      </c>
      <c r="V76" s="55">
        <v>25</v>
      </c>
      <c r="W76" s="54">
        <f t="shared" si="45"/>
        <v>15.736986301369862</v>
      </c>
      <c r="X76" s="53">
        <f t="shared" si="38"/>
        <v>20969967.597075913</v>
      </c>
      <c r="Y76" s="53">
        <f t="shared" si="39"/>
        <v>1332527.5370704576</v>
      </c>
      <c r="Z76" s="56">
        <f t="shared" si="40"/>
        <v>19637441.060005456</v>
      </c>
      <c r="AA76" s="56">
        <f t="shared" si="28"/>
        <v>1332527.5370704576</v>
      </c>
      <c r="AB76" s="56">
        <f t="shared" si="41"/>
        <v>18304913.522934999</v>
      </c>
      <c r="AC76" s="8">
        <f t="shared" si="29"/>
        <v>1332527.5370704576</v>
      </c>
      <c r="AD76" s="8">
        <f t="shared" si="30"/>
        <v>1332527.5370704576</v>
      </c>
      <c r="AE76" s="9">
        <f t="shared" si="30"/>
        <v>1332527.5370704576</v>
      </c>
    </row>
    <row r="77" spans="1:31" x14ac:dyDescent="0.25">
      <c r="A77" s="55">
        <v>74</v>
      </c>
      <c r="B77" s="55" t="s">
        <v>18</v>
      </c>
      <c r="C77" s="69">
        <f t="shared" si="31"/>
        <v>39079</v>
      </c>
      <c r="D77" s="57">
        <v>48974</v>
      </c>
      <c r="E77" s="55" t="s">
        <v>27</v>
      </c>
      <c r="F77" s="55" t="s">
        <v>29</v>
      </c>
      <c r="G77" s="71">
        <v>41395946.139534883</v>
      </c>
      <c r="H77" s="70">
        <f t="shared" si="25"/>
        <v>2181029.8282157471</v>
      </c>
      <c r="I77" s="70">
        <f t="shared" si="32"/>
        <v>15834874.095265012</v>
      </c>
      <c r="J77" s="70">
        <f t="shared" si="33"/>
        <v>25561072.044269871</v>
      </c>
      <c r="K77" s="71">
        <v>24982781.900800001</v>
      </c>
      <c r="L77" s="53">
        <v>1</v>
      </c>
      <c r="M77" s="54">
        <f t="shared" si="27"/>
        <v>7.2602739726027394</v>
      </c>
      <c r="N77" s="55">
        <v>20</v>
      </c>
      <c r="O77" s="54">
        <f t="shared" si="43"/>
        <v>12.739726027397261</v>
      </c>
      <c r="P77" s="53">
        <f t="shared" si="34"/>
        <v>25561071.044269871</v>
      </c>
      <c r="Q77" s="53">
        <f t="shared" si="44"/>
        <v>2006406.6518620437</v>
      </c>
      <c r="R77" s="53">
        <f t="shared" si="35"/>
        <v>22976375.248937957</v>
      </c>
      <c r="S77" s="53">
        <f t="shared" si="36"/>
        <v>2006406.6518620437</v>
      </c>
      <c r="T77" s="53">
        <f t="shared" si="37"/>
        <v>20969968.597075913</v>
      </c>
      <c r="U77" s="54">
        <f t="shared" si="42"/>
        <v>9.2630136986301377</v>
      </c>
      <c r="V77" s="55">
        <v>25</v>
      </c>
      <c r="W77" s="54">
        <f t="shared" si="45"/>
        <v>15.736986301369862</v>
      </c>
      <c r="X77" s="53">
        <f t="shared" si="38"/>
        <v>20969967.597075913</v>
      </c>
      <c r="Y77" s="53">
        <f t="shared" si="39"/>
        <v>1332527.5370704576</v>
      </c>
      <c r="Z77" s="56">
        <f t="shared" si="40"/>
        <v>19637441.060005456</v>
      </c>
      <c r="AA77" s="56">
        <f t="shared" si="28"/>
        <v>1332527.5370704576</v>
      </c>
      <c r="AB77" s="56">
        <f t="shared" si="41"/>
        <v>18304913.522934999</v>
      </c>
      <c r="AC77" s="8">
        <f t="shared" si="29"/>
        <v>1332527.5370704576</v>
      </c>
      <c r="AD77" s="8">
        <f t="shared" si="30"/>
        <v>1332527.5370704576</v>
      </c>
      <c r="AE77" s="9">
        <f t="shared" si="30"/>
        <v>1332527.5370704576</v>
      </c>
    </row>
    <row r="78" spans="1:31" x14ac:dyDescent="0.25">
      <c r="A78" s="55">
        <v>75</v>
      </c>
      <c r="B78" s="55" t="s">
        <v>18</v>
      </c>
      <c r="C78" s="69">
        <f t="shared" si="31"/>
        <v>39079</v>
      </c>
      <c r="D78" s="57">
        <v>48975</v>
      </c>
      <c r="E78" s="55" t="s">
        <v>27</v>
      </c>
      <c r="F78" s="55" t="s">
        <v>29</v>
      </c>
      <c r="G78" s="71">
        <v>41395946.139534883</v>
      </c>
      <c r="H78" s="70">
        <f t="shared" si="25"/>
        <v>2181029.8282157471</v>
      </c>
      <c r="I78" s="70">
        <f t="shared" si="32"/>
        <v>15834874.095265012</v>
      </c>
      <c r="J78" s="70">
        <f t="shared" si="33"/>
        <v>25561072.044269871</v>
      </c>
      <c r="K78" s="71">
        <v>24982781.900800001</v>
      </c>
      <c r="L78" s="53">
        <v>1</v>
      </c>
      <c r="M78" s="54">
        <f t="shared" si="27"/>
        <v>7.2602739726027394</v>
      </c>
      <c r="N78" s="55">
        <v>20</v>
      </c>
      <c r="O78" s="54">
        <f t="shared" si="43"/>
        <v>12.739726027397261</v>
      </c>
      <c r="P78" s="53">
        <f t="shared" si="34"/>
        <v>25561071.044269871</v>
      </c>
      <c r="Q78" s="53">
        <f t="shared" si="44"/>
        <v>2006406.6518620437</v>
      </c>
      <c r="R78" s="53">
        <f t="shared" si="35"/>
        <v>22976375.248937957</v>
      </c>
      <c r="S78" s="53">
        <f t="shared" si="36"/>
        <v>2006406.6518620437</v>
      </c>
      <c r="T78" s="53">
        <f t="shared" si="37"/>
        <v>20969968.597075913</v>
      </c>
      <c r="U78" s="54">
        <f t="shared" si="42"/>
        <v>9.2630136986301377</v>
      </c>
      <c r="V78" s="55">
        <v>25</v>
      </c>
      <c r="W78" s="54">
        <f t="shared" si="45"/>
        <v>15.736986301369862</v>
      </c>
      <c r="X78" s="53">
        <f t="shared" si="38"/>
        <v>20969967.597075913</v>
      </c>
      <c r="Y78" s="53">
        <f t="shared" si="39"/>
        <v>1332527.5370704576</v>
      </c>
      <c r="Z78" s="56">
        <f t="shared" si="40"/>
        <v>19637441.060005456</v>
      </c>
      <c r="AA78" s="56">
        <f t="shared" si="28"/>
        <v>1332527.5370704576</v>
      </c>
      <c r="AB78" s="56">
        <f t="shared" si="41"/>
        <v>18304913.522934999</v>
      </c>
      <c r="AC78" s="8">
        <f t="shared" si="29"/>
        <v>1332527.5370704576</v>
      </c>
      <c r="AD78" s="8">
        <f t="shared" si="30"/>
        <v>1332527.5370704576</v>
      </c>
      <c r="AE78" s="9">
        <f t="shared" si="30"/>
        <v>1332527.5370704576</v>
      </c>
    </row>
    <row r="79" spans="1:31" x14ac:dyDescent="0.25">
      <c r="A79" s="55">
        <v>76</v>
      </c>
      <c r="B79" s="55" t="s">
        <v>18</v>
      </c>
      <c r="C79" s="69">
        <f t="shared" si="31"/>
        <v>39079</v>
      </c>
      <c r="D79" s="57">
        <v>48976</v>
      </c>
      <c r="E79" s="55" t="s">
        <v>27</v>
      </c>
      <c r="F79" s="55" t="s">
        <v>29</v>
      </c>
      <c r="G79" s="71">
        <v>41395946.139534883</v>
      </c>
      <c r="H79" s="70">
        <f t="shared" si="25"/>
        <v>2181029.8282157471</v>
      </c>
      <c r="I79" s="70">
        <f t="shared" si="32"/>
        <v>15834874.095265012</v>
      </c>
      <c r="J79" s="70">
        <f t="shared" si="33"/>
        <v>25561072.044269871</v>
      </c>
      <c r="K79" s="71">
        <v>24982781.900800001</v>
      </c>
      <c r="L79" s="53">
        <v>1</v>
      </c>
      <c r="M79" s="54">
        <f t="shared" si="27"/>
        <v>7.2602739726027394</v>
      </c>
      <c r="N79" s="55">
        <v>20</v>
      </c>
      <c r="O79" s="54">
        <f t="shared" si="43"/>
        <v>12.739726027397261</v>
      </c>
      <c r="P79" s="53">
        <f t="shared" si="34"/>
        <v>25561071.044269871</v>
      </c>
      <c r="Q79" s="53">
        <f t="shared" si="44"/>
        <v>2006406.6518620437</v>
      </c>
      <c r="R79" s="53">
        <f t="shared" si="35"/>
        <v>22976375.248937957</v>
      </c>
      <c r="S79" s="53">
        <f t="shared" si="36"/>
        <v>2006406.6518620437</v>
      </c>
      <c r="T79" s="53">
        <f t="shared" si="37"/>
        <v>20969968.597075913</v>
      </c>
      <c r="U79" s="54">
        <f t="shared" si="42"/>
        <v>9.2630136986301377</v>
      </c>
      <c r="V79" s="55">
        <v>25</v>
      </c>
      <c r="W79" s="54">
        <f t="shared" si="45"/>
        <v>15.736986301369862</v>
      </c>
      <c r="X79" s="53">
        <f t="shared" si="38"/>
        <v>20969967.597075913</v>
      </c>
      <c r="Y79" s="53">
        <f t="shared" si="39"/>
        <v>1332527.5370704576</v>
      </c>
      <c r="Z79" s="56">
        <f t="shared" si="40"/>
        <v>19637441.060005456</v>
      </c>
      <c r="AA79" s="56">
        <f t="shared" si="28"/>
        <v>1332527.5370704576</v>
      </c>
      <c r="AB79" s="56">
        <f t="shared" si="41"/>
        <v>18304913.522934999</v>
      </c>
      <c r="AC79" s="8">
        <f t="shared" si="29"/>
        <v>1332527.5370704576</v>
      </c>
      <c r="AD79" s="8">
        <f t="shared" si="30"/>
        <v>1332527.5370704576</v>
      </c>
      <c r="AE79" s="9">
        <f t="shared" si="30"/>
        <v>1332527.5370704576</v>
      </c>
    </row>
    <row r="80" spans="1:31" x14ac:dyDescent="0.25">
      <c r="A80" s="55">
        <v>77</v>
      </c>
      <c r="B80" s="55" t="s">
        <v>18</v>
      </c>
      <c r="C80" s="69">
        <f t="shared" si="31"/>
        <v>39079</v>
      </c>
      <c r="D80" s="57">
        <v>48977</v>
      </c>
      <c r="E80" s="55" t="s">
        <v>27</v>
      </c>
      <c r="F80" s="55" t="s">
        <v>29</v>
      </c>
      <c r="G80" s="71">
        <v>41395946.139534883</v>
      </c>
      <c r="H80" s="70">
        <f t="shared" si="25"/>
        <v>2181029.8282157471</v>
      </c>
      <c r="I80" s="70">
        <f t="shared" si="32"/>
        <v>15834874.095265012</v>
      </c>
      <c r="J80" s="70">
        <f t="shared" si="33"/>
        <v>25561072.044269871</v>
      </c>
      <c r="K80" s="71">
        <v>24982781.900800001</v>
      </c>
      <c r="L80" s="53">
        <v>1</v>
      </c>
      <c r="M80" s="54">
        <f t="shared" si="27"/>
        <v>7.2602739726027394</v>
      </c>
      <c r="N80" s="55">
        <v>20</v>
      </c>
      <c r="O80" s="54">
        <f t="shared" si="43"/>
        <v>12.739726027397261</v>
      </c>
      <c r="P80" s="53">
        <f t="shared" si="34"/>
        <v>25561071.044269871</v>
      </c>
      <c r="Q80" s="53">
        <f t="shared" si="44"/>
        <v>2006406.6518620437</v>
      </c>
      <c r="R80" s="53">
        <f t="shared" si="35"/>
        <v>22976375.248937957</v>
      </c>
      <c r="S80" s="53">
        <f t="shared" si="36"/>
        <v>2006406.6518620437</v>
      </c>
      <c r="T80" s="53">
        <f t="shared" si="37"/>
        <v>20969968.597075913</v>
      </c>
      <c r="U80" s="54">
        <f t="shared" si="42"/>
        <v>9.2630136986301377</v>
      </c>
      <c r="V80" s="55">
        <v>25</v>
      </c>
      <c r="W80" s="54">
        <f t="shared" si="45"/>
        <v>15.736986301369862</v>
      </c>
      <c r="X80" s="53">
        <f t="shared" si="38"/>
        <v>20969967.597075913</v>
      </c>
      <c r="Y80" s="53">
        <f t="shared" si="39"/>
        <v>1332527.5370704576</v>
      </c>
      <c r="Z80" s="56">
        <f t="shared" si="40"/>
        <v>19637441.060005456</v>
      </c>
      <c r="AA80" s="56">
        <f t="shared" si="28"/>
        <v>1332527.5370704576</v>
      </c>
      <c r="AB80" s="56">
        <f t="shared" si="41"/>
        <v>18304913.522934999</v>
      </c>
      <c r="AC80" s="8">
        <f t="shared" si="29"/>
        <v>1332527.5370704576</v>
      </c>
      <c r="AD80" s="8">
        <f t="shared" si="30"/>
        <v>1332527.5370704576</v>
      </c>
      <c r="AE80" s="9">
        <f t="shared" si="30"/>
        <v>1332527.5370704576</v>
      </c>
    </row>
    <row r="81" spans="1:31" x14ac:dyDescent="0.25">
      <c r="A81" s="55">
        <v>78</v>
      </c>
      <c r="B81" s="55" t="s">
        <v>18</v>
      </c>
      <c r="C81" s="69">
        <f t="shared" si="31"/>
        <v>39079</v>
      </c>
      <c r="D81" s="57">
        <v>48978</v>
      </c>
      <c r="E81" s="55" t="s">
        <v>27</v>
      </c>
      <c r="F81" s="55" t="s">
        <v>29</v>
      </c>
      <c r="G81" s="71">
        <v>41395946.139534883</v>
      </c>
      <c r="H81" s="70">
        <f t="shared" si="25"/>
        <v>2181029.8282157471</v>
      </c>
      <c r="I81" s="70">
        <f t="shared" si="32"/>
        <v>15834874.095265012</v>
      </c>
      <c r="J81" s="70">
        <f t="shared" si="33"/>
        <v>25561072.044269871</v>
      </c>
      <c r="K81" s="71">
        <v>24982781.900800001</v>
      </c>
      <c r="L81" s="53">
        <v>1</v>
      </c>
      <c r="M81" s="54">
        <f t="shared" si="27"/>
        <v>7.2602739726027394</v>
      </c>
      <c r="N81" s="55">
        <v>20</v>
      </c>
      <c r="O81" s="54">
        <f t="shared" si="43"/>
        <v>12.739726027397261</v>
      </c>
      <c r="P81" s="53">
        <f t="shared" si="34"/>
        <v>25561071.044269871</v>
      </c>
      <c r="Q81" s="53">
        <f t="shared" si="44"/>
        <v>2006406.6518620437</v>
      </c>
      <c r="R81" s="53">
        <f t="shared" si="35"/>
        <v>22976375.248937957</v>
      </c>
      <c r="S81" s="53">
        <f t="shared" si="36"/>
        <v>2006406.6518620437</v>
      </c>
      <c r="T81" s="53">
        <f t="shared" si="37"/>
        <v>20969968.597075913</v>
      </c>
      <c r="U81" s="54">
        <f t="shared" si="42"/>
        <v>9.2630136986301377</v>
      </c>
      <c r="V81" s="55">
        <v>25</v>
      </c>
      <c r="W81" s="54">
        <f t="shared" si="45"/>
        <v>15.736986301369862</v>
      </c>
      <c r="X81" s="53">
        <f t="shared" si="38"/>
        <v>20969967.597075913</v>
      </c>
      <c r="Y81" s="53">
        <f t="shared" si="39"/>
        <v>1332527.5370704576</v>
      </c>
      <c r="Z81" s="56">
        <f t="shared" si="40"/>
        <v>19637441.060005456</v>
      </c>
      <c r="AA81" s="56">
        <f t="shared" si="28"/>
        <v>1332527.5370704576</v>
      </c>
      <c r="AB81" s="56">
        <f t="shared" si="41"/>
        <v>18304913.522934999</v>
      </c>
      <c r="AC81" s="8">
        <f t="shared" si="29"/>
        <v>1332527.5370704576</v>
      </c>
      <c r="AD81" s="8">
        <f t="shared" si="30"/>
        <v>1332527.5370704576</v>
      </c>
      <c r="AE81" s="9">
        <f t="shared" si="30"/>
        <v>1332527.5370704576</v>
      </c>
    </row>
    <row r="82" spans="1:31" x14ac:dyDescent="0.25">
      <c r="A82" s="55">
        <v>79</v>
      </c>
      <c r="B82" s="55" t="s">
        <v>18</v>
      </c>
      <c r="C82" s="69">
        <f t="shared" si="31"/>
        <v>39079</v>
      </c>
      <c r="D82" s="57">
        <v>48979</v>
      </c>
      <c r="E82" s="55" t="s">
        <v>27</v>
      </c>
      <c r="F82" s="55" t="s">
        <v>29</v>
      </c>
      <c r="G82" s="71">
        <v>41395946.139534883</v>
      </c>
      <c r="H82" s="70">
        <f t="shared" si="25"/>
        <v>2181029.8282157471</v>
      </c>
      <c r="I82" s="70">
        <f t="shared" si="32"/>
        <v>15834874.095265012</v>
      </c>
      <c r="J82" s="70">
        <f t="shared" si="33"/>
        <v>25561072.044269871</v>
      </c>
      <c r="K82" s="71">
        <v>24982781.900800001</v>
      </c>
      <c r="L82" s="53">
        <v>1</v>
      </c>
      <c r="M82" s="54">
        <f t="shared" si="27"/>
        <v>7.2602739726027394</v>
      </c>
      <c r="N82" s="55">
        <v>20</v>
      </c>
      <c r="O82" s="54">
        <f t="shared" si="43"/>
        <v>12.739726027397261</v>
      </c>
      <c r="P82" s="53">
        <f t="shared" si="34"/>
        <v>25561071.044269871</v>
      </c>
      <c r="Q82" s="53">
        <f t="shared" si="44"/>
        <v>2006406.6518620437</v>
      </c>
      <c r="R82" s="53">
        <f t="shared" si="35"/>
        <v>22976375.248937957</v>
      </c>
      <c r="S82" s="53">
        <f t="shared" si="36"/>
        <v>2006406.6518620437</v>
      </c>
      <c r="T82" s="53">
        <f t="shared" si="37"/>
        <v>20969968.597075913</v>
      </c>
      <c r="U82" s="54">
        <f t="shared" si="42"/>
        <v>9.2630136986301377</v>
      </c>
      <c r="V82" s="55">
        <v>25</v>
      </c>
      <c r="W82" s="54">
        <f t="shared" si="45"/>
        <v>15.736986301369862</v>
      </c>
      <c r="X82" s="53">
        <f t="shared" si="38"/>
        <v>20969967.597075913</v>
      </c>
      <c r="Y82" s="53">
        <f t="shared" si="39"/>
        <v>1332527.5370704576</v>
      </c>
      <c r="Z82" s="56">
        <f t="shared" si="40"/>
        <v>19637441.060005456</v>
      </c>
      <c r="AA82" s="56">
        <f t="shared" si="28"/>
        <v>1332527.5370704576</v>
      </c>
      <c r="AB82" s="56">
        <f t="shared" si="41"/>
        <v>18304913.522934999</v>
      </c>
      <c r="AC82" s="8">
        <f t="shared" si="29"/>
        <v>1332527.5370704576</v>
      </c>
      <c r="AD82" s="8">
        <f t="shared" si="30"/>
        <v>1332527.5370704576</v>
      </c>
      <c r="AE82" s="9">
        <f t="shared" si="30"/>
        <v>1332527.5370704576</v>
      </c>
    </row>
    <row r="83" spans="1:31" x14ac:dyDescent="0.25">
      <c r="A83" s="55">
        <v>80</v>
      </c>
      <c r="B83" s="55" t="s">
        <v>18</v>
      </c>
      <c r="C83" s="69">
        <f t="shared" si="31"/>
        <v>39079</v>
      </c>
      <c r="D83" s="57">
        <v>48980</v>
      </c>
      <c r="E83" s="55" t="s">
        <v>27</v>
      </c>
      <c r="F83" s="55" t="s">
        <v>29</v>
      </c>
      <c r="G83" s="71">
        <v>41395946.139534883</v>
      </c>
      <c r="H83" s="70">
        <f t="shared" si="25"/>
        <v>2181029.8282157471</v>
      </c>
      <c r="I83" s="70">
        <f t="shared" si="32"/>
        <v>15834874.095265012</v>
      </c>
      <c r="J83" s="70">
        <f t="shared" si="33"/>
        <v>25561072.044269871</v>
      </c>
      <c r="K83" s="71">
        <v>24982781.900800001</v>
      </c>
      <c r="L83" s="53">
        <v>1</v>
      </c>
      <c r="M83" s="54">
        <f t="shared" si="27"/>
        <v>7.2602739726027394</v>
      </c>
      <c r="N83" s="55">
        <v>20</v>
      </c>
      <c r="O83" s="54">
        <f t="shared" si="43"/>
        <v>12.739726027397261</v>
      </c>
      <c r="P83" s="53">
        <f t="shared" si="34"/>
        <v>25561071.044269871</v>
      </c>
      <c r="Q83" s="53">
        <f t="shared" si="44"/>
        <v>2006406.6518620437</v>
      </c>
      <c r="R83" s="53">
        <f t="shared" si="35"/>
        <v>22976375.248937957</v>
      </c>
      <c r="S83" s="53">
        <f t="shared" si="36"/>
        <v>2006406.6518620437</v>
      </c>
      <c r="T83" s="53">
        <f t="shared" si="37"/>
        <v>20969968.597075913</v>
      </c>
      <c r="U83" s="54">
        <f t="shared" si="42"/>
        <v>9.2630136986301377</v>
      </c>
      <c r="V83" s="55">
        <v>25</v>
      </c>
      <c r="W83" s="54">
        <f t="shared" si="45"/>
        <v>15.736986301369862</v>
      </c>
      <c r="X83" s="53">
        <f t="shared" si="38"/>
        <v>20969967.597075913</v>
      </c>
      <c r="Y83" s="53">
        <f t="shared" si="39"/>
        <v>1332527.5370704576</v>
      </c>
      <c r="Z83" s="56">
        <f t="shared" si="40"/>
        <v>19637441.060005456</v>
      </c>
      <c r="AA83" s="56">
        <f t="shared" si="28"/>
        <v>1332527.5370704576</v>
      </c>
      <c r="AB83" s="56">
        <f t="shared" si="41"/>
        <v>18304913.522934999</v>
      </c>
      <c r="AC83" s="8">
        <f t="shared" si="29"/>
        <v>1332527.5370704576</v>
      </c>
      <c r="AD83" s="8">
        <f t="shared" si="30"/>
        <v>1332527.5370704576</v>
      </c>
      <c r="AE83" s="9">
        <f t="shared" si="30"/>
        <v>1332527.5370704576</v>
      </c>
    </row>
    <row r="84" spans="1:31" x14ac:dyDescent="0.25">
      <c r="A84" s="55">
        <v>81</v>
      </c>
      <c r="B84" s="55" t="s">
        <v>18</v>
      </c>
      <c r="C84" s="69">
        <f t="shared" si="31"/>
        <v>39079</v>
      </c>
      <c r="D84" s="57">
        <v>48981</v>
      </c>
      <c r="E84" s="55" t="s">
        <v>27</v>
      </c>
      <c r="F84" s="55" t="s">
        <v>29</v>
      </c>
      <c r="G84" s="71">
        <v>41395946.139534883</v>
      </c>
      <c r="H84" s="70">
        <f t="shared" si="25"/>
        <v>2181029.8282157471</v>
      </c>
      <c r="I84" s="70">
        <f t="shared" si="32"/>
        <v>15834874.095265012</v>
      </c>
      <c r="J84" s="70">
        <f t="shared" si="33"/>
        <v>25561072.044269871</v>
      </c>
      <c r="K84" s="71">
        <v>24982781.900800001</v>
      </c>
      <c r="L84" s="53">
        <v>1</v>
      </c>
      <c r="M84" s="54">
        <f t="shared" si="27"/>
        <v>7.2602739726027394</v>
      </c>
      <c r="N84" s="55">
        <v>20</v>
      </c>
      <c r="O84" s="54">
        <f t="shared" si="43"/>
        <v>12.739726027397261</v>
      </c>
      <c r="P84" s="53">
        <f t="shared" si="34"/>
        <v>25561071.044269871</v>
      </c>
      <c r="Q84" s="53">
        <f t="shared" si="44"/>
        <v>2006406.6518620437</v>
      </c>
      <c r="R84" s="53">
        <f t="shared" si="35"/>
        <v>22976375.248937957</v>
      </c>
      <c r="S84" s="53">
        <f t="shared" si="36"/>
        <v>2006406.6518620437</v>
      </c>
      <c r="T84" s="53">
        <f t="shared" si="37"/>
        <v>20969968.597075913</v>
      </c>
      <c r="U84" s="54">
        <f t="shared" si="42"/>
        <v>9.2630136986301377</v>
      </c>
      <c r="V84" s="55">
        <v>25</v>
      </c>
      <c r="W84" s="54">
        <f t="shared" si="45"/>
        <v>15.736986301369862</v>
      </c>
      <c r="X84" s="53">
        <f t="shared" si="38"/>
        <v>20969967.597075913</v>
      </c>
      <c r="Y84" s="53">
        <f t="shared" si="39"/>
        <v>1332527.5370704576</v>
      </c>
      <c r="Z84" s="56">
        <f t="shared" si="40"/>
        <v>19637441.060005456</v>
      </c>
      <c r="AA84" s="56">
        <f t="shared" si="28"/>
        <v>1332527.5370704576</v>
      </c>
      <c r="AB84" s="56">
        <f t="shared" si="41"/>
        <v>18304913.522934999</v>
      </c>
      <c r="AC84" s="8">
        <f t="shared" si="29"/>
        <v>1332527.5370704576</v>
      </c>
      <c r="AD84" s="8">
        <f t="shared" si="30"/>
        <v>1332527.5370704576</v>
      </c>
      <c r="AE84" s="9">
        <f t="shared" si="30"/>
        <v>1332527.5370704576</v>
      </c>
    </row>
    <row r="85" spans="1:31" x14ac:dyDescent="0.25">
      <c r="A85" s="55">
        <v>82</v>
      </c>
      <c r="B85" s="55" t="s">
        <v>18</v>
      </c>
      <c r="C85" s="69">
        <f t="shared" si="31"/>
        <v>39079</v>
      </c>
      <c r="D85" s="57">
        <v>48982</v>
      </c>
      <c r="E85" s="55" t="s">
        <v>27</v>
      </c>
      <c r="F85" s="55" t="s">
        <v>29</v>
      </c>
      <c r="G85" s="71">
        <v>41395946.139534883</v>
      </c>
      <c r="H85" s="70">
        <f t="shared" si="25"/>
        <v>2181029.8282157471</v>
      </c>
      <c r="I85" s="70">
        <f t="shared" si="32"/>
        <v>15834874.095265012</v>
      </c>
      <c r="J85" s="70">
        <f t="shared" si="33"/>
        <v>25561072.044269871</v>
      </c>
      <c r="K85" s="71">
        <v>24982782.531199999</v>
      </c>
      <c r="L85" s="53">
        <v>1</v>
      </c>
      <c r="M85" s="54">
        <f t="shared" si="27"/>
        <v>7.2602739726027394</v>
      </c>
      <c r="N85" s="55">
        <v>20</v>
      </c>
      <c r="O85" s="54">
        <f t="shared" si="43"/>
        <v>12.739726027397261</v>
      </c>
      <c r="P85" s="53">
        <f t="shared" si="34"/>
        <v>25561071.044269871</v>
      </c>
      <c r="Q85" s="53">
        <f t="shared" si="44"/>
        <v>2006406.6518620437</v>
      </c>
      <c r="R85" s="53">
        <f t="shared" si="35"/>
        <v>22976375.879337955</v>
      </c>
      <c r="S85" s="53">
        <f t="shared" si="36"/>
        <v>2006406.6518620437</v>
      </c>
      <c r="T85" s="53">
        <f t="shared" si="37"/>
        <v>20969969.227475911</v>
      </c>
      <c r="U85" s="54">
        <f t="shared" si="42"/>
        <v>9.2630136986301377</v>
      </c>
      <c r="V85" s="55">
        <v>25</v>
      </c>
      <c r="W85" s="54">
        <f t="shared" si="45"/>
        <v>15.736986301369862</v>
      </c>
      <c r="X85" s="53">
        <f t="shared" si="38"/>
        <v>20969968.227475911</v>
      </c>
      <c r="Y85" s="53">
        <f t="shared" si="39"/>
        <v>1332527.5771289533</v>
      </c>
      <c r="Z85" s="56">
        <f t="shared" si="40"/>
        <v>19637441.650346957</v>
      </c>
      <c r="AA85" s="56">
        <f t="shared" si="28"/>
        <v>1332527.5771289533</v>
      </c>
      <c r="AB85" s="56">
        <f t="shared" si="41"/>
        <v>18304914.073218003</v>
      </c>
      <c r="AC85" s="8">
        <f t="shared" si="29"/>
        <v>1332527.5771289533</v>
      </c>
      <c r="AD85" s="8">
        <f t="shared" si="30"/>
        <v>1332527.5771289533</v>
      </c>
      <c r="AE85" s="9">
        <f t="shared" si="30"/>
        <v>1332527.5771289533</v>
      </c>
    </row>
    <row r="86" spans="1:31" x14ac:dyDescent="0.25">
      <c r="A86" s="55">
        <v>83</v>
      </c>
      <c r="B86" s="55" t="s">
        <v>18</v>
      </c>
      <c r="C86" s="69">
        <f t="shared" si="31"/>
        <v>39079</v>
      </c>
      <c r="D86" s="57">
        <v>48983</v>
      </c>
      <c r="E86" s="55" t="s">
        <v>27</v>
      </c>
      <c r="F86" s="55" t="s">
        <v>29</v>
      </c>
      <c r="G86" s="71">
        <v>41395946.139534883</v>
      </c>
      <c r="H86" s="70">
        <f t="shared" si="25"/>
        <v>2181029.8282157471</v>
      </c>
      <c r="I86" s="70">
        <f t="shared" si="32"/>
        <v>15834874.095265012</v>
      </c>
      <c r="J86" s="70">
        <f t="shared" si="33"/>
        <v>25561072.044269871</v>
      </c>
      <c r="K86" s="71">
        <v>24982782.531199999</v>
      </c>
      <c r="L86" s="53">
        <v>1</v>
      </c>
      <c r="M86" s="54">
        <f t="shared" si="27"/>
        <v>7.2602739726027394</v>
      </c>
      <c r="N86" s="55">
        <v>20</v>
      </c>
      <c r="O86" s="54">
        <f t="shared" si="43"/>
        <v>12.739726027397261</v>
      </c>
      <c r="P86" s="53">
        <f t="shared" si="34"/>
        <v>25561071.044269871</v>
      </c>
      <c r="Q86" s="53">
        <f t="shared" si="44"/>
        <v>2006406.6518620437</v>
      </c>
      <c r="R86" s="53">
        <f t="shared" si="35"/>
        <v>22976375.879337955</v>
      </c>
      <c r="S86" s="53">
        <f t="shared" si="36"/>
        <v>2006406.6518620437</v>
      </c>
      <c r="T86" s="53">
        <f t="shared" si="37"/>
        <v>20969969.227475911</v>
      </c>
      <c r="U86" s="54">
        <f t="shared" si="42"/>
        <v>9.2630136986301377</v>
      </c>
      <c r="V86" s="55">
        <v>25</v>
      </c>
      <c r="W86" s="54">
        <f t="shared" si="45"/>
        <v>15.736986301369862</v>
      </c>
      <c r="X86" s="53">
        <f t="shared" si="38"/>
        <v>20969968.227475911</v>
      </c>
      <c r="Y86" s="53">
        <f t="shared" si="39"/>
        <v>1332527.5771289533</v>
      </c>
      <c r="Z86" s="56">
        <f t="shared" si="40"/>
        <v>19637441.650346957</v>
      </c>
      <c r="AA86" s="56">
        <f t="shared" si="28"/>
        <v>1332527.5771289533</v>
      </c>
      <c r="AB86" s="56">
        <f t="shared" si="41"/>
        <v>18304914.073218003</v>
      </c>
      <c r="AC86" s="8">
        <f t="shared" si="29"/>
        <v>1332527.5771289533</v>
      </c>
      <c r="AD86" s="8">
        <f t="shared" si="30"/>
        <v>1332527.5771289533</v>
      </c>
      <c r="AE86" s="9">
        <f t="shared" si="30"/>
        <v>1332527.5771289533</v>
      </c>
    </row>
    <row r="87" spans="1:31" x14ac:dyDescent="0.25">
      <c r="A87" s="55">
        <v>84</v>
      </c>
      <c r="B87" s="55" t="s">
        <v>18</v>
      </c>
      <c r="C87" s="69">
        <f t="shared" si="31"/>
        <v>39079</v>
      </c>
      <c r="D87" s="57">
        <v>48984</v>
      </c>
      <c r="E87" s="55" t="s">
        <v>27</v>
      </c>
      <c r="F87" s="55" t="s">
        <v>29</v>
      </c>
      <c r="G87" s="71">
        <v>41395946.139534883</v>
      </c>
      <c r="H87" s="70">
        <f t="shared" si="25"/>
        <v>2181029.8282157471</v>
      </c>
      <c r="I87" s="70">
        <f t="shared" si="32"/>
        <v>15834874.095265012</v>
      </c>
      <c r="J87" s="70">
        <f t="shared" si="33"/>
        <v>25561072.044269871</v>
      </c>
      <c r="K87" s="71">
        <v>24982782.531199999</v>
      </c>
      <c r="L87" s="53">
        <v>1</v>
      </c>
      <c r="M87" s="54">
        <f t="shared" si="27"/>
        <v>7.2602739726027394</v>
      </c>
      <c r="N87" s="55">
        <v>20</v>
      </c>
      <c r="O87" s="54">
        <f t="shared" si="43"/>
        <v>12.739726027397261</v>
      </c>
      <c r="P87" s="53">
        <f t="shared" si="34"/>
        <v>25561071.044269871</v>
      </c>
      <c r="Q87" s="53">
        <f t="shared" si="44"/>
        <v>2006406.6518620437</v>
      </c>
      <c r="R87" s="53">
        <f t="shared" si="35"/>
        <v>22976375.879337955</v>
      </c>
      <c r="S87" s="53">
        <f t="shared" si="36"/>
        <v>2006406.6518620437</v>
      </c>
      <c r="T87" s="53">
        <f t="shared" si="37"/>
        <v>20969969.227475911</v>
      </c>
      <c r="U87" s="54">
        <f t="shared" si="42"/>
        <v>9.2630136986301377</v>
      </c>
      <c r="V87" s="55">
        <v>25</v>
      </c>
      <c r="W87" s="54">
        <f t="shared" si="45"/>
        <v>15.736986301369862</v>
      </c>
      <c r="X87" s="53">
        <f t="shared" si="38"/>
        <v>20969968.227475911</v>
      </c>
      <c r="Y87" s="53">
        <f t="shared" si="39"/>
        <v>1332527.5771289533</v>
      </c>
      <c r="Z87" s="56">
        <f t="shared" si="40"/>
        <v>19637441.650346957</v>
      </c>
      <c r="AA87" s="56">
        <f t="shared" si="28"/>
        <v>1332527.5771289533</v>
      </c>
      <c r="AB87" s="56">
        <f t="shared" si="41"/>
        <v>18304914.073218003</v>
      </c>
      <c r="AC87" s="8">
        <f t="shared" si="29"/>
        <v>1332527.5771289533</v>
      </c>
      <c r="AD87" s="8">
        <f t="shared" si="30"/>
        <v>1332527.5771289533</v>
      </c>
      <c r="AE87" s="9">
        <f t="shared" si="30"/>
        <v>1332527.5771289533</v>
      </c>
    </row>
    <row r="88" spans="1:31" x14ac:dyDescent="0.25">
      <c r="A88" s="55">
        <v>85</v>
      </c>
      <c r="B88" s="55" t="s">
        <v>18</v>
      </c>
      <c r="C88" s="69">
        <f t="shared" si="31"/>
        <v>39079</v>
      </c>
      <c r="D88" s="57">
        <v>53023</v>
      </c>
      <c r="E88" s="55" t="s">
        <v>27</v>
      </c>
      <c r="F88" s="55" t="s">
        <v>29</v>
      </c>
      <c r="G88" s="71">
        <v>41395946.139534883</v>
      </c>
      <c r="H88" s="70">
        <f t="shared" si="25"/>
        <v>2181029.8282157471</v>
      </c>
      <c r="I88" s="70">
        <f t="shared" si="32"/>
        <v>15834874.095265012</v>
      </c>
      <c r="J88" s="70">
        <f t="shared" si="33"/>
        <v>25561072.044269871</v>
      </c>
      <c r="K88" s="71">
        <v>24982782.531199999</v>
      </c>
      <c r="L88" s="53">
        <v>1</v>
      </c>
      <c r="M88" s="54">
        <f t="shared" si="27"/>
        <v>7.2602739726027394</v>
      </c>
      <c r="N88" s="55">
        <v>20</v>
      </c>
      <c r="O88" s="54">
        <f t="shared" si="43"/>
        <v>12.739726027397261</v>
      </c>
      <c r="P88" s="53">
        <f t="shared" si="34"/>
        <v>25561071.044269871</v>
      </c>
      <c r="Q88" s="53">
        <f t="shared" si="44"/>
        <v>2006406.6518620437</v>
      </c>
      <c r="R88" s="53">
        <f t="shared" si="35"/>
        <v>22976375.879337955</v>
      </c>
      <c r="S88" s="53">
        <f t="shared" si="36"/>
        <v>2006406.6518620437</v>
      </c>
      <c r="T88" s="53">
        <f t="shared" si="37"/>
        <v>20969969.227475911</v>
      </c>
      <c r="U88" s="54">
        <f t="shared" si="42"/>
        <v>9.2630136986301377</v>
      </c>
      <c r="V88" s="55">
        <v>25</v>
      </c>
      <c r="W88" s="54">
        <f t="shared" si="45"/>
        <v>15.736986301369862</v>
      </c>
      <c r="X88" s="53">
        <f t="shared" si="38"/>
        <v>20969968.227475911</v>
      </c>
      <c r="Y88" s="53">
        <f t="shared" si="39"/>
        <v>1332527.5771289533</v>
      </c>
      <c r="Z88" s="56">
        <f t="shared" si="40"/>
        <v>19637441.650346957</v>
      </c>
      <c r="AA88" s="56">
        <f t="shared" si="28"/>
        <v>1332527.5771289533</v>
      </c>
      <c r="AB88" s="56">
        <f t="shared" si="41"/>
        <v>18304914.073218003</v>
      </c>
      <c r="AC88" s="8">
        <f t="shared" si="29"/>
        <v>1332527.5771289533</v>
      </c>
      <c r="AD88" s="8">
        <f t="shared" si="30"/>
        <v>1332527.5771289533</v>
      </c>
      <c r="AE88" s="9">
        <f t="shared" si="30"/>
        <v>1332527.5771289533</v>
      </c>
    </row>
    <row r="89" spans="1:31" x14ac:dyDescent="0.25">
      <c r="A89" s="55">
        <v>86</v>
      </c>
      <c r="B89" s="55" t="s">
        <v>18</v>
      </c>
      <c r="C89" s="69">
        <f t="shared" si="31"/>
        <v>39079</v>
      </c>
      <c r="D89" s="57">
        <v>53024</v>
      </c>
      <c r="E89" s="55" t="s">
        <v>27</v>
      </c>
      <c r="F89" s="55" t="s">
        <v>29</v>
      </c>
      <c r="G89" s="71">
        <v>41395946.139534883</v>
      </c>
      <c r="H89" s="70">
        <f>G89/18.98</f>
        <v>2181029.8282157471</v>
      </c>
      <c r="I89" s="70">
        <f t="shared" si="32"/>
        <v>15834874.095265012</v>
      </c>
      <c r="J89" s="70">
        <f>G89-I89-1102</f>
        <v>25559970.044269871</v>
      </c>
      <c r="K89" s="71">
        <v>24982782.531199999</v>
      </c>
      <c r="L89" s="53">
        <v>1</v>
      </c>
      <c r="M89" s="54">
        <f t="shared" si="27"/>
        <v>7.2602739726027394</v>
      </c>
      <c r="N89" s="55">
        <v>20</v>
      </c>
      <c r="O89" s="54">
        <f t="shared" si="43"/>
        <v>12.739726027397261</v>
      </c>
      <c r="P89" s="53">
        <f t="shared" si="34"/>
        <v>25559969.044269871</v>
      </c>
      <c r="Q89" s="53">
        <f t="shared" si="44"/>
        <v>2006320.1507867747</v>
      </c>
      <c r="R89" s="53">
        <f t="shared" si="35"/>
        <v>22976462.380413223</v>
      </c>
      <c r="S89" s="53">
        <f t="shared" si="36"/>
        <v>2006320.1507867747</v>
      </c>
      <c r="T89" s="53">
        <f t="shared" si="37"/>
        <v>20970142.229626447</v>
      </c>
      <c r="U89" s="54">
        <f t="shared" si="42"/>
        <v>9.2630136986301377</v>
      </c>
      <c r="V89" s="55">
        <v>25</v>
      </c>
      <c r="W89" s="54">
        <f t="shared" si="45"/>
        <v>15.736986301369862</v>
      </c>
      <c r="X89" s="53">
        <f t="shared" si="38"/>
        <v>20970141.229626447</v>
      </c>
      <c r="Y89" s="53">
        <f t="shared" si="39"/>
        <v>1332538.5704759145</v>
      </c>
      <c r="Z89" s="56">
        <f t="shared" si="40"/>
        <v>19637603.659150533</v>
      </c>
      <c r="AA89" s="56">
        <f t="shared" si="28"/>
        <v>1332538.5704759145</v>
      </c>
      <c r="AB89" s="56">
        <f t="shared" si="41"/>
        <v>18305065.08867462</v>
      </c>
      <c r="AC89" s="8">
        <f t="shared" si="29"/>
        <v>1332538.5704759145</v>
      </c>
      <c r="AD89" s="8">
        <f t="shared" si="30"/>
        <v>1332538.5704759145</v>
      </c>
      <c r="AE89" s="9">
        <f t="shared" si="30"/>
        <v>1332538.5704759145</v>
      </c>
    </row>
    <row r="90" spans="1:31" ht="15.75" thickBot="1" x14ac:dyDescent="0.3">
      <c r="A90" s="3"/>
      <c r="B90" s="4"/>
      <c r="C90" s="10"/>
      <c r="D90" s="4"/>
      <c r="E90" s="4"/>
      <c r="F90" s="11"/>
      <c r="J90" s="12"/>
      <c r="K90" s="6"/>
      <c r="L90" s="7"/>
      <c r="M90" s="13">
        <f>K91-J91</f>
        <v>2.9773712158203125E-3</v>
      </c>
      <c r="N90" s="4"/>
      <c r="O90" s="4"/>
      <c r="P90" s="14"/>
      <c r="Q90" s="4"/>
      <c r="R90" s="1"/>
      <c r="S90" s="85"/>
      <c r="T90" s="85"/>
      <c r="U90" s="86"/>
      <c r="V90" s="85"/>
      <c r="W90" s="85"/>
      <c r="X90" s="87"/>
      <c r="Y90" s="88"/>
      <c r="Z90" s="88"/>
      <c r="AA90" s="88"/>
      <c r="AB90" s="88"/>
      <c r="AE90" s="15"/>
    </row>
    <row r="91" spans="1:31" ht="15.75" thickBot="1" x14ac:dyDescent="0.3">
      <c r="A91" s="58"/>
      <c r="B91" s="59"/>
      <c r="C91" s="60"/>
      <c r="D91" s="59"/>
      <c r="E91" s="59"/>
      <c r="F91" s="61"/>
      <c r="G91" s="62">
        <f>SUM(G4:G89)</f>
        <v>3560051368.0000033</v>
      </c>
      <c r="H91" s="63">
        <f>SUM(H4:H89)</f>
        <v>188431842.72160599</v>
      </c>
      <c r="I91" s="63">
        <f>SUM(I4:I89)</f>
        <v>1401783869.681138</v>
      </c>
      <c r="J91" s="63">
        <f>SUM(J4:J89)</f>
        <v>2158266396.3188586</v>
      </c>
      <c r="K91" s="64">
        <f>SUM(K4:K89)+2</f>
        <v>2158266396.321836</v>
      </c>
      <c r="L91" s="63">
        <f>SUM(L4:L89)</f>
        <v>86</v>
      </c>
      <c r="M91" s="59"/>
      <c r="N91" s="59"/>
      <c r="O91" s="59"/>
      <c r="P91" s="65">
        <f>SUM(P4:P90)</f>
        <v>2158266310.3188586</v>
      </c>
      <c r="Q91" s="65">
        <f t="shared" ref="Q91:AE91" si="46">SUM(Q4:Q90)</f>
        <v>171817572.03149736</v>
      </c>
      <c r="R91" s="65">
        <f t="shared" si="46"/>
        <v>1986448822.2903376</v>
      </c>
      <c r="S91" s="66">
        <f t="shared" si="46"/>
        <v>171817572.03149736</v>
      </c>
      <c r="T91" s="66">
        <f t="shared" si="46"/>
        <v>1814631250.2588418</v>
      </c>
      <c r="U91" s="67"/>
      <c r="V91" s="67"/>
      <c r="W91" s="67"/>
      <c r="X91" s="66">
        <f>SUM(X4:X90)</f>
        <v>1814631164.2588418</v>
      </c>
      <c r="Y91" s="68">
        <f t="shared" si="46"/>
        <v>116641619.29997145</v>
      </c>
      <c r="Z91" s="68">
        <f t="shared" si="46"/>
        <v>1697989630.9588702</v>
      </c>
      <c r="AA91" s="68">
        <f t="shared" si="46"/>
        <v>116641619.29997145</v>
      </c>
      <c r="AB91" s="68"/>
      <c r="AC91" s="16">
        <f t="shared" si="46"/>
        <v>116641619.29997145</v>
      </c>
      <c r="AD91" s="16">
        <f t="shared" si="46"/>
        <v>116641619.29997145</v>
      </c>
      <c r="AE91" s="17">
        <f t="shared" si="46"/>
        <v>116641619.29997145</v>
      </c>
    </row>
    <row r="92" spans="1:31" x14ac:dyDescent="0.25">
      <c r="A92" s="55">
        <v>1</v>
      </c>
      <c r="B92" s="55" t="s">
        <v>19</v>
      </c>
      <c r="C92" s="69">
        <f>DATE(2006,11,26)</f>
        <v>39047</v>
      </c>
      <c r="D92" s="57">
        <v>53030</v>
      </c>
      <c r="E92" s="55" t="s">
        <v>31</v>
      </c>
      <c r="F92" s="55" t="s">
        <v>32</v>
      </c>
      <c r="G92" s="55">
        <v>40177476.893333331</v>
      </c>
      <c r="H92" s="70">
        <f t="shared" ref="H92:H151" si="47">G92/18.97668877</f>
        <v>2117201.6562156714</v>
      </c>
      <c r="I92" s="70">
        <f t="shared" ref="I92:I155" si="48">H92*M92</f>
        <v>15557081.758823099</v>
      </c>
      <c r="J92" s="70">
        <f t="shared" ref="J92:J155" si="49">G92-I92</f>
        <v>24620395.134510234</v>
      </c>
      <c r="K92" s="71">
        <v>24681450</v>
      </c>
      <c r="L92" s="53">
        <v>1</v>
      </c>
      <c r="M92" s="54">
        <f t="shared" ref="M92:M123" si="50">+($M$2-C92)/365</f>
        <v>7.3479452054794523</v>
      </c>
      <c r="N92" s="55">
        <v>20</v>
      </c>
      <c r="O92" s="54">
        <f t="shared" ref="O92:O155" si="51">+N92-M92</f>
        <v>12.652054794520549</v>
      </c>
      <c r="P92" s="53">
        <f t="shared" ref="P92:P155" si="52">IF(J92&gt;L92,J92-L92,0)</f>
        <v>24620394.134510234</v>
      </c>
      <c r="Q92" s="53">
        <f t="shared" ref="Q92:Q155" si="53">IF(O92&gt;0,P92/O92,0)</f>
        <v>1945960.1253997909</v>
      </c>
      <c r="R92" s="53">
        <f t="shared" ref="R92:R155" si="54">K92-Q92</f>
        <v>22735489.874600209</v>
      </c>
      <c r="S92" s="53">
        <f t="shared" ref="S92:S155" si="55">Q92</f>
        <v>1945960.1253997909</v>
      </c>
      <c r="T92" s="53">
        <f t="shared" ref="T92:T152" si="56">R92-S92</f>
        <v>20789529.749200419</v>
      </c>
      <c r="U92" s="54">
        <f t="shared" ref="U92:U155" si="57">+($U$1-C92)/365</f>
        <v>9.3506849315068497</v>
      </c>
      <c r="V92" s="55">
        <v>25</v>
      </c>
      <c r="W92" s="54">
        <f t="shared" ref="W92:W155" si="58">+V92-U92</f>
        <v>15.64931506849315</v>
      </c>
      <c r="X92" s="53">
        <f t="shared" ref="X92:X155" si="59">IF(T92&gt;L92,T92-L92,0)</f>
        <v>20789528.749200419</v>
      </c>
      <c r="Y92" s="53">
        <f t="shared" ref="Y92:Y155" si="60">IF(W92&gt;0,X92/W92,0)</f>
        <v>1328462.5338687242</v>
      </c>
      <c r="Z92" s="56">
        <f t="shared" ref="Z92:Z155" si="61">T92-Y92</f>
        <v>19461067.215331696</v>
      </c>
      <c r="AA92" s="56">
        <f t="shared" ref="AA92:AA123" si="62">Y92</f>
        <v>1328462.5338687242</v>
      </c>
      <c r="AB92" s="56">
        <f t="shared" ref="AB92:AB155" si="63">Z92-AA92</f>
        <v>18132604.681462973</v>
      </c>
      <c r="AC92" s="8">
        <f t="shared" ref="AC92:AC123" si="64">AA92</f>
        <v>1328462.5338687242</v>
      </c>
      <c r="AD92" s="8">
        <f t="shared" ref="AD92:AE107" si="65">AC92</f>
        <v>1328462.5338687242</v>
      </c>
      <c r="AE92" s="9">
        <f t="shared" si="65"/>
        <v>1328462.5338687242</v>
      </c>
    </row>
    <row r="93" spans="1:31" x14ac:dyDescent="0.25">
      <c r="A93" s="55">
        <v>2</v>
      </c>
      <c r="B93" s="55" t="s">
        <v>19</v>
      </c>
      <c r="C93" s="69">
        <f t="shared" ref="C93:C101" si="66">DATE(2006,11,26)</f>
        <v>39047</v>
      </c>
      <c r="D93" s="57">
        <v>53031</v>
      </c>
      <c r="E93" s="55" t="s">
        <v>31</v>
      </c>
      <c r="F93" s="55" t="s">
        <v>32</v>
      </c>
      <c r="G93" s="55">
        <v>40177476.893333331</v>
      </c>
      <c r="H93" s="70">
        <f t="shared" si="47"/>
        <v>2117201.6562156714</v>
      </c>
      <c r="I93" s="70">
        <f t="shared" si="48"/>
        <v>15557081.758823099</v>
      </c>
      <c r="J93" s="70">
        <f t="shared" si="49"/>
        <v>24620395.134510234</v>
      </c>
      <c r="K93" s="71">
        <v>24681450</v>
      </c>
      <c r="L93" s="53">
        <v>1</v>
      </c>
      <c r="M93" s="54">
        <f t="shared" si="50"/>
        <v>7.3479452054794523</v>
      </c>
      <c r="N93" s="55">
        <v>20</v>
      </c>
      <c r="O93" s="54">
        <f t="shared" si="51"/>
        <v>12.652054794520549</v>
      </c>
      <c r="P93" s="53">
        <f t="shared" si="52"/>
        <v>24620394.134510234</v>
      </c>
      <c r="Q93" s="53">
        <f t="shared" si="53"/>
        <v>1945960.1253997909</v>
      </c>
      <c r="R93" s="53">
        <f t="shared" si="54"/>
        <v>22735489.874600209</v>
      </c>
      <c r="S93" s="53">
        <f t="shared" si="55"/>
        <v>1945960.1253997909</v>
      </c>
      <c r="T93" s="53">
        <f t="shared" si="56"/>
        <v>20789529.749200419</v>
      </c>
      <c r="U93" s="54">
        <f t="shared" si="57"/>
        <v>9.3506849315068497</v>
      </c>
      <c r="V93" s="55">
        <v>25</v>
      </c>
      <c r="W93" s="54">
        <f t="shared" si="58"/>
        <v>15.64931506849315</v>
      </c>
      <c r="X93" s="53">
        <f t="shared" si="59"/>
        <v>20789528.749200419</v>
      </c>
      <c r="Y93" s="53">
        <f t="shared" si="60"/>
        <v>1328462.5338687242</v>
      </c>
      <c r="Z93" s="56">
        <f t="shared" si="61"/>
        <v>19461067.215331696</v>
      </c>
      <c r="AA93" s="56">
        <f t="shared" si="62"/>
        <v>1328462.5338687242</v>
      </c>
      <c r="AB93" s="56">
        <f t="shared" si="63"/>
        <v>18132604.681462973</v>
      </c>
      <c r="AC93" s="8">
        <f t="shared" si="64"/>
        <v>1328462.5338687242</v>
      </c>
      <c r="AD93" s="8">
        <f t="shared" si="65"/>
        <v>1328462.5338687242</v>
      </c>
      <c r="AE93" s="9">
        <f t="shared" si="65"/>
        <v>1328462.5338687242</v>
      </c>
    </row>
    <row r="94" spans="1:31" x14ac:dyDescent="0.25">
      <c r="A94" s="55">
        <v>3</v>
      </c>
      <c r="B94" s="55" t="s">
        <v>19</v>
      </c>
      <c r="C94" s="69">
        <f t="shared" si="66"/>
        <v>39047</v>
      </c>
      <c r="D94" s="57">
        <v>53032</v>
      </c>
      <c r="E94" s="55" t="s">
        <v>31</v>
      </c>
      <c r="F94" s="55" t="s">
        <v>32</v>
      </c>
      <c r="G94" s="55">
        <v>40177476.893333331</v>
      </c>
      <c r="H94" s="70">
        <f t="shared" si="47"/>
        <v>2117201.6562156714</v>
      </c>
      <c r="I94" s="70">
        <f t="shared" si="48"/>
        <v>15557081.758823099</v>
      </c>
      <c r="J94" s="70">
        <f t="shared" si="49"/>
        <v>24620395.134510234</v>
      </c>
      <c r="K94" s="71">
        <v>24681450</v>
      </c>
      <c r="L94" s="53">
        <v>1</v>
      </c>
      <c r="M94" s="54">
        <f t="shared" si="50"/>
        <v>7.3479452054794523</v>
      </c>
      <c r="N94" s="55">
        <v>20</v>
      </c>
      <c r="O94" s="54">
        <f t="shared" si="51"/>
        <v>12.652054794520549</v>
      </c>
      <c r="P94" s="53">
        <f t="shared" si="52"/>
        <v>24620394.134510234</v>
      </c>
      <c r="Q94" s="53">
        <f t="shared" si="53"/>
        <v>1945960.1253997909</v>
      </c>
      <c r="R94" s="53">
        <f t="shared" si="54"/>
        <v>22735489.874600209</v>
      </c>
      <c r="S94" s="53">
        <f t="shared" si="55"/>
        <v>1945960.1253997909</v>
      </c>
      <c r="T94" s="53">
        <f t="shared" si="56"/>
        <v>20789529.749200419</v>
      </c>
      <c r="U94" s="54">
        <f t="shared" si="57"/>
        <v>9.3506849315068497</v>
      </c>
      <c r="V94" s="55">
        <v>25</v>
      </c>
      <c r="W94" s="54">
        <f t="shared" si="58"/>
        <v>15.64931506849315</v>
      </c>
      <c r="X94" s="53">
        <f t="shared" si="59"/>
        <v>20789528.749200419</v>
      </c>
      <c r="Y94" s="53">
        <f t="shared" si="60"/>
        <v>1328462.5338687242</v>
      </c>
      <c r="Z94" s="56">
        <f t="shared" si="61"/>
        <v>19461067.215331696</v>
      </c>
      <c r="AA94" s="56">
        <f t="shared" si="62"/>
        <v>1328462.5338687242</v>
      </c>
      <c r="AB94" s="56">
        <f t="shared" si="63"/>
        <v>18132604.681462973</v>
      </c>
      <c r="AC94" s="8">
        <f t="shared" si="64"/>
        <v>1328462.5338687242</v>
      </c>
      <c r="AD94" s="8">
        <f t="shared" si="65"/>
        <v>1328462.5338687242</v>
      </c>
      <c r="AE94" s="9">
        <f t="shared" si="65"/>
        <v>1328462.5338687242</v>
      </c>
    </row>
    <row r="95" spans="1:31" x14ac:dyDescent="0.25">
      <c r="A95" s="55">
        <v>4</v>
      </c>
      <c r="B95" s="55" t="s">
        <v>19</v>
      </c>
      <c r="C95" s="69">
        <f t="shared" si="66"/>
        <v>39047</v>
      </c>
      <c r="D95" s="57">
        <v>53033</v>
      </c>
      <c r="E95" s="55" t="s">
        <v>31</v>
      </c>
      <c r="F95" s="55" t="s">
        <v>32</v>
      </c>
      <c r="G95" s="55">
        <v>40177476.893333331</v>
      </c>
      <c r="H95" s="70">
        <f t="shared" si="47"/>
        <v>2117201.6562156714</v>
      </c>
      <c r="I95" s="70">
        <f t="shared" si="48"/>
        <v>15557081.758823099</v>
      </c>
      <c r="J95" s="70">
        <f t="shared" si="49"/>
        <v>24620395.134510234</v>
      </c>
      <c r="K95" s="71">
        <v>24681450</v>
      </c>
      <c r="L95" s="53">
        <v>1</v>
      </c>
      <c r="M95" s="54">
        <f t="shared" si="50"/>
        <v>7.3479452054794523</v>
      </c>
      <c r="N95" s="55">
        <v>20</v>
      </c>
      <c r="O95" s="54">
        <f t="shared" si="51"/>
        <v>12.652054794520549</v>
      </c>
      <c r="P95" s="53">
        <f t="shared" si="52"/>
        <v>24620394.134510234</v>
      </c>
      <c r="Q95" s="53">
        <f t="shared" si="53"/>
        <v>1945960.1253997909</v>
      </c>
      <c r="R95" s="53">
        <f t="shared" si="54"/>
        <v>22735489.874600209</v>
      </c>
      <c r="S95" s="53">
        <f t="shared" si="55"/>
        <v>1945960.1253997909</v>
      </c>
      <c r="T95" s="53">
        <f t="shared" si="56"/>
        <v>20789529.749200419</v>
      </c>
      <c r="U95" s="54">
        <f t="shared" si="57"/>
        <v>9.3506849315068497</v>
      </c>
      <c r="V95" s="55">
        <v>25</v>
      </c>
      <c r="W95" s="54">
        <f t="shared" si="58"/>
        <v>15.64931506849315</v>
      </c>
      <c r="X95" s="53">
        <f t="shared" si="59"/>
        <v>20789528.749200419</v>
      </c>
      <c r="Y95" s="53">
        <f t="shared" si="60"/>
        <v>1328462.5338687242</v>
      </c>
      <c r="Z95" s="56">
        <f t="shared" si="61"/>
        <v>19461067.215331696</v>
      </c>
      <c r="AA95" s="56">
        <f t="shared" si="62"/>
        <v>1328462.5338687242</v>
      </c>
      <c r="AB95" s="56">
        <f t="shared" si="63"/>
        <v>18132604.681462973</v>
      </c>
      <c r="AC95" s="8">
        <f t="shared" si="64"/>
        <v>1328462.5338687242</v>
      </c>
      <c r="AD95" s="8">
        <f t="shared" si="65"/>
        <v>1328462.5338687242</v>
      </c>
      <c r="AE95" s="9">
        <f t="shared" si="65"/>
        <v>1328462.5338687242</v>
      </c>
    </row>
    <row r="96" spans="1:31" x14ac:dyDescent="0.25">
      <c r="A96" s="55">
        <v>5</v>
      </c>
      <c r="B96" s="55" t="s">
        <v>19</v>
      </c>
      <c r="C96" s="69">
        <f t="shared" si="66"/>
        <v>39047</v>
      </c>
      <c r="D96" s="57">
        <v>53034</v>
      </c>
      <c r="E96" s="55" t="s">
        <v>31</v>
      </c>
      <c r="F96" s="55" t="s">
        <v>32</v>
      </c>
      <c r="G96" s="55">
        <v>40177476.893333331</v>
      </c>
      <c r="H96" s="70">
        <f t="shared" si="47"/>
        <v>2117201.6562156714</v>
      </c>
      <c r="I96" s="70">
        <f t="shared" si="48"/>
        <v>15557081.758823099</v>
      </c>
      <c r="J96" s="70">
        <f t="shared" si="49"/>
        <v>24620395.134510234</v>
      </c>
      <c r="K96" s="71">
        <v>24681450</v>
      </c>
      <c r="L96" s="53">
        <v>1</v>
      </c>
      <c r="M96" s="54">
        <f t="shared" si="50"/>
        <v>7.3479452054794523</v>
      </c>
      <c r="N96" s="55">
        <v>20</v>
      </c>
      <c r="O96" s="54">
        <f t="shared" si="51"/>
        <v>12.652054794520549</v>
      </c>
      <c r="P96" s="53">
        <f t="shared" si="52"/>
        <v>24620394.134510234</v>
      </c>
      <c r="Q96" s="53">
        <f t="shared" si="53"/>
        <v>1945960.1253997909</v>
      </c>
      <c r="R96" s="53">
        <f t="shared" si="54"/>
        <v>22735489.874600209</v>
      </c>
      <c r="S96" s="53">
        <f t="shared" si="55"/>
        <v>1945960.1253997909</v>
      </c>
      <c r="T96" s="53">
        <f t="shared" si="56"/>
        <v>20789529.749200419</v>
      </c>
      <c r="U96" s="54">
        <f t="shared" si="57"/>
        <v>9.3506849315068497</v>
      </c>
      <c r="V96" s="55">
        <v>25</v>
      </c>
      <c r="W96" s="54">
        <f t="shared" si="58"/>
        <v>15.64931506849315</v>
      </c>
      <c r="X96" s="53">
        <f t="shared" si="59"/>
        <v>20789528.749200419</v>
      </c>
      <c r="Y96" s="53">
        <f t="shared" si="60"/>
        <v>1328462.5338687242</v>
      </c>
      <c r="Z96" s="56">
        <f t="shared" si="61"/>
        <v>19461067.215331696</v>
      </c>
      <c r="AA96" s="56">
        <f t="shared" si="62"/>
        <v>1328462.5338687242</v>
      </c>
      <c r="AB96" s="56">
        <f t="shared" si="63"/>
        <v>18132604.681462973</v>
      </c>
      <c r="AC96" s="8">
        <f t="shared" si="64"/>
        <v>1328462.5338687242</v>
      </c>
      <c r="AD96" s="8">
        <f t="shared" si="65"/>
        <v>1328462.5338687242</v>
      </c>
      <c r="AE96" s="9">
        <f t="shared" si="65"/>
        <v>1328462.5338687242</v>
      </c>
    </row>
    <row r="97" spans="1:31" x14ac:dyDescent="0.25">
      <c r="A97" s="55">
        <v>6</v>
      </c>
      <c r="B97" s="55" t="s">
        <v>19</v>
      </c>
      <c r="C97" s="69">
        <f t="shared" si="66"/>
        <v>39047</v>
      </c>
      <c r="D97" s="57">
        <v>53035</v>
      </c>
      <c r="E97" s="55" t="s">
        <v>31</v>
      </c>
      <c r="F97" s="55" t="s">
        <v>32</v>
      </c>
      <c r="G97" s="55">
        <v>40177476.893333331</v>
      </c>
      <c r="H97" s="70">
        <f t="shared" si="47"/>
        <v>2117201.6562156714</v>
      </c>
      <c r="I97" s="70">
        <f t="shared" si="48"/>
        <v>15557081.758823099</v>
      </c>
      <c r="J97" s="70">
        <f t="shared" si="49"/>
        <v>24620395.134510234</v>
      </c>
      <c r="K97" s="71">
        <v>24681450</v>
      </c>
      <c r="L97" s="53">
        <v>1</v>
      </c>
      <c r="M97" s="54">
        <f t="shared" si="50"/>
        <v>7.3479452054794523</v>
      </c>
      <c r="N97" s="55">
        <v>20</v>
      </c>
      <c r="O97" s="54">
        <f t="shared" si="51"/>
        <v>12.652054794520549</v>
      </c>
      <c r="P97" s="53">
        <f t="shared" si="52"/>
        <v>24620394.134510234</v>
      </c>
      <c r="Q97" s="53">
        <f t="shared" si="53"/>
        <v>1945960.1253997909</v>
      </c>
      <c r="R97" s="53">
        <f t="shared" si="54"/>
        <v>22735489.874600209</v>
      </c>
      <c r="S97" s="53">
        <f t="shared" si="55"/>
        <v>1945960.1253997909</v>
      </c>
      <c r="T97" s="53">
        <f t="shared" si="56"/>
        <v>20789529.749200419</v>
      </c>
      <c r="U97" s="54">
        <f t="shared" si="57"/>
        <v>9.3506849315068497</v>
      </c>
      <c r="V97" s="55">
        <v>25</v>
      </c>
      <c r="W97" s="54">
        <f t="shared" si="58"/>
        <v>15.64931506849315</v>
      </c>
      <c r="X97" s="53">
        <f t="shared" si="59"/>
        <v>20789528.749200419</v>
      </c>
      <c r="Y97" s="53">
        <f t="shared" si="60"/>
        <v>1328462.5338687242</v>
      </c>
      <c r="Z97" s="56">
        <f t="shared" si="61"/>
        <v>19461067.215331696</v>
      </c>
      <c r="AA97" s="56">
        <f t="shared" si="62"/>
        <v>1328462.5338687242</v>
      </c>
      <c r="AB97" s="56">
        <f t="shared" si="63"/>
        <v>18132604.681462973</v>
      </c>
      <c r="AC97" s="8">
        <f t="shared" si="64"/>
        <v>1328462.5338687242</v>
      </c>
      <c r="AD97" s="8">
        <f t="shared" si="65"/>
        <v>1328462.5338687242</v>
      </c>
      <c r="AE97" s="9">
        <f t="shared" si="65"/>
        <v>1328462.5338687242</v>
      </c>
    </row>
    <row r="98" spans="1:31" x14ac:dyDescent="0.25">
      <c r="A98" s="55">
        <v>7</v>
      </c>
      <c r="B98" s="55" t="s">
        <v>19</v>
      </c>
      <c r="C98" s="69">
        <f t="shared" si="66"/>
        <v>39047</v>
      </c>
      <c r="D98" s="57">
        <v>53036</v>
      </c>
      <c r="E98" s="55" t="s">
        <v>31</v>
      </c>
      <c r="F98" s="55" t="s">
        <v>32</v>
      </c>
      <c r="G98" s="55">
        <v>40177476.893333331</v>
      </c>
      <c r="H98" s="70">
        <f t="shared" si="47"/>
        <v>2117201.6562156714</v>
      </c>
      <c r="I98" s="70">
        <f t="shared" si="48"/>
        <v>15557081.758823099</v>
      </c>
      <c r="J98" s="70">
        <f t="shared" si="49"/>
        <v>24620395.134510234</v>
      </c>
      <c r="K98" s="71">
        <v>24681450</v>
      </c>
      <c r="L98" s="53">
        <v>1</v>
      </c>
      <c r="M98" s="54">
        <f t="shared" si="50"/>
        <v>7.3479452054794523</v>
      </c>
      <c r="N98" s="55">
        <v>20</v>
      </c>
      <c r="O98" s="54">
        <f t="shared" si="51"/>
        <v>12.652054794520549</v>
      </c>
      <c r="P98" s="53">
        <f t="shared" si="52"/>
        <v>24620394.134510234</v>
      </c>
      <c r="Q98" s="53">
        <f t="shared" si="53"/>
        <v>1945960.1253997909</v>
      </c>
      <c r="R98" s="53">
        <f t="shared" si="54"/>
        <v>22735489.874600209</v>
      </c>
      <c r="S98" s="53">
        <f t="shared" si="55"/>
        <v>1945960.1253997909</v>
      </c>
      <c r="T98" s="53">
        <f t="shared" si="56"/>
        <v>20789529.749200419</v>
      </c>
      <c r="U98" s="54">
        <f t="shared" si="57"/>
        <v>9.3506849315068497</v>
      </c>
      <c r="V98" s="55">
        <v>25</v>
      </c>
      <c r="W98" s="54">
        <f t="shared" si="58"/>
        <v>15.64931506849315</v>
      </c>
      <c r="X98" s="53">
        <f t="shared" si="59"/>
        <v>20789528.749200419</v>
      </c>
      <c r="Y98" s="53">
        <f t="shared" si="60"/>
        <v>1328462.5338687242</v>
      </c>
      <c r="Z98" s="56">
        <f t="shared" si="61"/>
        <v>19461067.215331696</v>
      </c>
      <c r="AA98" s="56">
        <f t="shared" si="62"/>
        <v>1328462.5338687242</v>
      </c>
      <c r="AB98" s="56">
        <f t="shared" si="63"/>
        <v>18132604.681462973</v>
      </c>
      <c r="AC98" s="8">
        <f t="shared" si="64"/>
        <v>1328462.5338687242</v>
      </c>
      <c r="AD98" s="8">
        <f t="shared" si="65"/>
        <v>1328462.5338687242</v>
      </c>
      <c r="AE98" s="9">
        <f t="shared" si="65"/>
        <v>1328462.5338687242</v>
      </c>
    </row>
    <row r="99" spans="1:31" x14ac:dyDescent="0.25">
      <c r="A99" s="55">
        <v>8</v>
      </c>
      <c r="B99" s="55" t="s">
        <v>19</v>
      </c>
      <c r="C99" s="69">
        <f t="shared" si="66"/>
        <v>39047</v>
      </c>
      <c r="D99" s="57">
        <v>53037</v>
      </c>
      <c r="E99" s="55" t="s">
        <v>31</v>
      </c>
      <c r="F99" s="55" t="s">
        <v>32</v>
      </c>
      <c r="G99" s="55">
        <v>40177476.893333331</v>
      </c>
      <c r="H99" s="70">
        <f t="shared" si="47"/>
        <v>2117201.6562156714</v>
      </c>
      <c r="I99" s="70">
        <f t="shared" si="48"/>
        <v>15557081.758823099</v>
      </c>
      <c r="J99" s="70">
        <f t="shared" si="49"/>
        <v>24620395.134510234</v>
      </c>
      <c r="K99" s="71">
        <v>24681450</v>
      </c>
      <c r="L99" s="53">
        <v>1</v>
      </c>
      <c r="M99" s="54">
        <f t="shared" si="50"/>
        <v>7.3479452054794523</v>
      </c>
      <c r="N99" s="55">
        <v>20</v>
      </c>
      <c r="O99" s="54">
        <f t="shared" si="51"/>
        <v>12.652054794520549</v>
      </c>
      <c r="P99" s="53">
        <f t="shared" si="52"/>
        <v>24620394.134510234</v>
      </c>
      <c r="Q99" s="53">
        <f t="shared" si="53"/>
        <v>1945960.1253997909</v>
      </c>
      <c r="R99" s="53">
        <f t="shared" si="54"/>
        <v>22735489.874600209</v>
      </c>
      <c r="S99" s="53">
        <f t="shared" si="55"/>
        <v>1945960.1253997909</v>
      </c>
      <c r="T99" s="53">
        <f t="shared" si="56"/>
        <v>20789529.749200419</v>
      </c>
      <c r="U99" s="54">
        <f t="shared" si="57"/>
        <v>9.3506849315068497</v>
      </c>
      <c r="V99" s="55">
        <v>25</v>
      </c>
      <c r="W99" s="54">
        <f t="shared" si="58"/>
        <v>15.64931506849315</v>
      </c>
      <c r="X99" s="53">
        <f t="shared" si="59"/>
        <v>20789528.749200419</v>
      </c>
      <c r="Y99" s="53">
        <f t="shared" si="60"/>
        <v>1328462.5338687242</v>
      </c>
      <c r="Z99" s="56">
        <f t="shared" si="61"/>
        <v>19461067.215331696</v>
      </c>
      <c r="AA99" s="56">
        <f t="shared" si="62"/>
        <v>1328462.5338687242</v>
      </c>
      <c r="AB99" s="56">
        <f t="shared" si="63"/>
        <v>18132604.681462973</v>
      </c>
      <c r="AC99" s="8">
        <f t="shared" si="64"/>
        <v>1328462.5338687242</v>
      </c>
      <c r="AD99" s="8">
        <f t="shared" si="65"/>
        <v>1328462.5338687242</v>
      </c>
      <c r="AE99" s="9">
        <f t="shared" si="65"/>
        <v>1328462.5338687242</v>
      </c>
    </row>
    <row r="100" spans="1:31" x14ac:dyDescent="0.25">
      <c r="A100" s="55">
        <v>9</v>
      </c>
      <c r="B100" s="55" t="s">
        <v>19</v>
      </c>
      <c r="C100" s="69">
        <f t="shared" si="66"/>
        <v>39047</v>
      </c>
      <c r="D100" s="57">
        <v>53038</v>
      </c>
      <c r="E100" s="55" t="s">
        <v>31</v>
      </c>
      <c r="F100" s="55" t="s">
        <v>32</v>
      </c>
      <c r="G100" s="55">
        <v>40177476.893333331</v>
      </c>
      <c r="H100" s="70">
        <f t="shared" si="47"/>
        <v>2117201.6562156714</v>
      </c>
      <c r="I100" s="70">
        <f t="shared" si="48"/>
        <v>15557081.758823099</v>
      </c>
      <c r="J100" s="70">
        <f t="shared" si="49"/>
        <v>24620395.134510234</v>
      </c>
      <c r="K100" s="71">
        <v>24681450</v>
      </c>
      <c r="L100" s="53">
        <v>1</v>
      </c>
      <c r="M100" s="54">
        <f t="shared" si="50"/>
        <v>7.3479452054794523</v>
      </c>
      <c r="N100" s="55">
        <v>20</v>
      </c>
      <c r="O100" s="54">
        <f t="shared" si="51"/>
        <v>12.652054794520549</v>
      </c>
      <c r="P100" s="53">
        <f t="shared" si="52"/>
        <v>24620394.134510234</v>
      </c>
      <c r="Q100" s="53">
        <f t="shared" si="53"/>
        <v>1945960.1253997909</v>
      </c>
      <c r="R100" s="53">
        <f t="shared" si="54"/>
        <v>22735489.874600209</v>
      </c>
      <c r="S100" s="53">
        <f t="shared" si="55"/>
        <v>1945960.1253997909</v>
      </c>
      <c r="T100" s="53">
        <f t="shared" si="56"/>
        <v>20789529.749200419</v>
      </c>
      <c r="U100" s="54">
        <f t="shared" si="57"/>
        <v>9.3506849315068497</v>
      </c>
      <c r="V100" s="55">
        <v>25</v>
      </c>
      <c r="W100" s="54">
        <f t="shared" si="58"/>
        <v>15.64931506849315</v>
      </c>
      <c r="X100" s="53">
        <f t="shared" si="59"/>
        <v>20789528.749200419</v>
      </c>
      <c r="Y100" s="53">
        <f t="shared" si="60"/>
        <v>1328462.5338687242</v>
      </c>
      <c r="Z100" s="56">
        <f t="shared" si="61"/>
        <v>19461067.215331696</v>
      </c>
      <c r="AA100" s="56">
        <f t="shared" si="62"/>
        <v>1328462.5338687242</v>
      </c>
      <c r="AB100" s="56">
        <f t="shared" si="63"/>
        <v>18132604.681462973</v>
      </c>
      <c r="AC100" s="8">
        <f t="shared" si="64"/>
        <v>1328462.5338687242</v>
      </c>
      <c r="AD100" s="8">
        <f t="shared" si="65"/>
        <v>1328462.5338687242</v>
      </c>
      <c r="AE100" s="9">
        <f t="shared" si="65"/>
        <v>1328462.5338687242</v>
      </c>
    </row>
    <row r="101" spans="1:31" x14ac:dyDescent="0.25">
      <c r="A101" s="55">
        <v>10</v>
      </c>
      <c r="B101" s="55" t="s">
        <v>19</v>
      </c>
      <c r="C101" s="69">
        <f t="shared" si="66"/>
        <v>39047</v>
      </c>
      <c r="D101" s="57">
        <v>53039</v>
      </c>
      <c r="E101" s="55" t="s">
        <v>31</v>
      </c>
      <c r="F101" s="55" t="s">
        <v>32</v>
      </c>
      <c r="G101" s="55">
        <v>40177476.893333331</v>
      </c>
      <c r="H101" s="70">
        <f t="shared" si="47"/>
        <v>2117201.6562156714</v>
      </c>
      <c r="I101" s="70">
        <f t="shared" si="48"/>
        <v>15557081.758823099</v>
      </c>
      <c r="J101" s="70">
        <f t="shared" si="49"/>
        <v>24620395.134510234</v>
      </c>
      <c r="K101" s="71">
        <v>24681450</v>
      </c>
      <c r="L101" s="53">
        <v>1</v>
      </c>
      <c r="M101" s="54">
        <f t="shared" si="50"/>
        <v>7.3479452054794523</v>
      </c>
      <c r="N101" s="55">
        <v>20</v>
      </c>
      <c r="O101" s="54">
        <f t="shared" si="51"/>
        <v>12.652054794520549</v>
      </c>
      <c r="P101" s="53">
        <f t="shared" si="52"/>
        <v>24620394.134510234</v>
      </c>
      <c r="Q101" s="53">
        <f t="shared" si="53"/>
        <v>1945960.1253997909</v>
      </c>
      <c r="R101" s="53">
        <f t="shared" si="54"/>
        <v>22735489.874600209</v>
      </c>
      <c r="S101" s="53">
        <f t="shared" si="55"/>
        <v>1945960.1253997909</v>
      </c>
      <c r="T101" s="53">
        <f t="shared" si="56"/>
        <v>20789529.749200419</v>
      </c>
      <c r="U101" s="54">
        <f t="shared" si="57"/>
        <v>9.3506849315068497</v>
      </c>
      <c r="V101" s="55">
        <v>25</v>
      </c>
      <c r="W101" s="54">
        <f t="shared" si="58"/>
        <v>15.64931506849315</v>
      </c>
      <c r="X101" s="53">
        <f t="shared" si="59"/>
        <v>20789528.749200419</v>
      </c>
      <c r="Y101" s="53">
        <f t="shared" si="60"/>
        <v>1328462.5338687242</v>
      </c>
      <c r="Z101" s="56">
        <f t="shared" si="61"/>
        <v>19461067.215331696</v>
      </c>
      <c r="AA101" s="56">
        <f t="shared" si="62"/>
        <v>1328462.5338687242</v>
      </c>
      <c r="AB101" s="56">
        <f t="shared" si="63"/>
        <v>18132604.681462973</v>
      </c>
      <c r="AC101" s="8">
        <f t="shared" si="64"/>
        <v>1328462.5338687242</v>
      </c>
      <c r="AD101" s="8">
        <f t="shared" si="65"/>
        <v>1328462.5338687242</v>
      </c>
      <c r="AE101" s="9">
        <f t="shared" si="65"/>
        <v>1328462.5338687242</v>
      </c>
    </row>
    <row r="102" spans="1:31" x14ac:dyDescent="0.25">
      <c r="A102" s="55">
        <v>11</v>
      </c>
      <c r="B102" s="55" t="s">
        <v>19</v>
      </c>
      <c r="C102" s="69">
        <f>DATE(2006,12,20)</f>
        <v>39071</v>
      </c>
      <c r="D102" s="57">
        <v>53040</v>
      </c>
      <c r="E102" s="55" t="s">
        <v>31</v>
      </c>
      <c r="F102" s="55" t="s">
        <v>32</v>
      </c>
      <c r="G102" s="55">
        <v>40177476.893333331</v>
      </c>
      <c r="H102" s="70">
        <f t="shared" si="47"/>
        <v>2117201.6562156714</v>
      </c>
      <c r="I102" s="70">
        <f t="shared" si="48"/>
        <v>15417868.499236314</v>
      </c>
      <c r="J102" s="70">
        <f t="shared" si="49"/>
        <v>24759608.394097015</v>
      </c>
      <c r="K102" s="71">
        <v>24757530</v>
      </c>
      <c r="L102" s="53">
        <v>1</v>
      </c>
      <c r="M102" s="54">
        <f t="shared" si="50"/>
        <v>7.2821917808219174</v>
      </c>
      <c r="N102" s="55">
        <v>20</v>
      </c>
      <c r="O102" s="54">
        <f t="shared" si="51"/>
        <v>12.717808219178082</v>
      </c>
      <c r="P102" s="53">
        <f t="shared" si="52"/>
        <v>24759607.394097015</v>
      </c>
      <c r="Q102" s="53">
        <f t="shared" si="53"/>
        <v>1946845.4758391664</v>
      </c>
      <c r="R102" s="53">
        <f t="shared" si="54"/>
        <v>22810684.524160832</v>
      </c>
      <c r="S102" s="53">
        <f t="shared" si="55"/>
        <v>1946845.4758391664</v>
      </c>
      <c r="T102" s="53">
        <f t="shared" si="56"/>
        <v>20863839.048321664</v>
      </c>
      <c r="U102" s="54">
        <f t="shared" si="57"/>
        <v>9.2849315068493148</v>
      </c>
      <c r="V102" s="55">
        <v>25</v>
      </c>
      <c r="W102" s="54">
        <f t="shared" si="58"/>
        <v>15.715068493150685</v>
      </c>
      <c r="X102" s="53">
        <f t="shared" si="59"/>
        <v>20863838.048321664</v>
      </c>
      <c r="Y102" s="53">
        <f t="shared" si="60"/>
        <v>1327632.6512617515</v>
      </c>
      <c r="Z102" s="56">
        <f t="shared" si="61"/>
        <v>19536206.397059914</v>
      </c>
      <c r="AA102" s="56">
        <f t="shared" si="62"/>
        <v>1327632.6512617515</v>
      </c>
      <c r="AB102" s="56">
        <f t="shared" si="63"/>
        <v>18208573.745798163</v>
      </c>
      <c r="AC102" s="8">
        <f t="shared" si="64"/>
        <v>1327632.6512617515</v>
      </c>
      <c r="AD102" s="8">
        <f t="shared" si="65"/>
        <v>1327632.6512617515</v>
      </c>
      <c r="AE102" s="9">
        <f t="shared" si="65"/>
        <v>1327632.6512617515</v>
      </c>
    </row>
    <row r="103" spans="1:31" x14ac:dyDescent="0.25">
      <c r="A103" s="55">
        <v>12</v>
      </c>
      <c r="B103" s="55" t="s">
        <v>19</v>
      </c>
      <c r="C103" s="69">
        <f t="shared" ref="C103:C126" si="67">DATE(2006,12,20)</f>
        <v>39071</v>
      </c>
      <c r="D103" s="57">
        <v>53041</v>
      </c>
      <c r="E103" s="55" t="s">
        <v>31</v>
      </c>
      <c r="F103" s="55" t="s">
        <v>32</v>
      </c>
      <c r="G103" s="55">
        <v>40177476.893333331</v>
      </c>
      <c r="H103" s="70">
        <f t="shared" si="47"/>
        <v>2117201.6562156714</v>
      </c>
      <c r="I103" s="70">
        <f t="shared" si="48"/>
        <v>15417868.499236314</v>
      </c>
      <c r="J103" s="70">
        <f t="shared" si="49"/>
        <v>24759608.394097015</v>
      </c>
      <c r="K103" s="71">
        <v>24757530</v>
      </c>
      <c r="L103" s="53">
        <v>1</v>
      </c>
      <c r="M103" s="54">
        <f t="shared" si="50"/>
        <v>7.2821917808219174</v>
      </c>
      <c r="N103" s="55">
        <v>20</v>
      </c>
      <c r="O103" s="54">
        <f t="shared" si="51"/>
        <v>12.717808219178082</v>
      </c>
      <c r="P103" s="53">
        <f t="shared" si="52"/>
        <v>24759607.394097015</v>
      </c>
      <c r="Q103" s="53">
        <f t="shared" si="53"/>
        <v>1946845.4758391664</v>
      </c>
      <c r="R103" s="53">
        <f t="shared" si="54"/>
        <v>22810684.524160832</v>
      </c>
      <c r="S103" s="53">
        <f t="shared" si="55"/>
        <v>1946845.4758391664</v>
      </c>
      <c r="T103" s="53">
        <f t="shared" si="56"/>
        <v>20863839.048321664</v>
      </c>
      <c r="U103" s="54">
        <f t="shared" si="57"/>
        <v>9.2849315068493148</v>
      </c>
      <c r="V103" s="55">
        <v>25</v>
      </c>
      <c r="W103" s="54">
        <f t="shared" si="58"/>
        <v>15.715068493150685</v>
      </c>
      <c r="X103" s="53">
        <f t="shared" si="59"/>
        <v>20863838.048321664</v>
      </c>
      <c r="Y103" s="53">
        <f t="shared" si="60"/>
        <v>1327632.6512617515</v>
      </c>
      <c r="Z103" s="56">
        <f t="shared" si="61"/>
        <v>19536206.397059914</v>
      </c>
      <c r="AA103" s="56">
        <f t="shared" si="62"/>
        <v>1327632.6512617515</v>
      </c>
      <c r="AB103" s="56">
        <f t="shared" si="63"/>
        <v>18208573.745798163</v>
      </c>
      <c r="AC103" s="8">
        <f t="shared" si="64"/>
        <v>1327632.6512617515</v>
      </c>
      <c r="AD103" s="8">
        <f t="shared" si="65"/>
        <v>1327632.6512617515</v>
      </c>
      <c r="AE103" s="9">
        <f t="shared" si="65"/>
        <v>1327632.6512617515</v>
      </c>
    </row>
    <row r="104" spans="1:31" x14ac:dyDescent="0.25">
      <c r="A104" s="55">
        <v>13</v>
      </c>
      <c r="B104" s="55" t="s">
        <v>19</v>
      </c>
      <c r="C104" s="69">
        <f t="shared" si="67"/>
        <v>39071</v>
      </c>
      <c r="D104" s="57">
        <v>53042</v>
      </c>
      <c r="E104" s="55" t="s">
        <v>31</v>
      </c>
      <c r="F104" s="55" t="s">
        <v>32</v>
      </c>
      <c r="G104" s="55">
        <v>40177476.893333331</v>
      </c>
      <c r="H104" s="70">
        <f t="shared" si="47"/>
        <v>2117201.6562156714</v>
      </c>
      <c r="I104" s="70">
        <f t="shared" si="48"/>
        <v>15417868.499236314</v>
      </c>
      <c r="J104" s="70">
        <f t="shared" si="49"/>
        <v>24759608.394097015</v>
      </c>
      <c r="K104" s="71">
        <v>24757530</v>
      </c>
      <c r="L104" s="53">
        <v>1</v>
      </c>
      <c r="M104" s="54">
        <f t="shared" si="50"/>
        <v>7.2821917808219174</v>
      </c>
      <c r="N104" s="55">
        <v>20</v>
      </c>
      <c r="O104" s="54">
        <f t="shared" si="51"/>
        <v>12.717808219178082</v>
      </c>
      <c r="P104" s="53">
        <f t="shared" si="52"/>
        <v>24759607.394097015</v>
      </c>
      <c r="Q104" s="53">
        <f t="shared" si="53"/>
        <v>1946845.4758391664</v>
      </c>
      <c r="R104" s="53">
        <f t="shared" si="54"/>
        <v>22810684.524160832</v>
      </c>
      <c r="S104" s="53">
        <f t="shared" si="55"/>
        <v>1946845.4758391664</v>
      </c>
      <c r="T104" s="53">
        <f t="shared" si="56"/>
        <v>20863839.048321664</v>
      </c>
      <c r="U104" s="54">
        <f t="shared" si="57"/>
        <v>9.2849315068493148</v>
      </c>
      <c r="V104" s="55">
        <v>25</v>
      </c>
      <c r="W104" s="54">
        <f t="shared" si="58"/>
        <v>15.715068493150685</v>
      </c>
      <c r="X104" s="53">
        <f t="shared" si="59"/>
        <v>20863838.048321664</v>
      </c>
      <c r="Y104" s="53">
        <f t="shared" si="60"/>
        <v>1327632.6512617515</v>
      </c>
      <c r="Z104" s="56">
        <f t="shared" si="61"/>
        <v>19536206.397059914</v>
      </c>
      <c r="AA104" s="56">
        <f t="shared" si="62"/>
        <v>1327632.6512617515</v>
      </c>
      <c r="AB104" s="56">
        <f t="shared" si="63"/>
        <v>18208573.745798163</v>
      </c>
      <c r="AC104" s="8">
        <f t="shared" si="64"/>
        <v>1327632.6512617515</v>
      </c>
      <c r="AD104" s="8">
        <f t="shared" si="65"/>
        <v>1327632.6512617515</v>
      </c>
      <c r="AE104" s="9">
        <f t="shared" si="65"/>
        <v>1327632.6512617515</v>
      </c>
    </row>
    <row r="105" spans="1:31" x14ac:dyDescent="0.25">
      <c r="A105" s="55">
        <v>14</v>
      </c>
      <c r="B105" s="55" t="s">
        <v>19</v>
      </c>
      <c r="C105" s="69">
        <f t="shared" si="67"/>
        <v>39071</v>
      </c>
      <c r="D105" s="57">
        <v>53043</v>
      </c>
      <c r="E105" s="55" t="s">
        <v>31</v>
      </c>
      <c r="F105" s="55" t="s">
        <v>32</v>
      </c>
      <c r="G105" s="55">
        <v>40177476.893333331</v>
      </c>
      <c r="H105" s="70">
        <f t="shared" si="47"/>
        <v>2117201.6562156714</v>
      </c>
      <c r="I105" s="70">
        <f t="shared" si="48"/>
        <v>15417868.499236314</v>
      </c>
      <c r="J105" s="70">
        <f t="shared" si="49"/>
        <v>24759608.394097015</v>
      </c>
      <c r="K105" s="71">
        <v>24757530</v>
      </c>
      <c r="L105" s="53">
        <v>1</v>
      </c>
      <c r="M105" s="54">
        <f t="shared" si="50"/>
        <v>7.2821917808219174</v>
      </c>
      <c r="N105" s="55">
        <v>20</v>
      </c>
      <c r="O105" s="54">
        <f t="shared" si="51"/>
        <v>12.717808219178082</v>
      </c>
      <c r="P105" s="53">
        <f t="shared" si="52"/>
        <v>24759607.394097015</v>
      </c>
      <c r="Q105" s="53">
        <f t="shared" si="53"/>
        <v>1946845.4758391664</v>
      </c>
      <c r="R105" s="53">
        <f t="shared" si="54"/>
        <v>22810684.524160832</v>
      </c>
      <c r="S105" s="53">
        <f t="shared" si="55"/>
        <v>1946845.4758391664</v>
      </c>
      <c r="T105" s="53">
        <f t="shared" si="56"/>
        <v>20863839.048321664</v>
      </c>
      <c r="U105" s="54">
        <f t="shared" si="57"/>
        <v>9.2849315068493148</v>
      </c>
      <c r="V105" s="55">
        <v>25</v>
      </c>
      <c r="W105" s="54">
        <f t="shared" si="58"/>
        <v>15.715068493150685</v>
      </c>
      <c r="X105" s="53">
        <f t="shared" si="59"/>
        <v>20863838.048321664</v>
      </c>
      <c r="Y105" s="53">
        <f t="shared" si="60"/>
        <v>1327632.6512617515</v>
      </c>
      <c r="Z105" s="56">
        <f t="shared" si="61"/>
        <v>19536206.397059914</v>
      </c>
      <c r="AA105" s="56">
        <f t="shared" si="62"/>
        <v>1327632.6512617515</v>
      </c>
      <c r="AB105" s="56">
        <f t="shared" si="63"/>
        <v>18208573.745798163</v>
      </c>
      <c r="AC105" s="8">
        <f t="shared" si="64"/>
        <v>1327632.6512617515</v>
      </c>
      <c r="AD105" s="8">
        <f t="shared" si="65"/>
        <v>1327632.6512617515</v>
      </c>
      <c r="AE105" s="9">
        <f t="shared" si="65"/>
        <v>1327632.6512617515</v>
      </c>
    </row>
    <row r="106" spans="1:31" x14ac:dyDescent="0.25">
      <c r="A106" s="55">
        <v>15</v>
      </c>
      <c r="B106" s="55" t="s">
        <v>19</v>
      </c>
      <c r="C106" s="69">
        <f t="shared" si="67"/>
        <v>39071</v>
      </c>
      <c r="D106" s="57">
        <v>53044</v>
      </c>
      <c r="E106" s="55" t="s">
        <v>31</v>
      </c>
      <c r="F106" s="55" t="s">
        <v>32</v>
      </c>
      <c r="G106" s="55">
        <v>40177476.893333331</v>
      </c>
      <c r="H106" s="70">
        <f t="shared" si="47"/>
        <v>2117201.6562156714</v>
      </c>
      <c r="I106" s="70">
        <f t="shared" si="48"/>
        <v>15417868.499236314</v>
      </c>
      <c r="J106" s="70">
        <f t="shared" si="49"/>
        <v>24759608.394097015</v>
      </c>
      <c r="K106" s="71">
        <v>24757530</v>
      </c>
      <c r="L106" s="53">
        <v>1</v>
      </c>
      <c r="M106" s="54">
        <f t="shared" si="50"/>
        <v>7.2821917808219174</v>
      </c>
      <c r="N106" s="55">
        <v>20</v>
      </c>
      <c r="O106" s="54">
        <f t="shared" si="51"/>
        <v>12.717808219178082</v>
      </c>
      <c r="P106" s="53">
        <f t="shared" si="52"/>
        <v>24759607.394097015</v>
      </c>
      <c r="Q106" s="53">
        <f t="shared" si="53"/>
        <v>1946845.4758391664</v>
      </c>
      <c r="R106" s="53">
        <f t="shared" si="54"/>
        <v>22810684.524160832</v>
      </c>
      <c r="S106" s="53">
        <f t="shared" si="55"/>
        <v>1946845.4758391664</v>
      </c>
      <c r="T106" s="53">
        <f t="shared" si="56"/>
        <v>20863839.048321664</v>
      </c>
      <c r="U106" s="54">
        <f t="shared" si="57"/>
        <v>9.2849315068493148</v>
      </c>
      <c r="V106" s="55">
        <v>25</v>
      </c>
      <c r="W106" s="54">
        <f t="shared" si="58"/>
        <v>15.715068493150685</v>
      </c>
      <c r="X106" s="53">
        <f t="shared" si="59"/>
        <v>20863838.048321664</v>
      </c>
      <c r="Y106" s="53">
        <f t="shared" si="60"/>
        <v>1327632.6512617515</v>
      </c>
      <c r="Z106" s="56">
        <f t="shared" si="61"/>
        <v>19536206.397059914</v>
      </c>
      <c r="AA106" s="56">
        <f t="shared" si="62"/>
        <v>1327632.6512617515</v>
      </c>
      <c r="AB106" s="56">
        <f t="shared" si="63"/>
        <v>18208573.745798163</v>
      </c>
      <c r="AC106" s="8">
        <f t="shared" si="64"/>
        <v>1327632.6512617515</v>
      </c>
      <c r="AD106" s="8">
        <f t="shared" si="65"/>
        <v>1327632.6512617515</v>
      </c>
      <c r="AE106" s="9">
        <f t="shared" si="65"/>
        <v>1327632.6512617515</v>
      </c>
    </row>
    <row r="107" spans="1:31" x14ac:dyDescent="0.25">
      <c r="A107" s="55">
        <v>16</v>
      </c>
      <c r="B107" s="55" t="s">
        <v>19</v>
      </c>
      <c r="C107" s="69">
        <f t="shared" si="67"/>
        <v>39071</v>
      </c>
      <c r="D107" s="57">
        <v>53045</v>
      </c>
      <c r="E107" s="55" t="s">
        <v>31</v>
      </c>
      <c r="F107" s="55" t="s">
        <v>32</v>
      </c>
      <c r="G107" s="55">
        <v>40177476.893333331</v>
      </c>
      <c r="H107" s="70">
        <f t="shared" si="47"/>
        <v>2117201.6562156714</v>
      </c>
      <c r="I107" s="70">
        <f t="shared" si="48"/>
        <v>15417868.499236314</v>
      </c>
      <c r="J107" s="70">
        <f t="shared" si="49"/>
        <v>24759608.394097015</v>
      </c>
      <c r="K107" s="71">
        <v>24757530</v>
      </c>
      <c r="L107" s="53">
        <v>1</v>
      </c>
      <c r="M107" s="54">
        <f t="shared" si="50"/>
        <v>7.2821917808219174</v>
      </c>
      <c r="N107" s="55">
        <v>20</v>
      </c>
      <c r="O107" s="54">
        <f t="shared" si="51"/>
        <v>12.717808219178082</v>
      </c>
      <c r="P107" s="53">
        <f t="shared" si="52"/>
        <v>24759607.394097015</v>
      </c>
      <c r="Q107" s="53">
        <f t="shared" si="53"/>
        <v>1946845.4758391664</v>
      </c>
      <c r="R107" s="53">
        <f t="shared" si="54"/>
        <v>22810684.524160832</v>
      </c>
      <c r="S107" s="53">
        <f t="shared" si="55"/>
        <v>1946845.4758391664</v>
      </c>
      <c r="T107" s="53">
        <f t="shared" si="56"/>
        <v>20863839.048321664</v>
      </c>
      <c r="U107" s="54">
        <f t="shared" si="57"/>
        <v>9.2849315068493148</v>
      </c>
      <c r="V107" s="55">
        <v>25</v>
      </c>
      <c r="W107" s="54">
        <f t="shared" si="58"/>
        <v>15.715068493150685</v>
      </c>
      <c r="X107" s="53">
        <f t="shared" si="59"/>
        <v>20863838.048321664</v>
      </c>
      <c r="Y107" s="53">
        <f t="shared" si="60"/>
        <v>1327632.6512617515</v>
      </c>
      <c r="Z107" s="56">
        <f t="shared" si="61"/>
        <v>19536206.397059914</v>
      </c>
      <c r="AA107" s="56">
        <f t="shared" si="62"/>
        <v>1327632.6512617515</v>
      </c>
      <c r="AB107" s="56">
        <f t="shared" si="63"/>
        <v>18208573.745798163</v>
      </c>
      <c r="AC107" s="8">
        <f t="shared" si="64"/>
        <v>1327632.6512617515</v>
      </c>
      <c r="AD107" s="8">
        <f t="shared" si="65"/>
        <v>1327632.6512617515</v>
      </c>
      <c r="AE107" s="9">
        <f t="shared" si="65"/>
        <v>1327632.6512617515</v>
      </c>
    </row>
    <row r="108" spans="1:31" x14ac:dyDescent="0.25">
      <c r="A108" s="55">
        <v>17</v>
      </c>
      <c r="B108" s="55" t="s">
        <v>19</v>
      </c>
      <c r="C108" s="69">
        <f t="shared" si="67"/>
        <v>39071</v>
      </c>
      <c r="D108" s="57">
        <v>53046</v>
      </c>
      <c r="E108" s="55" t="s">
        <v>31</v>
      </c>
      <c r="F108" s="55" t="s">
        <v>32</v>
      </c>
      <c r="G108" s="55">
        <v>40177476.893333331</v>
      </c>
      <c r="H108" s="70">
        <f t="shared" si="47"/>
        <v>2117201.6562156714</v>
      </c>
      <c r="I108" s="70">
        <f t="shared" si="48"/>
        <v>15417868.499236314</v>
      </c>
      <c r="J108" s="70">
        <f t="shared" si="49"/>
        <v>24759608.394097015</v>
      </c>
      <c r="K108" s="71">
        <v>24757530</v>
      </c>
      <c r="L108" s="53">
        <v>1</v>
      </c>
      <c r="M108" s="54">
        <f t="shared" si="50"/>
        <v>7.2821917808219174</v>
      </c>
      <c r="N108" s="55">
        <v>20</v>
      </c>
      <c r="O108" s="54">
        <f t="shared" si="51"/>
        <v>12.717808219178082</v>
      </c>
      <c r="P108" s="53">
        <f t="shared" si="52"/>
        <v>24759607.394097015</v>
      </c>
      <c r="Q108" s="53">
        <f t="shared" si="53"/>
        <v>1946845.4758391664</v>
      </c>
      <c r="R108" s="53">
        <f t="shared" si="54"/>
        <v>22810684.524160832</v>
      </c>
      <c r="S108" s="53">
        <f t="shared" si="55"/>
        <v>1946845.4758391664</v>
      </c>
      <c r="T108" s="53">
        <f t="shared" si="56"/>
        <v>20863839.048321664</v>
      </c>
      <c r="U108" s="54">
        <f t="shared" si="57"/>
        <v>9.2849315068493148</v>
      </c>
      <c r="V108" s="55">
        <v>25</v>
      </c>
      <c r="W108" s="54">
        <f t="shared" si="58"/>
        <v>15.715068493150685</v>
      </c>
      <c r="X108" s="53">
        <f t="shared" si="59"/>
        <v>20863838.048321664</v>
      </c>
      <c r="Y108" s="53">
        <f t="shared" si="60"/>
        <v>1327632.6512617515</v>
      </c>
      <c r="Z108" s="56">
        <f t="shared" si="61"/>
        <v>19536206.397059914</v>
      </c>
      <c r="AA108" s="56">
        <f t="shared" si="62"/>
        <v>1327632.6512617515</v>
      </c>
      <c r="AB108" s="56">
        <f t="shared" si="63"/>
        <v>18208573.745798163</v>
      </c>
      <c r="AC108" s="8">
        <f t="shared" si="64"/>
        <v>1327632.6512617515</v>
      </c>
      <c r="AD108" s="8">
        <f t="shared" ref="AD108:AE123" si="68">AC108</f>
        <v>1327632.6512617515</v>
      </c>
      <c r="AE108" s="9">
        <f t="shared" si="68"/>
        <v>1327632.6512617515</v>
      </c>
    </row>
    <row r="109" spans="1:31" x14ac:dyDescent="0.25">
      <c r="A109" s="55">
        <v>18</v>
      </c>
      <c r="B109" s="55" t="s">
        <v>19</v>
      </c>
      <c r="C109" s="69">
        <f t="shared" si="67"/>
        <v>39071</v>
      </c>
      <c r="D109" s="57">
        <v>53047</v>
      </c>
      <c r="E109" s="55" t="s">
        <v>31</v>
      </c>
      <c r="F109" s="55" t="s">
        <v>32</v>
      </c>
      <c r="G109" s="55">
        <v>40177476.893333331</v>
      </c>
      <c r="H109" s="70">
        <f t="shared" si="47"/>
        <v>2117201.6562156714</v>
      </c>
      <c r="I109" s="70">
        <f t="shared" si="48"/>
        <v>15417868.499236314</v>
      </c>
      <c r="J109" s="70">
        <f t="shared" si="49"/>
        <v>24759608.394097015</v>
      </c>
      <c r="K109" s="71">
        <v>24757530</v>
      </c>
      <c r="L109" s="53">
        <v>1</v>
      </c>
      <c r="M109" s="54">
        <f t="shared" si="50"/>
        <v>7.2821917808219174</v>
      </c>
      <c r="N109" s="55">
        <v>20</v>
      </c>
      <c r="O109" s="54">
        <f t="shared" si="51"/>
        <v>12.717808219178082</v>
      </c>
      <c r="P109" s="53">
        <f t="shared" si="52"/>
        <v>24759607.394097015</v>
      </c>
      <c r="Q109" s="53">
        <f t="shared" si="53"/>
        <v>1946845.4758391664</v>
      </c>
      <c r="R109" s="53">
        <f t="shared" si="54"/>
        <v>22810684.524160832</v>
      </c>
      <c r="S109" s="53">
        <f t="shared" si="55"/>
        <v>1946845.4758391664</v>
      </c>
      <c r="T109" s="53">
        <f t="shared" si="56"/>
        <v>20863839.048321664</v>
      </c>
      <c r="U109" s="54">
        <f t="shared" si="57"/>
        <v>9.2849315068493148</v>
      </c>
      <c r="V109" s="55">
        <v>25</v>
      </c>
      <c r="W109" s="54">
        <f t="shared" si="58"/>
        <v>15.715068493150685</v>
      </c>
      <c r="X109" s="53">
        <f t="shared" si="59"/>
        <v>20863838.048321664</v>
      </c>
      <c r="Y109" s="53">
        <f t="shared" si="60"/>
        <v>1327632.6512617515</v>
      </c>
      <c r="Z109" s="56">
        <f t="shared" si="61"/>
        <v>19536206.397059914</v>
      </c>
      <c r="AA109" s="56">
        <f t="shared" si="62"/>
        <v>1327632.6512617515</v>
      </c>
      <c r="AB109" s="56">
        <f t="shared" si="63"/>
        <v>18208573.745798163</v>
      </c>
      <c r="AC109" s="8">
        <f t="shared" si="64"/>
        <v>1327632.6512617515</v>
      </c>
      <c r="AD109" s="8">
        <f t="shared" si="68"/>
        <v>1327632.6512617515</v>
      </c>
      <c r="AE109" s="9">
        <f t="shared" si="68"/>
        <v>1327632.6512617515</v>
      </c>
    </row>
    <row r="110" spans="1:31" x14ac:dyDescent="0.25">
      <c r="A110" s="55">
        <v>19</v>
      </c>
      <c r="B110" s="55" t="s">
        <v>19</v>
      </c>
      <c r="C110" s="69">
        <f t="shared" si="67"/>
        <v>39071</v>
      </c>
      <c r="D110" s="57">
        <v>53048</v>
      </c>
      <c r="E110" s="55" t="s">
        <v>31</v>
      </c>
      <c r="F110" s="55" t="s">
        <v>32</v>
      </c>
      <c r="G110" s="55">
        <v>40177476.893333331</v>
      </c>
      <c r="H110" s="70">
        <f t="shared" si="47"/>
        <v>2117201.6562156714</v>
      </c>
      <c r="I110" s="70">
        <f t="shared" si="48"/>
        <v>15417868.499236314</v>
      </c>
      <c r="J110" s="70">
        <f t="shared" si="49"/>
        <v>24759608.394097015</v>
      </c>
      <c r="K110" s="71">
        <v>24757530</v>
      </c>
      <c r="L110" s="53">
        <v>1</v>
      </c>
      <c r="M110" s="54">
        <f t="shared" si="50"/>
        <v>7.2821917808219174</v>
      </c>
      <c r="N110" s="55">
        <v>20</v>
      </c>
      <c r="O110" s="54">
        <f t="shared" si="51"/>
        <v>12.717808219178082</v>
      </c>
      <c r="P110" s="53">
        <f t="shared" si="52"/>
        <v>24759607.394097015</v>
      </c>
      <c r="Q110" s="53">
        <f t="shared" si="53"/>
        <v>1946845.4758391664</v>
      </c>
      <c r="R110" s="53">
        <f t="shared" si="54"/>
        <v>22810684.524160832</v>
      </c>
      <c r="S110" s="53">
        <f t="shared" si="55"/>
        <v>1946845.4758391664</v>
      </c>
      <c r="T110" s="53">
        <f t="shared" si="56"/>
        <v>20863839.048321664</v>
      </c>
      <c r="U110" s="54">
        <f t="shared" si="57"/>
        <v>9.2849315068493148</v>
      </c>
      <c r="V110" s="55">
        <v>25</v>
      </c>
      <c r="W110" s="54">
        <f t="shared" si="58"/>
        <v>15.715068493150685</v>
      </c>
      <c r="X110" s="53">
        <f t="shared" si="59"/>
        <v>20863838.048321664</v>
      </c>
      <c r="Y110" s="53">
        <f t="shared" si="60"/>
        <v>1327632.6512617515</v>
      </c>
      <c r="Z110" s="56">
        <f t="shared" si="61"/>
        <v>19536206.397059914</v>
      </c>
      <c r="AA110" s="56">
        <f t="shared" si="62"/>
        <v>1327632.6512617515</v>
      </c>
      <c r="AB110" s="56">
        <f t="shared" si="63"/>
        <v>18208573.745798163</v>
      </c>
      <c r="AC110" s="8">
        <f t="shared" si="64"/>
        <v>1327632.6512617515</v>
      </c>
      <c r="AD110" s="8">
        <f t="shared" si="68"/>
        <v>1327632.6512617515</v>
      </c>
      <c r="AE110" s="9">
        <f t="shared" si="68"/>
        <v>1327632.6512617515</v>
      </c>
    </row>
    <row r="111" spans="1:31" x14ac:dyDescent="0.25">
      <c r="A111" s="55">
        <v>20</v>
      </c>
      <c r="B111" s="55" t="s">
        <v>19</v>
      </c>
      <c r="C111" s="69">
        <f t="shared" si="67"/>
        <v>39071</v>
      </c>
      <c r="D111" s="57">
        <v>53049</v>
      </c>
      <c r="E111" s="55" t="s">
        <v>31</v>
      </c>
      <c r="F111" s="55" t="s">
        <v>32</v>
      </c>
      <c r="G111" s="55">
        <v>40177476.893333331</v>
      </c>
      <c r="H111" s="70">
        <f t="shared" si="47"/>
        <v>2117201.6562156714</v>
      </c>
      <c r="I111" s="70">
        <f t="shared" si="48"/>
        <v>15417868.499236314</v>
      </c>
      <c r="J111" s="70">
        <f t="shared" si="49"/>
        <v>24759608.394097015</v>
      </c>
      <c r="K111" s="71">
        <v>24757530</v>
      </c>
      <c r="L111" s="53">
        <v>1</v>
      </c>
      <c r="M111" s="54">
        <f t="shared" si="50"/>
        <v>7.2821917808219174</v>
      </c>
      <c r="N111" s="55">
        <v>20</v>
      </c>
      <c r="O111" s="54">
        <f t="shared" si="51"/>
        <v>12.717808219178082</v>
      </c>
      <c r="P111" s="53">
        <f t="shared" si="52"/>
        <v>24759607.394097015</v>
      </c>
      <c r="Q111" s="53">
        <f t="shared" si="53"/>
        <v>1946845.4758391664</v>
      </c>
      <c r="R111" s="53">
        <f t="shared" si="54"/>
        <v>22810684.524160832</v>
      </c>
      <c r="S111" s="53">
        <f t="shared" si="55"/>
        <v>1946845.4758391664</v>
      </c>
      <c r="T111" s="53">
        <f t="shared" si="56"/>
        <v>20863839.048321664</v>
      </c>
      <c r="U111" s="54">
        <f t="shared" si="57"/>
        <v>9.2849315068493148</v>
      </c>
      <c r="V111" s="55">
        <v>25</v>
      </c>
      <c r="W111" s="54">
        <f t="shared" si="58"/>
        <v>15.715068493150685</v>
      </c>
      <c r="X111" s="53">
        <f t="shared" si="59"/>
        <v>20863838.048321664</v>
      </c>
      <c r="Y111" s="53">
        <f t="shared" si="60"/>
        <v>1327632.6512617515</v>
      </c>
      <c r="Z111" s="56">
        <f t="shared" si="61"/>
        <v>19536206.397059914</v>
      </c>
      <c r="AA111" s="56">
        <f t="shared" si="62"/>
        <v>1327632.6512617515</v>
      </c>
      <c r="AB111" s="56">
        <f t="shared" si="63"/>
        <v>18208573.745798163</v>
      </c>
      <c r="AC111" s="8">
        <f t="shared" si="64"/>
        <v>1327632.6512617515</v>
      </c>
      <c r="AD111" s="8">
        <f t="shared" si="68"/>
        <v>1327632.6512617515</v>
      </c>
      <c r="AE111" s="9">
        <f t="shared" si="68"/>
        <v>1327632.6512617515</v>
      </c>
    </row>
    <row r="112" spans="1:31" x14ac:dyDescent="0.25">
      <c r="A112" s="55">
        <v>21</v>
      </c>
      <c r="B112" s="55" t="s">
        <v>19</v>
      </c>
      <c r="C112" s="69">
        <f t="shared" si="67"/>
        <v>39071</v>
      </c>
      <c r="D112" s="57">
        <v>53050</v>
      </c>
      <c r="E112" s="55" t="s">
        <v>31</v>
      </c>
      <c r="F112" s="55" t="s">
        <v>32</v>
      </c>
      <c r="G112" s="55">
        <v>40177476.893333331</v>
      </c>
      <c r="H112" s="70">
        <f t="shared" si="47"/>
        <v>2117201.6562156714</v>
      </c>
      <c r="I112" s="70">
        <f t="shared" si="48"/>
        <v>15417868.499236314</v>
      </c>
      <c r="J112" s="70">
        <f t="shared" si="49"/>
        <v>24759608.394097015</v>
      </c>
      <c r="K112" s="71">
        <v>24757530</v>
      </c>
      <c r="L112" s="53">
        <v>1</v>
      </c>
      <c r="M112" s="54">
        <f t="shared" si="50"/>
        <v>7.2821917808219174</v>
      </c>
      <c r="N112" s="55">
        <v>20</v>
      </c>
      <c r="O112" s="54">
        <f t="shared" si="51"/>
        <v>12.717808219178082</v>
      </c>
      <c r="P112" s="53">
        <f t="shared" si="52"/>
        <v>24759607.394097015</v>
      </c>
      <c r="Q112" s="53">
        <f t="shared" si="53"/>
        <v>1946845.4758391664</v>
      </c>
      <c r="R112" s="53">
        <f t="shared" si="54"/>
        <v>22810684.524160832</v>
      </c>
      <c r="S112" s="53">
        <f t="shared" si="55"/>
        <v>1946845.4758391664</v>
      </c>
      <c r="T112" s="53">
        <f t="shared" si="56"/>
        <v>20863839.048321664</v>
      </c>
      <c r="U112" s="54">
        <f t="shared" si="57"/>
        <v>9.2849315068493148</v>
      </c>
      <c r="V112" s="55">
        <v>25</v>
      </c>
      <c r="W112" s="54">
        <f t="shared" si="58"/>
        <v>15.715068493150685</v>
      </c>
      <c r="X112" s="53">
        <f t="shared" si="59"/>
        <v>20863838.048321664</v>
      </c>
      <c r="Y112" s="53">
        <f t="shared" si="60"/>
        <v>1327632.6512617515</v>
      </c>
      <c r="Z112" s="56">
        <f t="shared" si="61"/>
        <v>19536206.397059914</v>
      </c>
      <c r="AA112" s="56">
        <f t="shared" si="62"/>
        <v>1327632.6512617515</v>
      </c>
      <c r="AB112" s="56">
        <f t="shared" si="63"/>
        <v>18208573.745798163</v>
      </c>
      <c r="AC112" s="8">
        <f t="shared" si="64"/>
        <v>1327632.6512617515</v>
      </c>
      <c r="AD112" s="8">
        <f t="shared" si="68"/>
        <v>1327632.6512617515</v>
      </c>
      <c r="AE112" s="9">
        <f t="shared" si="68"/>
        <v>1327632.6512617515</v>
      </c>
    </row>
    <row r="113" spans="1:31" x14ac:dyDescent="0.25">
      <c r="A113" s="55">
        <v>22</v>
      </c>
      <c r="B113" s="55" t="s">
        <v>19</v>
      </c>
      <c r="C113" s="69">
        <f t="shared" si="67"/>
        <v>39071</v>
      </c>
      <c r="D113" s="57">
        <v>53051</v>
      </c>
      <c r="E113" s="55" t="s">
        <v>31</v>
      </c>
      <c r="F113" s="55" t="s">
        <v>32</v>
      </c>
      <c r="G113" s="55">
        <v>40177476.893333331</v>
      </c>
      <c r="H113" s="70">
        <f t="shared" si="47"/>
        <v>2117201.6562156714</v>
      </c>
      <c r="I113" s="70">
        <f t="shared" si="48"/>
        <v>15417868.499236314</v>
      </c>
      <c r="J113" s="70">
        <f t="shared" si="49"/>
        <v>24759608.394097015</v>
      </c>
      <c r="K113" s="71">
        <v>24757530</v>
      </c>
      <c r="L113" s="53">
        <v>1</v>
      </c>
      <c r="M113" s="54">
        <f t="shared" si="50"/>
        <v>7.2821917808219174</v>
      </c>
      <c r="N113" s="55">
        <v>20</v>
      </c>
      <c r="O113" s="54">
        <f t="shared" si="51"/>
        <v>12.717808219178082</v>
      </c>
      <c r="P113" s="53">
        <f t="shared" si="52"/>
        <v>24759607.394097015</v>
      </c>
      <c r="Q113" s="53">
        <f t="shared" si="53"/>
        <v>1946845.4758391664</v>
      </c>
      <c r="R113" s="53">
        <f t="shared" si="54"/>
        <v>22810684.524160832</v>
      </c>
      <c r="S113" s="53">
        <f t="shared" si="55"/>
        <v>1946845.4758391664</v>
      </c>
      <c r="T113" s="53">
        <f t="shared" si="56"/>
        <v>20863839.048321664</v>
      </c>
      <c r="U113" s="54">
        <f t="shared" si="57"/>
        <v>9.2849315068493148</v>
      </c>
      <c r="V113" s="55">
        <v>25</v>
      </c>
      <c r="W113" s="54">
        <f t="shared" si="58"/>
        <v>15.715068493150685</v>
      </c>
      <c r="X113" s="53">
        <f t="shared" si="59"/>
        <v>20863838.048321664</v>
      </c>
      <c r="Y113" s="53">
        <f t="shared" si="60"/>
        <v>1327632.6512617515</v>
      </c>
      <c r="Z113" s="56">
        <f t="shared" si="61"/>
        <v>19536206.397059914</v>
      </c>
      <c r="AA113" s="56">
        <f t="shared" si="62"/>
        <v>1327632.6512617515</v>
      </c>
      <c r="AB113" s="56">
        <f t="shared" si="63"/>
        <v>18208573.745798163</v>
      </c>
      <c r="AC113" s="8">
        <f t="shared" si="64"/>
        <v>1327632.6512617515</v>
      </c>
      <c r="AD113" s="8">
        <f t="shared" si="68"/>
        <v>1327632.6512617515</v>
      </c>
      <c r="AE113" s="9">
        <f t="shared" si="68"/>
        <v>1327632.6512617515</v>
      </c>
    </row>
    <row r="114" spans="1:31" x14ac:dyDescent="0.25">
      <c r="A114" s="55">
        <v>23</v>
      </c>
      <c r="B114" s="55" t="s">
        <v>19</v>
      </c>
      <c r="C114" s="69">
        <f t="shared" si="67"/>
        <v>39071</v>
      </c>
      <c r="D114" s="57">
        <v>53052</v>
      </c>
      <c r="E114" s="55" t="s">
        <v>31</v>
      </c>
      <c r="F114" s="55" t="s">
        <v>32</v>
      </c>
      <c r="G114" s="55">
        <v>40177476.893333331</v>
      </c>
      <c r="H114" s="70">
        <f t="shared" si="47"/>
        <v>2117201.6562156714</v>
      </c>
      <c r="I114" s="70">
        <f t="shared" si="48"/>
        <v>15417868.499236314</v>
      </c>
      <c r="J114" s="70">
        <f t="shared" si="49"/>
        <v>24759608.394097015</v>
      </c>
      <c r="K114" s="71">
        <v>24757530</v>
      </c>
      <c r="L114" s="53">
        <v>1</v>
      </c>
      <c r="M114" s="54">
        <f t="shared" si="50"/>
        <v>7.2821917808219174</v>
      </c>
      <c r="N114" s="55">
        <v>20</v>
      </c>
      <c r="O114" s="54">
        <f t="shared" si="51"/>
        <v>12.717808219178082</v>
      </c>
      <c r="P114" s="53">
        <f t="shared" si="52"/>
        <v>24759607.394097015</v>
      </c>
      <c r="Q114" s="53">
        <f t="shared" si="53"/>
        <v>1946845.4758391664</v>
      </c>
      <c r="R114" s="53">
        <f t="shared" si="54"/>
        <v>22810684.524160832</v>
      </c>
      <c r="S114" s="53">
        <f t="shared" si="55"/>
        <v>1946845.4758391664</v>
      </c>
      <c r="T114" s="53">
        <f t="shared" si="56"/>
        <v>20863839.048321664</v>
      </c>
      <c r="U114" s="54">
        <f t="shared" si="57"/>
        <v>9.2849315068493148</v>
      </c>
      <c r="V114" s="55">
        <v>25</v>
      </c>
      <c r="W114" s="54">
        <f t="shared" si="58"/>
        <v>15.715068493150685</v>
      </c>
      <c r="X114" s="53">
        <f t="shared" si="59"/>
        <v>20863838.048321664</v>
      </c>
      <c r="Y114" s="53">
        <f t="shared" si="60"/>
        <v>1327632.6512617515</v>
      </c>
      <c r="Z114" s="56">
        <f t="shared" si="61"/>
        <v>19536206.397059914</v>
      </c>
      <c r="AA114" s="56">
        <f t="shared" si="62"/>
        <v>1327632.6512617515</v>
      </c>
      <c r="AB114" s="56">
        <f t="shared" si="63"/>
        <v>18208573.745798163</v>
      </c>
      <c r="AC114" s="8">
        <f t="shared" si="64"/>
        <v>1327632.6512617515</v>
      </c>
      <c r="AD114" s="8">
        <f t="shared" si="68"/>
        <v>1327632.6512617515</v>
      </c>
      <c r="AE114" s="9">
        <f t="shared" si="68"/>
        <v>1327632.6512617515</v>
      </c>
    </row>
    <row r="115" spans="1:31" x14ac:dyDescent="0.25">
      <c r="A115" s="55">
        <v>24</v>
      </c>
      <c r="B115" s="55" t="s">
        <v>19</v>
      </c>
      <c r="C115" s="69">
        <f t="shared" si="67"/>
        <v>39071</v>
      </c>
      <c r="D115" s="57">
        <v>53053</v>
      </c>
      <c r="E115" s="55" t="s">
        <v>31</v>
      </c>
      <c r="F115" s="55" t="s">
        <v>32</v>
      </c>
      <c r="G115" s="55">
        <v>40177476.893333331</v>
      </c>
      <c r="H115" s="70">
        <f t="shared" si="47"/>
        <v>2117201.6562156714</v>
      </c>
      <c r="I115" s="70">
        <f t="shared" si="48"/>
        <v>15417868.499236314</v>
      </c>
      <c r="J115" s="70">
        <f t="shared" si="49"/>
        <v>24759608.394097015</v>
      </c>
      <c r="K115" s="71">
        <v>24757530</v>
      </c>
      <c r="L115" s="53">
        <v>1</v>
      </c>
      <c r="M115" s="54">
        <f t="shared" si="50"/>
        <v>7.2821917808219174</v>
      </c>
      <c r="N115" s="55">
        <v>20</v>
      </c>
      <c r="O115" s="54">
        <f t="shared" si="51"/>
        <v>12.717808219178082</v>
      </c>
      <c r="P115" s="53">
        <f t="shared" si="52"/>
        <v>24759607.394097015</v>
      </c>
      <c r="Q115" s="53">
        <f t="shared" si="53"/>
        <v>1946845.4758391664</v>
      </c>
      <c r="R115" s="53">
        <f t="shared" si="54"/>
        <v>22810684.524160832</v>
      </c>
      <c r="S115" s="53">
        <f t="shared" si="55"/>
        <v>1946845.4758391664</v>
      </c>
      <c r="T115" s="53">
        <f t="shared" si="56"/>
        <v>20863839.048321664</v>
      </c>
      <c r="U115" s="54">
        <f t="shared" si="57"/>
        <v>9.2849315068493148</v>
      </c>
      <c r="V115" s="55">
        <v>25</v>
      </c>
      <c r="W115" s="54">
        <f t="shared" si="58"/>
        <v>15.715068493150685</v>
      </c>
      <c r="X115" s="53">
        <f t="shared" si="59"/>
        <v>20863838.048321664</v>
      </c>
      <c r="Y115" s="53">
        <f t="shared" si="60"/>
        <v>1327632.6512617515</v>
      </c>
      <c r="Z115" s="56">
        <f t="shared" si="61"/>
        <v>19536206.397059914</v>
      </c>
      <c r="AA115" s="56">
        <f t="shared" si="62"/>
        <v>1327632.6512617515</v>
      </c>
      <c r="AB115" s="56">
        <f t="shared" si="63"/>
        <v>18208573.745798163</v>
      </c>
      <c r="AC115" s="8">
        <f t="shared" si="64"/>
        <v>1327632.6512617515</v>
      </c>
      <c r="AD115" s="8">
        <f t="shared" si="68"/>
        <v>1327632.6512617515</v>
      </c>
      <c r="AE115" s="9">
        <f t="shared" si="68"/>
        <v>1327632.6512617515</v>
      </c>
    </row>
    <row r="116" spans="1:31" x14ac:dyDescent="0.25">
      <c r="A116" s="55">
        <v>25</v>
      </c>
      <c r="B116" s="55" t="s">
        <v>19</v>
      </c>
      <c r="C116" s="69">
        <f t="shared" si="67"/>
        <v>39071</v>
      </c>
      <c r="D116" s="57">
        <v>53054</v>
      </c>
      <c r="E116" s="55" t="s">
        <v>31</v>
      </c>
      <c r="F116" s="55" t="s">
        <v>32</v>
      </c>
      <c r="G116" s="55">
        <v>40177476.893333331</v>
      </c>
      <c r="H116" s="70">
        <f t="shared" si="47"/>
        <v>2117201.6562156714</v>
      </c>
      <c r="I116" s="70">
        <f t="shared" si="48"/>
        <v>15417868.499236314</v>
      </c>
      <c r="J116" s="70">
        <f t="shared" si="49"/>
        <v>24759608.394097015</v>
      </c>
      <c r="K116" s="71">
        <v>24757530</v>
      </c>
      <c r="L116" s="53">
        <v>1</v>
      </c>
      <c r="M116" s="54">
        <f t="shared" si="50"/>
        <v>7.2821917808219174</v>
      </c>
      <c r="N116" s="55">
        <v>20</v>
      </c>
      <c r="O116" s="54">
        <f t="shared" si="51"/>
        <v>12.717808219178082</v>
      </c>
      <c r="P116" s="53">
        <f t="shared" si="52"/>
        <v>24759607.394097015</v>
      </c>
      <c r="Q116" s="53">
        <f t="shared" si="53"/>
        <v>1946845.4758391664</v>
      </c>
      <c r="R116" s="53">
        <f t="shared" si="54"/>
        <v>22810684.524160832</v>
      </c>
      <c r="S116" s="53">
        <f t="shared" si="55"/>
        <v>1946845.4758391664</v>
      </c>
      <c r="T116" s="53">
        <f t="shared" si="56"/>
        <v>20863839.048321664</v>
      </c>
      <c r="U116" s="54">
        <f t="shared" si="57"/>
        <v>9.2849315068493148</v>
      </c>
      <c r="V116" s="55">
        <v>25</v>
      </c>
      <c r="W116" s="54">
        <f t="shared" si="58"/>
        <v>15.715068493150685</v>
      </c>
      <c r="X116" s="53">
        <f t="shared" si="59"/>
        <v>20863838.048321664</v>
      </c>
      <c r="Y116" s="53">
        <f t="shared" si="60"/>
        <v>1327632.6512617515</v>
      </c>
      <c r="Z116" s="56">
        <f t="shared" si="61"/>
        <v>19536206.397059914</v>
      </c>
      <c r="AA116" s="56">
        <f t="shared" si="62"/>
        <v>1327632.6512617515</v>
      </c>
      <c r="AB116" s="56">
        <f t="shared" si="63"/>
        <v>18208573.745798163</v>
      </c>
      <c r="AC116" s="8">
        <f t="shared" si="64"/>
        <v>1327632.6512617515</v>
      </c>
      <c r="AD116" s="8">
        <f t="shared" si="68"/>
        <v>1327632.6512617515</v>
      </c>
      <c r="AE116" s="9">
        <f t="shared" si="68"/>
        <v>1327632.6512617515</v>
      </c>
    </row>
    <row r="117" spans="1:31" x14ac:dyDescent="0.25">
      <c r="A117" s="55">
        <v>26</v>
      </c>
      <c r="B117" s="55" t="s">
        <v>19</v>
      </c>
      <c r="C117" s="69">
        <f t="shared" si="67"/>
        <v>39071</v>
      </c>
      <c r="D117" s="57">
        <v>53055</v>
      </c>
      <c r="E117" s="55" t="s">
        <v>31</v>
      </c>
      <c r="F117" s="55" t="s">
        <v>32</v>
      </c>
      <c r="G117" s="55">
        <v>40177476.893333331</v>
      </c>
      <c r="H117" s="70">
        <f t="shared" si="47"/>
        <v>2117201.6562156714</v>
      </c>
      <c r="I117" s="70">
        <f t="shared" si="48"/>
        <v>15417868.499236314</v>
      </c>
      <c r="J117" s="70">
        <f t="shared" si="49"/>
        <v>24759608.394097015</v>
      </c>
      <c r="K117" s="71">
        <v>24757530</v>
      </c>
      <c r="L117" s="53">
        <v>1</v>
      </c>
      <c r="M117" s="54">
        <f t="shared" si="50"/>
        <v>7.2821917808219174</v>
      </c>
      <c r="N117" s="55">
        <v>20</v>
      </c>
      <c r="O117" s="54">
        <f t="shared" si="51"/>
        <v>12.717808219178082</v>
      </c>
      <c r="P117" s="53">
        <f t="shared" si="52"/>
        <v>24759607.394097015</v>
      </c>
      <c r="Q117" s="53">
        <f t="shared" si="53"/>
        <v>1946845.4758391664</v>
      </c>
      <c r="R117" s="53">
        <f t="shared" si="54"/>
        <v>22810684.524160832</v>
      </c>
      <c r="S117" s="53">
        <f t="shared" si="55"/>
        <v>1946845.4758391664</v>
      </c>
      <c r="T117" s="53">
        <f t="shared" si="56"/>
        <v>20863839.048321664</v>
      </c>
      <c r="U117" s="54">
        <f t="shared" si="57"/>
        <v>9.2849315068493148</v>
      </c>
      <c r="V117" s="55">
        <v>25</v>
      </c>
      <c r="W117" s="54">
        <f t="shared" si="58"/>
        <v>15.715068493150685</v>
      </c>
      <c r="X117" s="53">
        <f t="shared" si="59"/>
        <v>20863838.048321664</v>
      </c>
      <c r="Y117" s="53">
        <f t="shared" si="60"/>
        <v>1327632.6512617515</v>
      </c>
      <c r="Z117" s="56">
        <f t="shared" si="61"/>
        <v>19536206.397059914</v>
      </c>
      <c r="AA117" s="56">
        <f t="shared" si="62"/>
        <v>1327632.6512617515</v>
      </c>
      <c r="AB117" s="56">
        <f t="shared" si="63"/>
        <v>18208573.745798163</v>
      </c>
      <c r="AC117" s="8">
        <f t="shared" si="64"/>
        <v>1327632.6512617515</v>
      </c>
      <c r="AD117" s="8">
        <f t="shared" si="68"/>
        <v>1327632.6512617515</v>
      </c>
      <c r="AE117" s="9">
        <f t="shared" si="68"/>
        <v>1327632.6512617515</v>
      </c>
    </row>
    <row r="118" spans="1:31" x14ac:dyDescent="0.25">
      <c r="A118" s="55">
        <v>27</v>
      </c>
      <c r="B118" s="55" t="s">
        <v>19</v>
      </c>
      <c r="C118" s="69">
        <f t="shared" si="67"/>
        <v>39071</v>
      </c>
      <c r="D118" s="57">
        <v>53056</v>
      </c>
      <c r="E118" s="55" t="s">
        <v>31</v>
      </c>
      <c r="F118" s="55" t="s">
        <v>32</v>
      </c>
      <c r="G118" s="55">
        <v>40177476.893333331</v>
      </c>
      <c r="H118" s="70">
        <f t="shared" si="47"/>
        <v>2117201.6562156714</v>
      </c>
      <c r="I118" s="70">
        <f t="shared" si="48"/>
        <v>15417868.499236314</v>
      </c>
      <c r="J118" s="70">
        <f t="shared" si="49"/>
        <v>24759608.394097015</v>
      </c>
      <c r="K118" s="71">
        <v>24757530</v>
      </c>
      <c r="L118" s="53">
        <v>1</v>
      </c>
      <c r="M118" s="54">
        <f t="shared" si="50"/>
        <v>7.2821917808219174</v>
      </c>
      <c r="N118" s="55">
        <v>20</v>
      </c>
      <c r="O118" s="54">
        <f t="shared" si="51"/>
        <v>12.717808219178082</v>
      </c>
      <c r="P118" s="53">
        <f t="shared" si="52"/>
        <v>24759607.394097015</v>
      </c>
      <c r="Q118" s="53">
        <f t="shared" si="53"/>
        <v>1946845.4758391664</v>
      </c>
      <c r="R118" s="53">
        <f t="shared" si="54"/>
        <v>22810684.524160832</v>
      </c>
      <c r="S118" s="53">
        <f t="shared" si="55"/>
        <v>1946845.4758391664</v>
      </c>
      <c r="T118" s="53">
        <f t="shared" si="56"/>
        <v>20863839.048321664</v>
      </c>
      <c r="U118" s="54">
        <f t="shared" si="57"/>
        <v>9.2849315068493148</v>
      </c>
      <c r="V118" s="55">
        <v>25</v>
      </c>
      <c r="W118" s="54">
        <f t="shared" si="58"/>
        <v>15.715068493150685</v>
      </c>
      <c r="X118" s="53">
        <f t="shared" si="59"/>
        <v>20863838.048321664</v>
      </c>
      <c r="Y118" s="53">
        <f t="shared" si="60"/>
        <v>1327632.6512617515</v>
      </c>
      <c r="Z118" s="56">
        <f t="shared" si="61"/>
        <v>19536206.397059914</v>
      </c>
      <c r="AA118" s="56">
        <f t="shared" si="62"/>
        <v>1327632.6512617515</v>
      </c>
      <c r="AB118" s="56">
        <f t="shared" si="63"/>
        <v>18208573.745798163</v>
      </c>
      <c r="AC118" s="8">
        <f t="shared" si="64"/>
        <v>1327632.6512617515</v>
      </c>
      <c r="AD118" s="8">
        <f t="shared" si="68"/>
        <v>1327632.6512617515</v>
      </c>
      <c r="AE118" s="9">
        <f t="shared" si="68"/>
        <v>1327632.6512617515</v>
      </c>
    </row>
    <row r="119" spans="1:31" x14ac:dyDescent="0.25">
      <c r="A119" s="55">
        <v>28</v>
      </c>
      <c r="B119" s="55" t="s">
        <v>19</v>
      </c>
      <c r="C119" s="69">
        <f t="shared" si="67"/>
        <v>39071</v>
      </c>
      <c r="D119" s="57">
        <v>53057</v>
      </c>
      <c r="E119" s="55" t="s">
        <v>31</v>
      </c>
      <c r="F119" s="55" t="s">
        <v>32</v>
      </c>
      <c r="G119" s="55">
        <v>40177476.893333331</v>
      </c>
      <c r="H119" s="70">
        <f t="shared" si="47"/>
        <v>2117201.6562156714</v>
      </c>
      <c r="I119" s="70">
        <f t="shared" si="48"/>
        <v>15417868.499236314</v>
      </c>
      <c r="J119" s="70">
        <f t="shared" si="49"/>
        <v>24759608.394097015</v>
      </c>
      <c r="K119" s="71">
        <v>24757530</v>
      </c>
      <c r="L119" s="53">
        <v>1</v>
      </c>
      <c r="M119" s="54">
        <f t="shared" si="50"/>
        <v>7.2821917808219174</v>
      </c>
      <c r="N119" s="55">
        <v>20</v>
      </c>
      <c r="O119" s="54">
        <f t="shared" si="51"/>
        <v>12.717808219178082</v>
      </c>
      <c r="P119" s="53">
        <f t="shared" si="52"/>
        <v>24759607.394097015</v>
      </c>
      <c r="Q119" s="53">
        <f t="shared" si="53"/>
        <v>1946845.4758391664</v>
      </c>
      <c r="R119" s="53">
        <f t="shared" si="54"/>
        <v>22810684.524160832</v>
      </c>
      <c r="S119" s="53">
        <f t="shared" si="55"/>
        <v>1946845.4758391664</v>
      </c>
      <c r="T119" s="53">
        <f t="shared" si="56"/>
        <v>20863839.048321664</v>
      </c>
      <c r="U119" s="54">
        <f t="shared" si="57"/>
        <v>9.2849315068493148</v>
      </c>
      <c r="V119" s="55">
        <v>25</v>
      </c>
      <c r="W119" s="54">
        <f t="shared" si="58"/>
        <v>15.715068493150685</v>
      </c>
      <c r="X119" s="53">
        <f t="shared" si="59"/>
        <v>20863838.048321664</v>
      </c>
      <c r="Y119" s="53">
        <f t="shared" si="60"/>
        <v>1327632.6512617515</v>
      </c>
      <c r="Z119" s="56">
        <f t="shared" si="61"/>
        <v>19536206.397059914</v>
      </c>
      <c r="AA119" s="56">
        <f t="shared" si="62"/>
        <v>1327632.6512617515</v>
      </c>
      <c r="AB119" s="56">
        <f t="shared" si="63"/>
        <v>18208573.745798163</v>
      </c>
      <c r="AC119" s="8">
        <f t="shared" si="64"/>
        <v>1327632.6512617515</v>
      </c>
      <c r="AD119" s="8">
        <f t="shared" si="68"/>
        <v>1327632.6512617515</v>
      </c>
      <c r="AE119" s="9">
        <f t="shared" si="68"/>
        <v>1327632.6512617515</v>
      </c>
    </row>
    <row r="120" spans="1:31" x14ac:dyDescent="0.25">
      <c r="A120" s="55">
        <v>29</v>
      </c>
      <c r="B120" s="55" t="s">
        <v>19</v>
      </c>
      <c r="C120" s="69">
        <f t="shared" si="67"/>
        <v>39071</v>
      </c>
      <c r="D120" s="57">
        <v>53058</v>
      </c>
      <c r="E120" s="55" t="s">
        <v>31</v>
      </c>
      <c r="F120" s="55" t="s">
        <v>32</v>
      </c>
      <c r="G120" s="55">
        <v>40177476.893333331</v>
      </c>
      <c r="H120" s="70">
        <f t="shared" si="47"/>
        <v>2117201.6562156714</v>
      </c>
      <c r="I120" s="70">
        <f t="shared" si="48"/>
        <v>15417868.499236314</v>
      </c>
      <c r="J120" s="70">
        <f t="shared" si="49"/>
        <v>24759608.394097015</v>
      </c>
      <c r="K120" s="71">
        <v>24757530</v>
      </c>
      <c r="L120" s="53">
        <v>1</v>
      </c>
      <c r="M120" s="54">
        <f t="shared" si="50"/>
        <v>7.2821917808219174</v>
      </c>
      <c r="N120" s="55">
        <v>20</v>
      </c>
      <c r="O120" s="54">
        <f t="shared" si="51"/>
        <v>12.717808219178082</v>
      </c>
      <c r="P120" s="53">
        <f t="shared" si="52"/>
        <v>24759607.394097015</v>
      </c>
      <c r="Q120" s="53">
        <f t="shared" si="53"/>
        <v>1946845.4758391664</v>
      </c>
      <c r="R120" s="53">
        <f t="shared" si="54"/>
        <v>22810684.524160832</v>
      </c>
      <c r="S120" s="53">
        <f t="shared" si="55"/>
        <v>1946845.4758391664</v>
      </c>
      <c r="T120" s="53">
        <f t="shared" si="56"/>
        <v>20863839.048321664</v>
      </c>
      <c r="U120" s="54">
        <f t="shared" si="57"/>
        <v>9.2849315068493148</v>
      </c>
      <c r="V120" s="55">
        <v>25</v>
      </c>
      <c r="W120" s="54">
        <f t="shared" si="58"/>
        <v>15.715068493150685</v>
      </c>
      <c r="X120" s="53">
        <f t="shared" si="59"/>
        <v>20863838.048321664</v>
      </c>
      <c r="Y120" s="53">
        <f t="shared" si="60"/>
        <v>1327632.6512617515</v>
      </c>
      <c r="Z120" s="56">
        <f t="shared" si="61"/>
        <v>19536206.397059914</v>
      </c>
      <c r="AA120" s="56">
        <f t="shared" si="62"/>
        <v>1327632.6512617515</v>
      </c>
      <c r="AB120" s="56">
        <f t="shared" si="63"/>
        <v>18208573.745798163</v>
      </c>
      <c r="AC120" s="8">
        <f t="shared" si="64"/>
        <v>1327632.6512617515</v>
      </c>
      <c r="AD120" s="8">
        <f t="shared" si="68"/>
        <v>1327632.6512617515</v>
      </c>
      <c r="AE120" s="9">
        <f t="shared" si="68"/>
        <v>1327632.6512617515</v>
      </c>
    </row>
    <row r="121" spans="1:31" x14ac:dyDescent="0.25">
      <c r="A121" s="55">
        <v>30</v>
      </c>
      <c r="B121" s="55" t="s">
        <v>19</v>
      </c>
      <c r="C121" s="69">
        <f t="shared" si="67"/>
        <v>39071</v>
      </c>
      <c r="D121" s="57">
        <v>53059</v>
      </c>
      <c r="E121" s="55" t="s">
        <v>31</v>
      </c>
      <c r="F121" s="55" t="s">
        <v>32</v>
      </c>
      <c r="G121" s="55">
        <v>40177476.893333331</v>
      </c>
      <c r="H121" s="70">
        <f t="shared" si="47"/>
        <v>2117201.6562156714</v>
      </c>
      <c r="I121" s="70">
        <f t="shared" si="48"/>
        <v>15417868.499236314</v>
      </c>
      <c r="J121" s="70">
        <f t="shared" si="49"/>
        <v>24759608.394097015</v>
      </c>
      <c r="K121" s="71">
        <v>24757530</v>
      </c>
      <c r="L121" s="53">
        <v>1</v>
      </c>
      <c r="M121" s="54">
        <f t="shared" si="50"/>
        <v>7.2821917808219174</v>
      </c>
      <c r="N121" s="55">
        <v>20</v>
      </c>
      <c r="O121" s="54">
        <f t="shared" si="51"/>
        <v>12.717808219178082</v>
      </c>
      <c r="P121" s="53">
        <f t="shared" si="52"/>
        <v>24759607.394097015</v>
      </c>
      <c r="Q121" s="53">
        <f t="shared" si="53"/>
        <v>1946845.4758391664</v>
      </c>
      <c r="R121" s="53">
        <f t="shared" si="54"/>
        <v>22810684.524160832</v>
      </c>
      <c r="S121" s="53">
        <f t="shared" si="55"/>
        <v>1946845.4758391664</v>
      </c>
      <c r="T121" s="53">
        <f t="shared" si="56"/>
        <v>20863839.048321664</v>
      </c>
      <c r="U121" s="54">
        <f t="shared" si="57"/>
        <v>9.2849315068493148</v>
      </c>
      <c r="V121" s="55">
        <v>25</v>
      </c>
      <c r="W121" s="54">
        <f t="shared" si="58"/>
        <v>15.715068493150685</v>
      </c>
      <c r="X121" s="53">
        <f t="shared" si="59"/>
        <v>20863838.048321664</v>
      </c>
      <c r="Y121" s="53">
        <f t="shared" si="60"/>
        <v>1327632.6512617515</v>
      </c>
      <c r="Z121" s="56">
        <f t="shared" si="61"/>
        <v>19536206.397059914</v>
      </c>
      <c r="AA121" s="56">
        <f t="shared" si="62"/>
        <v>1327632.6512617515</v>
      </c>
      <c r="AB121" s="56">
        <f t="shared" si="63"/>
        <v>18208573.745798163</v>
      </c>
      <c r="AC121" s="8">
        <f t="shared" si="64"/>
        <v>1327632.6512617515</v>
      </c>
      <c r="AD121" s="8">
        <f t="shared" si="68"/>
        <v>1327632.6512617515</v>
      </c>
      <c r="AE121" s="9">
        <f t="shared" si="68"/>
        <v>1327632.6512617515</v>
      </c>
    </row>
    <row r="122" spans="1:31" x14ac:dyDescent="0.25">
      <c r="A122" s="55">
        <v>31</v>
      </c>
      <c r="B122" s="55" t="s">
        <v>19</v>
      </c>
      <c r="C122" s="69">
        <f t="shared" si="67"/>
        <v>39071</v>
      </c>
      <c r="D122" s="57">
        <v>53060</v>
      </c>
      <c r="E122" s="55" t="s">
        <v>31</v>
      </c>
      <c r="F122" s="55" t="s">
        <v>32</v>
      </c>
      <c r="G122" s="55">
        <v>40177476.893333331</v>
      </c>
      <c r="H122" s="70">
        <f t="shared" si="47"/>
        <v>2117201.6562156714</v>
      </c>
      <c r="I122" s="70">
        <f t="shared" si="48"/>
        <v>15417868.499236314</v>
      </c>
      <c r="J122" s="70">
        <f t="shared" si="49"/>
        <v>24759608.394097015</v>
      </c>
      <c r="K122" s="71">
        <v>24757530</v>
      </c>
      <c r="L122" s="53">
        <v>1</v>
      </c>
      <c r="M122" s="54">
        <f t="shared" si="50"/>
        <v>7.2821917808219174</v>
      </c>
      <c r="N122" s="55">
        <v>20</v>
      </c>
      <c r="O122" s="54">
        <f t="shared" si="51"/>
        <v>12.717808219178082</v>
      </c>
      <c r="P122" s="53">
        <f t="shared" si="52"/>
        <v>24759607.394097015</v>
      </c>
      <c r="Q122" s="53">
        <f t="shared" si="53"/>
        <v>1946845.4758391664</v>
      </c>
      <c r="R122" s="53">
        <f t="shared" si="54"/>
        <v>22810684.524160832</v>
      </c>
      <c r="S122" s="53">
        <f t="shared" si="55"/>
        <v>1946845.4758391664</v>
      </c>
      <c r="T122" s="53">
        <f t="shared" si="56"/>
        <v>20863839.048321664</v>
      </c>
      <c r="U122" s="54">
        <f t="shared" si="57"/>
        <v>9.2849315068493148</v>
      </c>
      <c r="V122" s="55">
        <v>25</v>
      </c>
      <c r="W122" s="54">
        <f t="shared" si="58"/>
        <v>15.715068493150685</v>
      </c>
      <c r="X122" s="53">
        <f t="shared" si="59"/>
        <v>20863838.048321664</v>
      </c>
      <c r="Y122" s="53">
        <f t="shared" si="60"/>
        <v>1327632.6512617515</v>
      </c>
      <c r="Z122" s="56">
        <f t="shared" si="61"/>
        <v>19536206.397059914</v>
      </c>
      <c r="AA122" s="56">
        <f t="shared" si="62"/>
        <v>1327632.6512617515</v>
      </c>
      <c r="AB122" s="56">
        <f t="shared" si="63"/>
        <v>18208573.745798163</v>
      </c>
      <c r="AC122" s="8">
        <f t="shared" si="64"/>
        <v>1327632.6512617515</v>
      </c>
      <c r="AD122" s="8">
        <f t="shared" si="68"/>
        <v>1327632.6512617515</v>
      </c>
      <c r="AE122" s="9">
        <f t="shared" si="68"/>
        <v>1327632.6512617515</v>
      </c>
    </row>
    <row r="123" spans="1:31" x14ac:dyDescent="0.25">
      <c r="A123" s="55">
        <v>32</v>
      </c>
      <c r="B123" s="55" t="s">
        <v>19</v>
      </c>
      <c r="C123" s="69">
        <f t="shared" si="67"/>
        <v>39071</v>
      </c>
      <c r="D123" s="57">
        <v>53061</v>
      </c>
      <c r="E123" s="55" t="s">
        <v>31</v>
      </c>
      <c r="F123" s="55" t="s">
        <v>32</v>
      </c>
      <c r="G123" s="55">
        <v>40177476.893333331</v>
      </c>
      <c r="H123" s="70">
        <f t="shared" si="47"/>
        <v>2117201.6562156714</v>
      </c>
      <c r="I123" s="70">
        <f t="shared" si="48"/>
        <v>15417868.499236314</v>
      </c>
      <c r="J123" s="70">
        <f t="shared" si="49"/>
        <v>24759608.394097015</v>
      </c>
      <c r="K123" s="71">
        <v>24757530</v>
      </c>
      <c r="L123" s="53">
        <v>1</v>
      </c>
      <c r="M123" s="54">
        <f t="shared" si="50"/>
        <v>7.2821917808219174</v>
      </c>
      <c r="N123" s="55">
        <v>20</v>
      </c>
      <c r="O123" s="54">
        <f t="shared" si="51"/>
        <v>12.717808219178082</v>
      </c>
      <c r="P123" s="53">
        <f t="shared" si="52"/>
        <v>24759607.394097015</v>
      </c>
      <c r="Q123" s="53">
        <f t="shared" si="53"/>
        <v>1946845.4758391664</v>
      </c>
      <c r="R123" s="53">
        <f t="shared" si="54"/>
        <v>22810684.524160832</v>
      </c>
      <c r="S123" s="53">
        <f t="shared" si="55"/>
        <v>1946845.4758391664</v>
      </c>
      <c r="T123" s="53">
        <f t="shared" si="56"/>
        <v>20863839.048321664</v>
      </c>
      <c r="U123" s="54">
        <f t="shared" si="57"/>
        <v>9.2849315068493148</v>
      </c>
      <c r="V123" s="55">
        <v>25</v>
      </c>
      <c r="W123" s="54">
        <f t="shared" si="58"/>
        <v>15.715068493150685</v>
      </c>
      <c r="X123" s="53">
        <f t="shared" si="59"/>
        <v>20863838.048321664</v>
      </c>
      <c r="Y123" s="53">
        <f t="shared" si="60"/>
        <v>1327632.6512617515</v>
      </c>
      <c r="Z123" s="56">
        <f t="shared" si="61"/>
        <v>19536206.397059914</v>
      </c>
      <c r="AA123" s="56">
        <f t="shared" si="62"/>
        <v>1327632.6512617515</v>
      </c>
      <c r="AB123" s="56">
        <f t="shared" si="63"/>
        <v>18208573.745798163</v>
      </c>
      <c r="AC123" s="8">
        <f t="shared" si="64"/>
        <v>1327632.6512617515</v>
      </c>
      <c r="AD123" s="8">
        <f t="shared" si="68"/>
        <v>1327632.6512617515</v>
      </c>
      <c r="AE123" s="9">
        <f t="shared" si="68"/>
        <v>1327632.6512617515</v>
      </c>
    </row>
    <row r="124" spans="1:31" x14ac:dyDescent="0.25">
      <c r="A124" s="55">
        <v>33</v>
      </c>
      <c r="B124" s="55" t="s">
        <v>19</v>
      </c>
      <c r="C124" s="69">
        <f t="shared" si="67"/>
        <v>39071</v>
      </c>
      <c r="D124" s="57">
        <v>53062</v>
      </c>
      <c r="E124" s="55" t="s">
        <v>31</v>
      </c>
      <c r="F124" s="55" t="s">
        <v>32</v>
      </c>
      <c r="G124" s="55">
        <v>40177476.893333331</v>
      </c>
      <c r="H124" s="70">
        <f t="shared" si="47"/>
        <v>2117201.6562156714</v>
      </c>
      <c r="I124" s="70">
        <f t="shared" si="48"/>
        <v>15417868.499236314</v>
      </c>
      <c r="J124" s="70">
        <f t="shared" si="49"/>
        <v>24759608.394097015</v>
      </c>
      <c r="K124" s="71">
        <v>24757530</v>
      </c>
      <c r="L124" s="53">
        <v>1</v>
      </c>
      <c r="M124" s="54">
        <f t="shared" ref="M124:M155" si="69">+($M$2-C124)/365</f>
        <v>7.2821917808219174</v>
      </c>
      <c r="N124" s="55">
        <v>20</v>
      </c>
      <c r="O124" s="54">
        <f t="shared" si="51"/>
        <v>12.717808219178082</v>
      </c>
      <c r="P124" s="53">
        <f t="shared" si="52"/>
        <v>24759607.394097015</v>
      </c>
      <c r="Q124" s="53">
        <f t="shared" si="53"/>
        <v>1946845.4758391664</v>
      </c>
      <c r="R124" s="53">
        <f t="shared" si="54"/>
        <v>22810684.524160832</v>
      </c>
      <c r="S124" s="53">
        <f t="shared" si="55"/>
        <v>1946845.4758391664</v>
      </c>
      <c r="T124" s="53">
        <f t="shared" si="56"/>
        <v>20863839.048321664</v>
      </c>
      <c r="U124" s="54">
        <f t="shared" si="57"/>
        <v>9.2849315068493148</v>
      </c>
      <c r="V124" s="55">
        <v>25</v>
      </c>
      <c r="W124" s="54">
        <f t="shared" si="58"/>
        <v>15.715068493150685</v>
      </c>
      <c r="X124" s="53">
        <f t="shared" si="59"/>
        <v>20863838.048321664</v>
      </c>
      <c r="Y124" s="53">
        <f t="shared" si="60"/>
        <v>1327632.6512617515</v>
      </c>
      <c r="Z124" s="56">
        <f t="shared" si="61"/>
        <v>19536206.397059914</v>
      </c>
      <c r="AA124" s="56">
        <f t="shared" ref="AA124:AA155" si="70">Y124</f>
        <v>1327632.6512617515</v>
      </c>
      <c r="AB124" s="56">
        <f t="shared" si="63"/>
        <v>18208573.745798163</v>
      </c>
      <c r="AC124" s="8">
        <f t="shared" ref="AC124:AC155" si="71">AA124</f>
        <v>1327632.6512617515</v>
      </c>
      <c r="AD124" s="8">
        <f t="shared" ref="AD124:AE139" si="72">AC124</f>
        <v>1327632.6512617515</v>
      </c>
      <c r="AE124" s="9">
        <f t="shared" si="72"/>
        <v>1327632.6512617515</v>
      </c>
    </row>
    <row r="125" spans="1:31" x14ac:dyDescent="0.25">
      <c r="A125" s="55">
        <v>34</v>
      </c>
      <c r="B125" s="55" t="s">
        <v>19</v>
      </c>
      <c r="C125" s="69">
        <f t="shared" si="67"/>
        <v>39071</v>
      </c>
      <c r="D125" s="57">
        <v>53063</v>
      </c>
      <c r="E125" s="55" t="s">
        <v>31</v>
      </c>
      <c r="F125" s="55" t="s">
        <v>32</v>
      </c>
      <c r="G125" s="55">
        <v>40177476.893333331</v>
      </c>
      <c r="H125" s="70">
        <f t="shared" si="47"/>
        <v>2117201.6562156714</v>
      </c>
      <c r="I125" s="70">
        <f t="shared" si="48"/>
        <v>15417868.499236314</v>
      </c>
      <c r="J125" s="70">
        <f t="shared" si="49"/>
        <v>24759608.394097015</v>
      </c>
      <c r="K125" s="71">
        <v>24757530</v>
      </c>
      <c r="L125" s="53">
        <v>1</v>
      </c>
      <c r="M125" s="54">
        <f t="shared" si="69"/>
        <v>7.2821917808219174</v>
      </c>
      <c r="N125" s="55">
        <v>20</v>
      </c>
      <c r="O125" s="54">
        <f t="shared" si="51"/>
        <v>12.717808219178082</v>
      </c>
      <c r="P125" s="53">
        <f t="shared" si="52"/>
        <v>24759607.394097015</v>
      </c>
      <c r="Q125" s="53">
        <f t="shared" si="53"/>
        <v>1946845.4758391664</v>
      </c>
      <c r="R125" s="53">
        <f t="shared" si="54"/>
        <v>22810684.524160832</v>
      </c>
      <c r="S125" s="53">
        <f t="shared" si="55"/>
        <v>1946845.4758391664</v>
      </c>
      <c r="T125" s="53">
        <f t="shared" si="56"/>
        <v>20863839.048321664</v>
      </c>
      <c r="U125" s="54">
        <f t="shared" si="57"/>
        <v>9.2849315068493148</v>
      </c>
      <c r="V125" s="55">
        <v>25</v>
      </c>
      <c r="W125" s="54">
        <f t="shared" si="58"/>
        <v>15.715068493150685</v>
      </c>
      <c r="X125" s="53">
        <f t="shared" si="59"/>
        <v>20863838.048321664</v>
      </c>
      <c r="Y125" s="53">
        <f t="shared" si="60"/>
        <v>1327632.6512617515</v>
      </c>
      <c r="Z125" s="56">
        <f t="shared" si="61"/>
        <v>19536206.397059914</v>
      </c>
      <c r="AA125" s="56">
        <f t="shared" si="70"/>
        <v>1327632.6512617515</v>
      </c>
      <c r="AB125" s="56">
        <f t="shared" si="63"/>
        <v>18208573.745798163</v>
      </c>
      <c r="AC125" s="8">
        <f t="shared" si="71"/>
        <v>1327632.6512617515</v>
      </c>
      <c r="AD125" s="8">
        <f t="shared" si="72"/>
        <v>1327632.6512617515</v>
      </c>
      <c r="AE125" s="9">
        <f t="shared" si="72"/>
        <v>1327632.6512617515</v>
      </c>
    </row>
    <row r="126" spans="1:31" x14ac:dyDescent="0.25">
      <c r="A126" s="55">
        <v>35</v>
      </c>
      <c r="B126" s="55" t="s">
        <v>19</v>
      </c>
      <c r="C126" s="69">
        <f t="shared" si="67"/>
        <v>39071</v>
      </c>
      <c r="D126" s="57">
        <v>53064</v>
      </c>
      <c r="E126" s="55" t="s">
        <v>31</v>
      </c>
      <c r="F126" s="55" t="s">
        <v>32</v>
      </c>
      <c r="G126" s="55">
        <v>40177476.893333331</v>
      </c>
      <c r="H126" s="70">
        <f t="shared" si="47"/>
        <v>2117201.6562156714</v>
      </c>
      <c r="I126" s="70">
        <f t="shared" si="48"/>
        <v>15417868.499236314</v>
      </c>
      <c r="J126" s="70">
        <f t="shared" si="49"/>
        <v>24759608.394097015</v>
      </c>
      <c r="K126" s="71">
        <v>24757530</v>
      </c>
      <c r="L126" s="53">
        <v>1</v>
      </c>
      <c r="M126" s="54">
        <f t="shared" si="69"/>
        <v>7.2821917808219174</v>
      </c>
      <c r="N126" s="55">
        <v>20</v>
      </c>
      <c r="O126" s="54">
        <f t="shared" si="51"/>
        <v>12.717808219178082</v>
      </c>
      <c r="P126" s="53">
        <f t="shared" si="52"/>
        <v>24759607.394097015</v>
      </c>
      <c r="Q126" s="53">
        <f t="shared" si="53"/>
        <v>1946845.4758391664</v>
      </c>
      <c r="R126" s="53">
        <f t="shared" si="54"/>
        <v>22810684.524160832</v>
      </c>
      <c r="S126" s="53">
        <f t="shared" si="55"/>
        <v>1946845.4758391664</v>
      </c>
      <c r="T126" s="53">
        <f>R126-S126-1</f>
        <v>20863838.048321664</v>
      </c>
      <c r="U126" s="54">
        <f t="shared" si="57"/>
        <v>9.2849315068493148</v>
      </c>
      <c r="V126" s="55">
        <v>25</v>
      </c>
      <c r="W126" s="54">
        <f t="shared" si="58"/>
        <v>15.715068493150685</v>
      </c>
      <c r="X126" s="53">
        <f t="shared" si="59"/>
        <v>20863837.048321664</v>
      </c>
      <c r="Y126" s="53">
        <f t="shared" si="60"/>
        <v>1327632.5876285578</v>
      </c>
      <c r="Z126" s="56">
        <f t="shared" si="61"/>
        <v>19536205.460693106</v>
      </c>
      <c r="AA126" s="56">
        <f t="shared" si="70"/>
        <v>1327632.5876285578</v>
      </c>
      <c r="AB126" s="56">
        <f t="shared" si="63"/>
        <v>18208572.873064548</v>
      </c>
      <c r="AC126" s="8">
        <f t="shared" si="71"/>
        <v>1327632.5876285578</v>
      </c>
      <c r="AD126" s="8">
        <f t="shared" si="72"/>
        <v>1327632.5876285578</v>
      </c>
      <c r="AE126" s="9">
        <f t="shared" si="72"/>
        <v>1327632.5876285578</v>
      </c>
    </row>
    <row r="127" spans="1:31" x14ac:dyDescent="0.25">
      <c r="A127" s="55">
        <v>36</v>
      </c>
      <c r="B127" s="55" t="s">
        <v>19</v>
      </c>
      <c r="C127" s="69">
        <f>DATE(2006,12,21)</f>
        <v>39072</v>
      </c>
      <c r="D127" s="57">
        <v>53065</v>
      </c>
      <c r="E127" s="55" t="s">
        <v>31</v>
      </c>
      <c r="F127" s="55" t="s">
        <v>32</v>
      </c>
      <c r="G127" s="55">
        <v>40177476.893333331</v>
      </c>
      <c r="H127" s="70">
        <f t="shared" si="47"/>
        <v>2117201.6562156714</v>
      </c>
      <c r="I127" s="70">
        <f t="shared" si="48"/>
        <v>15412067.946753532</v>
      </c>
      <c r="J127" s="70">
        <f t="shared" si="49"/>
        <v>24765408.946579799</v>
      </c>
      <c r="K127" s="71">
        <v>24757530</v>
      </c>
      <c r="L127" s="53">
        <v>1</v>
      </c>
      <c r="M127" s="54">
        <f t="shared" si="69"/>
        <v>7.279452054794521</v>
      </c>
      <c r="N127" s="55">
        <v>20</v>
      </c>
      <c r="O127" s="54">
        <f t="shared" si="51"/>
        <v>12.720547945205478</v>
      </c>
      <c r="P127" s="53">
        <f t="shared" si="52"/>
        <v>24765407.946579799</v>
      </c>
      <c r="Q127" s="53">
        <f t="shared" si="53"/>
        <v>1946882.1668106026</v>
      </c>
      <c r="R127" s="53">
        <f t="shared" si="54"/>
        <v>22810647.833189398</v>
      </c>
      <c r="S127" s="53">
        <f t="shared" si="55"/>
        <v>1946882.1668106026</v>
      </c>
      <c r="T127" s="53">
        <f>R127-S127-1</f>
        <v>20863764.666378796</v>
      </c>
      <c r="U127" s="54">
        <f t="shared" si="57"/>
        <v>9.2821917808219183</v>
      </c>
      <c r="V127" s="55">
        <v>25</v>
      </c>
      <c r="W127" s="54">
        <f t="shared" si="58"/>
        <v>15.717808219178082</v>
      </c>
      <c r="X127" s="53">
        <f t="shared" si="59"/>
        <v>20863763.666378796</v>
      </c>
      <c r="Y127" s="53">
        <f t="shared" si="60"/>
        <v>1327396.5030901623</v>
      </c>
      <c r="Z127" s="56">
        <f t="shared" si="61"/>
        <v>19536368.163288634</v>
      </c>
      <c r="AA127" s="56">
        <f t="shared" si="70"/>
        <v>1327396.5030901623</v>
      </c>
      <c r="AB127" s="56">
        <f t="shared" si="63"/>
        <v>18208971.660198472</v>
      </c>
      <c r="AC127" s="8">
        <f t="shared" si="71"/>
        <v>1327396.5030901623</v>
      </c>
      <c r="AD127" s="8">
        <f t="shared" si="72"/>
        <v>1327396.5030901623</v>
      </c>
      <c r="AE127" s="9">
        <f t="shared" si="72"/>
        <v>1327396.5030901623</v>
      </c>
    </row>
    <row r="128" spans="1:31" x14ac:dyDescent="0.25">
      <c r="A128" s="55">
        <v>37</v>
      </c>
      <c r="B128" s="55" t="s">
        <v>19</v>
      </c>
      <c r="C128" s="69">
        <f t="shared" ref="C128:C151" si="73">DATE(2006,12,21)</f>
        <v>39072</v>
      </c>
      <c r="D128" s="57">
        <v>53066</v>
      </c>
      <c r="E128" s="55" t="s">
        <v>31</v>
      </c>
      <c r="F128" s="55" t="s">
        <v>32</v>
      </c>
      <c r="G128" s="55">
        <v>40177476.893333331</v>
      </c>
      <c r="H128" s="70">
        <f t="shared" si="47"/>
        <v>2117201.6562156714</v>
      </c>
      <c r="I128" s="70">
        <f t="shared" si="48"/>
        <v>15412067.946753532</v>
      </c>
      <c r="J128" s="70">
        <f t="shared" si="49"/>
        <v>24765408.946579799</v>
      </c>
      <c r="K128" s="71">
        <v>24757530</v>
      </c>
      <c r="L128" s="53">
        <v>1</v>
      </c>
      <c r="M128" s="54">
        <f t="shared" si="69"/>
        <v>7.279452054794521</v>
      </c>
      <c r="N128" s="55">
        <v>20</v>
      </c>
      <c r="O128" s="54">
        <f t="shared" si="51"/>
        <v>12.720547945205478</v>
      </c>
      <c r="P128" s="53">
        <f t="shared" si="52"/>
        <v>24765407.946579799</v>
      </c>
      <c r="Q128" s="53">
        <f t="shared" si="53"/>
        <v>1946882.1668106026</v>
      </c>
      <c r="R128" s="53">
        <f t="shared" si="54"/>
        <v>22810647.833189398</v>
      </c>
      <c r="S128" s="53">
        <f t="shared" si="55"/>
        <v>1946882.1668106026</v>
      </c>
      <c r="T128" s="53">
        <f t="shared" ref="T128:T136" si="74">R128-S128-1</f>
        <v>20863764.666378796</v>
      </c>
      <c r="U128" s="54">
        <f t="shared" si="57"/>
        <v>9.2821917808219183</v>
      </c>
      <c r="V128" s="55">
        <v>25</v>
      </c>
      <c r="W128" s="54">
        <f t="shared" si="58"/>
        <v>15.717808219178082</v>
      </c>
      <c r="X128" s="53">
        <f t="shared" si="59"/>
        <v>20863763.666378796</v>
      </c>
      <c r="Y128" s="53">
        <f t="shared" si="60"/>
        <v>1327396.5030901623</v>
      </c>
      <c r="Z128" s="56">
        <f t="shared" si="61"/>
        <v>19536368.163288634</v>
      </c>
      <c r="AA128" s="56">
        <f t="shared" si="70"/>
        <v>1327396.5030901623</v>
      </c>
      <c r="AB128" s="56">
        <f t="shared" si="63"/>
        <v>18208971.660198472</v>
      </c>
      <c r="AC128" s="8">
        <f t="shared" si="71"/>
        <v>1327396.5030901623</v>
      </c>
      <c r="AD128" s="8">
        <f t="shared" si="72"/>
        <v>1327396.5030901623</v>
      </c>
      <c r="AE128" s="9">
        <f t="shared" si="72"/>
        <v>1327396.5030901623</v>
      </c>
    </row>
    <row r="129" spans="1:31" x14ac:dyDescent="0.25">
      <c r="A129" s="55">
        <v>38</v>
      </c>
      <c r="B129" s="55" t="s">
        <v>19</v>
      </c>
      <c r="C129" s="69">
        <f t="shared" si="73"/>
        <v>39072</v>
      </c>
      <c r="D129" s="57">
        <v>53067</v>
      </c>
      <c r="E129" s="55" t="s">
        <v>31</v>
      </c>
      <c r="F129" s="55" t="s">
        <v>32</v>
      </c>
      <c r="G129" s="55">
        <v>40177476.893333331</v>
      </c>
      <c r="H129" s="70">
        <f t="shared" si="47"/>
        <v>2117201.6562156714</v>
      </c>
      <c r="I129" s="70">
        <f t="shared" si="48"/>
        <v>15412067.946753532</v>
      </c>
      <c r="J129" s="70">
        <f t="shared" si="49"/>
        <v>24765408.946579799</v>
      </c>
      <c r="K129" s="71">
        <v>24757530</v>
      </c>
      <c r="L129" s="53">
        <v>1</v>
      </c>
      <c r="M129" s="54">
        <f t="shared" si="69"/>
        <v>7.279452054794521</v>
      </c>
      <c r="N129" s="55">
        <v>20</v>
      </c>
      <c r="O129" s="54">
        <f t="shared" si="51"/>
        <v>12.720547945205478</v>
      </c>
      <c r="P129" s="53">
        <f t="shared" si="52"/>
        <v>24765407.946579799</v>
      </c>
      <c r="Q129" s="53">
        <f t="shared" si="53"/>
        <v>1946882.1668106026</v>
      </c>
      <c r="R129" s="53">
        <f t="shared" si="54"/>
        <v>22810647.833189398</v>
      </c>
      <c r="S129" s="53">
        <f t="shared" si="55"/>
        <v>1946882.1668106026</v>
      </c>
      <c r="T129" s="53">
        <f>R129-S129</f>
        <v>20863765.666378796</v>
      </c>
      <c r="U129" s="54">
        <f t="shared" si="57"/>
        <v>9.2821917808219183</v>
      </c>
      <c r="V129" s="55">
        <v>25</v>
      </c>
      <c r="W129" s="54">
        <f t="shared" si="58"/>
        <v>15.717808219178082</v>
      </c>
      <c r="X129" s="53">
        <f t="shared" si="59"/>
        <v>20863764.666378796</v>
      </c>
      <c r="Y129" s="53">
        <f t="shared" si="60"/>
        <v>1327396.5667122644</v>
      </c>
      <c r="Z129" s="56">
        <f t="shared" si="61"/>
        <v>19536369.099666532</v>
      </c>
      <c r="AA129" s="56">
        <f t="shared" si="70"/>
        <v>1327396.5667122644</v>
      </c>
      <c r="AB129" s="56">
        <f t="shared" si="63"/>
        <v>18208972.532954268</v>
      </c>
      <c r="AC129" s="8">
        <f t="shared" si="71"/>
        <v>1327396.5667122644</v>
      </c>
      <c r="AD129" s="8">
        <f t="shared" si="72"/>
        <v>1327396.5667122644</v>
      </c>
      <c r="AE129" s="9">
        <f t="shared" si="72"/>
        <v>1327396.5667122644</v>
      </c>
    </row>
    <row r="130" spans="1:31" x14ac:dyDescent="0.25">
      <c r="A130" s="55">
        <v>39</v>
      </c>
      <c r="B130" s="55" t="s">
        <v>19</v>
      </c>
      <c r="C130" s="69">
        <f t="shared" si="73"/>
        <v>39072</v>
      </c>
      <c r="D130" s="57">
        <v>53068</v>
      </c>
      <c r="E130" s="55" t="s">
        <v>31</v>
      </c>
      <c r="F130" s="55" t="s">
        <v>32</v>
      </c>
      <c r="G130" s="55">
        <v>40177476.893333331</v>
      </c>
      <c r="H130" s="70">
        <f t="shared" si="47"/>
        <v>2117201.6562156714</v>
      </c>
      <c r="I130" s="70">
        <f t="shared" si="48"/>
        <v>15412067.946753532</v>
      </c>
      <c r="J130" s="70">
        <f t="shared" si="49"/>
        <v>24765408.946579799</v>
      </c>
      <c r="K130" s="71">
        <v>24757530</v>
      </c>
      <c r="L130" s="53">
        <v>1</v>
      </c>
      <c r="M130" s="54">
        <f t="shared" si="69"/>
        <v>7.279452054794521</v>
      </c>
      <c r="N130" s="55">
        <v>20</v>
      </c>
      <c r="O130" s="54">
        <f t="shared" si="51"/>
        <v>12.720547945205478</v>
      </c>
      <c r="P130" s="53">
        <f t="shared" si="52"/>
        <v>24765407.946579799</v>
      </c>
      <c r="Q130" s="53">
        <f t="shared" si="53"/>
        <v>1946882.1668106026</v>
      </c>
      <c r="R130" s="53">
        <f t="shared" si="54"/>
        <v>22810647.833189398</v>
      </c>
      <c r="S130" s="53">
        <f t="shared" si="55"/>
        <v>1946882.1668106026</v>
      </c>
      <c r="T130" s="53">
        <f>R130-S130</f>
        <v>20863765.666378796</v>
      </c>
      <c r="U130" s="54">
        <f t="shared" si="57"/>
        <v>9.2821917808219183</v>
      </c>
      <c r="V130" s="55">
        <v>25</v>
      </c>
      <c r="W130" s="54">
        <f t="shared" si="58"/>
        <v>15.717808219178082</v>
      </c>
      <c r="X130" s="53">
        <f t="shared" si="59"/>
        <v>20863764.666378796</v>
      </c>
      <c r="Y130" s="53">
        <f t="shared" si="60"/>
        <v>1327396.5667122644</v>
      </c>
      <c r="Z130" s="56">
        <f t="shared" si="61"/>
        <v>19536369.099666532</v>
      </c>
      <c r="AA130" s="56">
        <f t="shared" si="70"/>
        <v>1327396.5667122644</v>
      </c>
      <c r="AB130" s="56">
        <f t="shared" si="63"/>
        <v>18208972.532954268</v>
      </c>
      <c r="AC130" s="8">
        <f t="shared" si="71"/>
        <v>1327396.5667122644</v>
      </c>
      <c r="AD130" s="8">
        <f t="shared" si="72"/>
        <v>1327396.5667122644</v>
      </c>
      <c r="AE130" s="9">
        <f t="shared" si="72"/>
        <v>1327396.5667122644</v>
      </c>
    </row>
    <row r="131" spans="1:31" x14ac:dyDescent="0.25">
      <c r="A131" s="55">
        <v>40</v>
      </c>
      <c r="B131" s="55" t="s">
        <v>19</v>
      </c>
      <c r="C131" s="69">
        <f t="shared" si="73"/>
        <v>39072</v>
      </c>
      <c r="D131" s="57">
        <v>53069</v>
      </c>
      <c r="E131" s="55" t="s">
        <v>31</v>
      </c>
      <c r="F131" s="55" t="s">
        <v>32</v>
      </c>
      <c r="G131" s="55">
        <v>40177476.893333331</v>
      </c>
      <c r="H131" s="70">
        <f t="shared" si="47"/>
        <v>2117201.6562156714</v>
      </c>
      <c r="I131" s="70">
        <f t="shared" si="48"/>
        <v>15412067.946753532</v>
      </c>
      <c r="J131" s="70">
        <f t="shared" si="49"/>
        <v>24765408.946579799</v>
      </c>
      <c r="K131" s="71">
        <v>24757530</v>
      </c>
      <c r="L131" s="53">
        <v>1</v>
      </c>
      <c r="M131" s="54">
        <f t="shared" si="69"/>
        <v>7.279452054794521</v>
      </c>
      <c r="N131" s="55">
        <v>20</v>
      </c>
      <c r="O131" s="54">
        <f t="shared" si="51"/>
        <v>12.720547945205478</v>
      </c>
      <c r="P131" s="53">
        <f t="shared" si="52"/>
        <v>24765407.946579799</v>
      </c>
      <c r="Q131" s="53">
        <f t="shared" si="53"/>
        <v>1946882.1668106026</v>
      </c>
      <c r="R131" s="53">
        <f t="shared" si="54"/>
        <v>22810647.833189398</v>
      </c>
      <c r="S131" s="53">
        <f t="shared" si="55"/>
        <v>1946882.1668106026</v>
      </c>
      <c r="T131" s="53">
        <f t="shared" si="74"/>
        <v>20863764.666378796</v>
      </c>
      <c r="U131" s="54">
        <f t="shared" si="57"/>
        <v>9.2821917808219183</v>
      </c>
      <c r="V131" s="55">
        <v>25</v>
      </c>
      <c r="W131" s="54">
        <f t="shared" si="58"/>
        <v>15.717808219178082</v>
      </c>
      <c r="X131" s="53">
        <f t="shared" si="59"/>
        <v>20863763.666378796</v>
      </c>
      <c r="Y131" s="53">
        <f t="shared" si="60"/>
        <v>1327396.5030901623</v>
      </c>
      <c r="Z131" s="56">
        <f t="shared" si="61"/>
        <v>19536368.163288634</v>
      </c>
      <c r="AA131" s="56">
        <f t="shared" si="70"/>
        <v>1327396.5030901623</v>
      </c>
      <c r="AB131" s="56">
        <f t="shared" si="63"/>
        <v>18208971.660198472</v>
      </c>
      <c r="AC131" s="8">
        <f t="shared" si="71"/>
        <v>1327396.5030901623</v>
      </c>
      <c r="AD131" s="8">
        <f t="shared" si="72"/>
        <v>1327396.5030901623</v>
      </c>
      <c r="AE131" s="9">
        <f t="shared" si="72"/>
        <v>1327396.5030901623</v>
      </c>
    </row>
    <row r="132" spans="1:31" x14ac:dyDescent="0.25">
      <c r="A132" s="55">
        <v>41</v>
      </c>
      <c r="B132" s="55" t="s">
        <v>19</v>
      </c>
      <c r="C132" s="69">
        <f t="shared" si="73"/>
        <v>39072</v>
      </c>
      <c r="D132" s="57">
        <v>53070</v>
      </c>
      <c r="E132" s="55" t="s">
        <v>31</v>
      </c>
      <c r="F132" s="55" t="s">
        <v>32</v>
      </c>
      <c r="G132" s="55">
        <v>40177476.893333331</v>
      </c>
      <c r="H132" s="70">
        <f t="shared" si="47"/>
        <v>2117201.6562156714</v>
      </c>
      <c r="I132" s="70">
        <f t="shared" si="48"/>
        <v>15412067.946753532</v>
      </c>
      <c r="J132" s="70">
        <f t="shared" si="49"/>
        <v>24765408.946579799</v>
      </c>
      <c r="K132" s="71">
        <v>24757530</v>
      </c>
      <c r="L132" s="53">
        <v>1</v>
      </c>
      <c r="M132" s="54">
        <f t="shared" si="69"/>
        <v>7.279452054794521</v>
      </c>
      <c r="N132" s="55">
        <v>20</v>
      </c>
      <c r="O132" s="54">
        <f t="shared" si="51"/>
        <v>12.720547945205478</v>
      </c>
      <c r="P132" s="53">
        <f t="shared" si="52"/>
        <v>24765407.946579799</v>
      </c>
      <c r="Q132" s="53">
        <f t="shared" si="53"/>
        <v>1946882.1668106026</v>
      </c>
      <c r="R132" s="53">
        <f t="shared" si="54"/>
        <v>22810647.833189398</v>
      </c>
      <c r="S132" s="53">
        <f t="shared" si="55"/>
        <v>1946882.1668106026</v>
      </c>
      <c r="T132" s="53">
        <f t="shared" si="74"/>
        <v>20863764.666378796</v>
      </c>
      <c r="U132" s="54">
        <f t="shared" si="57"/>
        <v>9.2821917808219183</v>
      </c>
      <c r="V132" s="55">
        <v>25</v>
      </c>
      <c r="W132" s="54">
        <f t="shared" si="58"/>
        <v>15.717808219178082</v>
      </c>
      <c r="X132" s="53">
        <f t="shared" si="59"/>
        <v>20863763.666378796</v>
      </c>
      <c r="Y132" s="53">
        <f t="shared" si="60"/>
        <v>1327396.5030901623</v>
      </c>
      <c r="Z132" s="56">
        <f t="shared" si="61"/>
        <v>19536368.163288634</v>
      </c>
      <c r="AA132" s="56">
        <f t="shared" si="70"/>
        <v>1327396.5030901623</v>
      </c>
      <c r="AB132" s="56">
        <f t="shared" si="63"/>
        <v>18208971.660198472</v>
      </c>
      <c r="AC132" s="8">
        <f t="shared" si="71"/>
        <v>1327396.5030901623</v>
      </c>
      <c r="AD132" s="8">
        <f t="shared" si="72"/>
        <v>1327396.5030901623</v>
      </c>
      <c r="AE132" s="9">
        <f t="shared" si="72"/>
        <v>1327396.5030901623</v>
      </c>
    </row>
    <row r="133" spans="1:31" x14ac:dyDescent="0.25">
      <c r="A133" s="55">
        <v>42</v>
      </c>
      <c r="B133" s="55" t="s">
        <v>19</v>
      </c>
      <c r="C133" s="69">
        <f t="shared" si="73"/>
        <v>39072</v>
      </c>
      <c r="D133" s="57">
        <v>53071</v>
      </c>
      <c r="E133" s="55" t="s">
        <v>31</v>
      </c>
      <c r="F133" s="55" t="s">
        <v>32</v>
      </c>
      <c r="G133" s="55">
        <v>40177476.893333331</v>
      </c>
      <c r="H133" s="70">
        <f t="shared" si="47"/>
        <v>2117201.6562156714</v>
      </c>
      <c r="I133" s="70">
        <f t="shared" si="48"/>
        <v>15412067.946753532</v>
      </c>
      <c r="J133" s="70">
        <f t="shared" si="49"/>
        <v>24765408.946579799</v>
      </c>
      <c r="K133" s="71">
        <v>24757530</v>
      </c>
      <c r="L133" s="53">
        <v>1</v>
      </c>
      <c r="M133" s="54">
        <f t="shared" si="69"/>
        <v>7.279452054794521</v>
      </c>
      <c r="N133" s="55">
        <v>20</v>
      </c>
      <c r="O133" s="54">
        <f t="shared" si="51"/>
        <v>12.720547945205478</v>
      </c>
      <c r="P133" s="53">
        <f t="shared" si="52"/>
        <v>24765407.946579799</v>
      </c>
      <c r="Q133" s="53">
        <f t="shared" si="53"/>
        <v>1946882.1668106026</v>
      </c>
      <c r="R133" s="53">
        <f t="shared" si="54"/>
        <v>22810647.833189398</v>
      </c>
      <c r="S133" s="53">
        <f t="shared" si="55"/>
        <v>1946882.1668106026</v>
      </c>
      <c r="T133" s="53">
        <f t="shared" si="74"/>
        <v>20863764.666378796</v>
      </c>
      <c r="U133" s="54">
        <f t="shared" si="57"/>
        <v>9.2821917808219183</v>
      </c>
      <c r="V133" s="55">
        <v>25</v>
      </c>
      <c r="W133" s="54">
        <f t="shared" si="58"/>
        <v>15.717808219178082</v>
      </c>
      <c r="X133" s="53">
        <f t="shared" si="59"/>
        <v>20863763.666378796</v>
      </c>
      <c r="Y133" s="53">
        <f t="shared" si="60"/>
        <v>1327396.5030901623</v>
      </c>
      <c r="Z133" s="56">
        <f t="shared" si="61"/>
        <v>19536368.163288634</v>
      </c>
      <c r="AA133" s="56">
        <f t="shared" si="70"/>
        <v>1327396.5030901623</v>
      </c>
      <c r="AB133" s="56">
        <f t="shared" si="63"/>
        <v>18208971.660198472</v>
      </c>
      <c r="AC133" s="8">
        <f t="shared" si="71"/>
        <v>1327396.5030901623</v>
      </c>
      <c r="AD133" s="8">
        <f t="shared" si="72"/>
        <v>1327396.5030901623</v>
      </c>
      <c r="AE133" s="9">
        <f t="shared" si="72"/>
        <v>1327396.5030901623</v>
      </c>
    </row>
    <row r="134" spans="1:31" x14ac:dyDescent="0.25">
      <c r="A134" s="55">
        <v>43</v>
      </c>
      <c r="B134" s="55" t="s">
        <v>19</v>
      </c>
      <c r="C134" s="69">
        <f t="shared" si="73"/>
        <v>39072</v>
      </c>
      <c r="D134" s="57">
        <v>53072</v>
      </c>
      <c r="E134" s="55" t="s">
        <v>31</v>
      </c>
      <c r="F134" s="55" t="s">
        <v>32</v>
      </c>
      <c r="G134" s="55">
        <v>40177476.893333331</v>
      </c>
      <c r="H134" s="70">
        <f t="shared" si="47"/>
        <v>2117201.6562156714</v>
      </c>
      <c r="I134" s="70">
        <f t="shared" si="48"/>
        <v>15412067.946753532</v>
      </c>
      <c r="J134" s="70">
        <f t="shared" si="49"/>
        <v>24765408.946579799</v>
      </c>
      <c r="K134" s="71">
        <v>24757530</v>
      </c>
      <c r="L134" s="53">
        <v>1</v>
      </c>
      <c r="M134" s="54">
        <f t="shared" si="69"/>
        <v>7.279452054794521</v>
      </c>
      <c r="N134" s="55">
        <v>20</v>
      </c>
      <c r="O134" s="54">
        <f t="shared" si="51"/>
        <v>12.720547945205478</v>
      </c>
      <c r="P134" s="53">
        <f t="shared" si="52"/>
        <v>24765407.946579799</v>
      </c>
      <c r="Q134" s="53">
        <f t="shared" si="53"/>
        <v>1946882.1668106026</v>
      </c>
      <c r="R134" s="53">
        <f t="shared" si="54"/>
        <v>22810647.833189398</v>
      </c>
      <c r="S134" s="53">
        <f t="shared" si="55"/>
        <v>1946882.1668106026</v>
      </c>
      <c r="T134" s="53">
        <f t="shared" si="74"/>
        <v>20863764.666378796</v>
      </c>
      <c r="U134" s="54">
        <f t="shared" si="57"/>
        <v>9.2821917808219183</v>
      </c>
      <c r="V134" s="55">
        <v>25</v>
      </c>
      <c r="W134" s="54">
        <f t="shared" si="58"/>
        <v>15.717808219178082</v>
      </c>
      <c r="X134" s="53">
        <f t="shared" si="59"/>
        <v>20863763.666378796</v>
      </c>
      <c r="Y134" s="53">
        <f t="shared" si="60"/>
        <v>1327396.5030901623</v>
      </c>
      <c r="Z134" s="56">
        <f t="shared" si="61"/>
        <v>19536368.163288634</v>
      </c>
      <c r="AA134" s="56">
        <f t="shared" si="70"/>
        <v>1327396.5030901623</v>
      </c>
      <c r="AB134" s="56">
        <f t="shared" si="63"/>
        <v>18208971.660198472</v>
      </c>
      <c r="AC134" s="8">
        <f t="shared" si="71"/>
        <v>1327396.5030901623</v>
      </c>
      <c r="AD134" s="8">
        <f t="shared" si="72"/>
        <v>1327396.5030901623</v>
      </c>
      <c r="AE134" s="9">
        <f t="shared" si="72"/>
        <v>1327396.5030901623</v>
      </c>
    </row>
    <row r="135" spans="1:31" x14ac:dyDescent="0.25">
      <c r="A135" s="55">
        <v>44</v>
      </c>
      <c r="B135" s="55" t="s">
        <v>19</v>
      </c>
      <c r="C135" s="69">
        <f t="shared" si="73"/>
        <v>39072</v>
      </c>
      <c r="D135" s="57">
        <v>53073</v>
      </c>
      <c r="E135" s="55" t="s">
        <v>31</v>
      </c>
      <c r="F135" s="55" t="s">
        <v>32</v>
      </c>
      <c r="G135" s="55">
        <v>40177476.893333331</v>
      </c>
      <c r="H135" s="70">
        <f t="shared" si="47"/>
        <v>2117201.6562156714</v>
      </c>
      <c r="I135" s="70">
        <f t="shared" si="48"/>
        <v>15412067.946753532</v>
      </c>
      <c r="J135" s="70">
        <f t="shared" si="49"/>
        <v>24765408.946579799</v>
      </c>
      <c r="K135" s="71">
        <v>24757530</v>
      </c>
      <c r="L135" s="53">
        <v>1</v>
      </c>
      <c r="M135" s="54">
        <f t="shared" si="69"/>
        <v>7.279452054794521</v>
      </c>
      <c r="N135" s="55">
        <v>20</v>
      </c>
      <c r="O135" s="54">
        <f t="shared" si="51"/>
        <v>12.720547945205478</v>
      </c>
      <c r="P135" s="53">
        <f t="shared" si="52"/>
        <v>24765407.946579799</v>
      </c>
      <c r="Q135" s="53">
        <f t="shared" si="53"/>
        <v>1946882.1668106026</v>
      </c>
      <c r="R135" s="53">
        <f t="shared" si="54"/>
        <v>22810647.833189398</v>
      </c>
      <c r="S135" s="53">
        <f t="shared" si="55"/>
        <v>1946882.1668106026</v>
      </c>
      <c r="T135" s="53">
        <f t="shared" si="74"/>
        <v>20863764.666378796</v>
      </c>
      <c r="U135" s="54">
        <f t="shared" si="57"/>
        <v>9.2821917808219183</v>
      </c>
      <c r="V135" s="55">
        <v>25</v>
      </c>
      <c r="W135" s="54">
        <f t="shared" si="58"/>
        <v>15.717808219178082</v>
      </c>
      <c r="X135" s="53">
        <f t="shared" si="59"/>
        <v>20863763.666378796</v>
      </c>
      <c r="Y135" s="53">
        <f t="shared" si="60"/>
        <v>1327396.5030901623</v>
      </c>
      <c r="Z135" s="56">
        <f t="shared" si="61"/>
        <v>19536368.163288634</v>
      </c>
      <c r="AA135" s="56">
        <f t="shared" si="70"/>
        <v>1327396.5030901623</v>
      </c>
      <c r="AB135" s="56">
        <f t="shared" si="63"/>
        <v>18208971.660198472</v>
      </c>
      <c r="AC135" s="8">
        <f t="shared" si="71"/>
        <v>1327396.5030901623</v>
      </c>
      <c r="AD135" s="8">
        <f t="shared" si="72"/>
        <v>1327396.5030901623</v>
      </c>
      <c r="AE135" s="9">
        <f t="shared" si="72"/>
        <v>1327396.5030901623</v>
      </c>
    </row>
    <row r="136" spans="1:31" x14ac:dyDescent="0.25">
      <c r="A136" s="55">
        <v>45</v>
      </c>
      <c r="B136" s="55" t="s">
        <v>19</v>
      </c>
      <c r="C136" s="69">
        <f t="shared" si="73"/>
        <v>39072</v>
      </c>
      <c r="D136" s="57">
        <v>53074</v>
      </c>
      <c r="E136" s="55" t="s">
        <v>31</v>
      </c>
      <c r="F136" s="55" t="s">
        <v>32</v>
      </c>
      <c r="G136" s="55">
        <v>40177476.893333331</v>
      </c>
      <c r="H136" s="70">
        <f t="shared" si="47"/>
        <v>2117201.6562156714</v>
      </c>
      <c r="I136" s="70">
        <f t="shared" si="48"/>
        <v>15412067.946753532</v>
      </c>
      <c r="J136" s="70">
        <f t="shared" si="49"/>
        <v>24765408.946579799</v>
      </c>
      <c r="K136" s="71">
        <v>24757530</v>
      </c>
      <c r="L136" s="53">
        <v>1</v>
      </c>
      <c r="M136" s="54">
        <f t="shared" si="69"/>
        <v>7.279452054794521</v>
      </c>
      <c r="N136" s="55">
        <v>20</v>
      </c>
      <c r="O136" s="54">
        <f t="shared" si="51"/>
        <v>12.720547945205478</v>
      </c>
      <c r="P136" s="53">
        <f t="shared" si="52"/>
        <v>24765407.946579799</v>
      </c>
      <c r="Q136" s="53">
        <f t="shared" si="53"/>
        <v>1946882.1668106026</v>
      </c>
      <c r="R136" s="53">
        <f t="shared" si="54"/>
        <v>22810647.833189398</v>
      </c>
      <c r="S136" s="53">
        <f t="shared" si="55"/>
        <v>1946882.1668106026</v>
      </c>
      <c r="T136" s="53">
        <f t="shared" si="74"/>
        <v>20863764.666378796</v>
      </c>
      <c r="U136" s="54">
        <f t="shared" si="57"/>
        <v>9.2821917808219183</v>
      </c>
      <c r="V136" s="55">
        <v>25</v>
      </c>
      <c r="W136" s="54">
        <f t="shared" si="58"/>
        <v>15.717808219178082</v>
      </c>
      <c r="X136" s="53">
        <f t="shared" si="59"/>
        <v>20863763.666378796</v>
      </c>
      <c r="Y136" s="53">
        <f t="shared" si="60"/>
        <v>1327396.5030901623</v>
      </c>
      <c r="Z136" s="56">
        <f t="shared" si="61"/>
        <v>19536368.163288634</v>
      </c>
      <c r="AA136" s="56">
        <f t="shared" si="70"/>
        <v>1327396.5030901623</v>
      </c>
      <c r="AB136" s="56">
        <f t="shared" si="63"/>
        <v>18208971.660198472</v>
      </c>
      <c r="AC136" s="8">
        <f t="shared" si="71"/>
        <v>1327396.5030901623</v>
      </c>
      <c r="AD136" s="8">
        <f t="shared" si="72"/>
        <v>1327396.5030901623</v>
      </c>
      <c r="AE136" s="9">
        <f t="shared" si="72"/>
        <v>1327396.5030901623</v>
      </c>
    </row>
    <row r="137" spans="1:31" x14ac:dyDescent="0.25">
      <c r="A137" s="55">
        <v>46</v>
      </c>
      <c r="B137" s="55" t="s">
        <v>19</v>
      </c>
      <c r="C137" s="69">
        <f t="shared" si="73"/>
        <v>39072</v>
      </c>
      <c r="D137" s="57">
        <v>53075</v>
      </c>
      <c r="E137" s="55" t="s">
        <v>31</v>
      </c>
      <c r="F137" s="55" t="s">
        <v>32</v>
      </c>
      <c r="G137" s="55">
        <v>40177476.893333331</v>
      </c>
      <c r="H137" s="70">
        <f t="shared" si="47"/>
        <v>2117201.6562156714</v>
      </c>
      <c r="I137" s="70">
        <f t="shared" si="48"/>
        <v>15412067.946753532</v>
      </c>
      <c r="J137" s="70">
        <f t="shared" si="49"/>
        <v>24765408.946579799</v>
      </c>
      <c r="K137" s="71">
        <v>24757530</v>
      </c>
      <c r="L137" s="53">
        <v>1</v>
      </c>
      <c r="M137" s="54">
        <f t="shared" si="69"/>
        <v>7.279452054794521</v>
      </c>
      <c r="N137" s="55">
        <v>20</v>
      </c>
      <c r="O137" s="54">
        <f t="shared" si="51"/>
        <v>12.720547945205478</v>
      </c>
      <c r="P137" s="53">
        <f t="shared" si="52"/>
        <v>24765407.946579799</v>
      </c>
      <c r="Q137" s="53">
        <f t="shared" si="53"/>
        <v>1946882.1668106026</v>
      </c>
      <c r="R137" s="53">
        <f t="shared" si="54"/>
        <v>22810647.833189398</v>
      </c>
      <c r="S137" s="53">
        <f t="shared" si="55"/>
        <v>1946882.1668106026</v>
      </c>
      <c r="T137" s="53">
        <f t="shared" si="56"/>
        <v>20863765.666378796</v>
      </c>
      <c r="U137" s="54">
        <f t="shared" si="57"/>
        <v>9.2821917808219183</v>
      </c>
      <c r="V137" s="55">
        <v>25</v>
      </c>
      <c r="W137" s="54">
        <f t="shared" si="58"/>
        <v>15.717808219178082</v>
      </c>
      <c r="X137" s="53">
        <f t="shared" si="59"/>
        <v>20863764.666378796</v>
      </c>
      <c r="Y137" s="53">
        <f t="shared" si="60"/>
        <v>1327396.5667122644</v>
      </c>
      <c r="Z137" s="56">
        <f t="shared" si="61"/>
        <v>19536369.099666532</v>
      </c>
      <c r="AA137" s="56">
        <f t="shared" si="70"/>
        <v>1327396.5667122644</v>
      </c>
      <c r="AB137" s="56">
        <f t="shared" si="63"/>
        <v>18208972.532954268</v>
      </c>
      <c r="AC137" s="8">
        <f t="shared" si="71"/>
        <v>1327396.5667122644</v>
      </c>
      <c r="AD137" s="8">
        <f t="shared" si="72"/>
        <v>1327396.5667122644</v>
      </c>
      <c r="AE137" s="9">
        <f t="shared" si="72"/>
        <v>1327396.5667122644</v>
      </c>
    </row>
    <row r="138" spans="1:31" x14ac:dyDescent="0.25">
      <c r="A138" s="55">
        <v>47</v>
      </c>
      <c r="B138" s="55" t="s">
        <v>19</v>
      </c>
      <c r="C138" s="69">
        <f t="shared" si="73"/>
        <v>39072</v>
      </c>
      <c r="D138" s="57">
        <v>53076</v>
      </c>
      <c r="E138" s="55" t="s">
        <v>31</v>
      </c>
      <c r="F138" s="55" t="s">
        <v>32</v>
      </c>
      <c r="G138" s="55">
        <v>40177476.893333331</v>
      </c>
      <c r="H138" s="70">
        <f t="shared" si="47"/>
        <v>2117201.6562156714</v>
      </c>
      <c r="I138" s="70">
        <f t="shared" si="48"/>
        <v>15412067.946753532</v>
      </c>
      <c r="J138" s="70">
        <f t="shared" si="49"/>
        <v>24765408.946579799</v>
      </c>
      <c r="K138" s="71">
        <v>24757530</v>
      </c>
      <c r="L138" s="53">
        <v>1</v>
      </c>
      <c r="M138" s="54">
        <f t="shared" si="69"/>
        <v>7.279452054794521</v>
      </c>
      <c r="N138" s="55">
        <v>20</v>
      </c>
      <c r="O138" s="54">
        <f t="shared" si="51"/>
        <v>12.720547945205478</v>
      </c>
      <c r="P138" s="53">
        <f t="shared" si="52"/>
        <v>24765407.946579799</v>
      </c>
      <c r="Q138" s="53">
        <f t="shared" si="53"/>
        <v>1946882.1668106026</v>
      </c>
      <c r="R138" s="53">
        <f t="shared" si="54"/>
        <v>22810647.833189398</v>
      </c>
      <c r="S138" s="53">
        <f t="shared" si="55"/>
        <v>1946882.1668106026</v>
      </c>
      <c r="T138" s="53">
        <f t="shared" si="56"/>
        <v>20863765.666378796</v>
      </c>
      <c r="U138" s="54">
        <f t="shared" si="57"/>
        <v>9.2821917808219183</v>
      </c>
      <c r="V138" s="55">
        <v>25</v>
      </c>
      <c r="W138" s="54">
        <f t="shared" si="58"/>
        <v>15.717808219178082</v>
      </c>
      <c r="X138" s="53">
        <f t="shared" si="59"/>
        <v>20863764.666378796</v>
      </c>
      <c r="Y138" s="53">
        <f t="shared" si="60"/>
        <v>1327396.5667122644</v>
      </c>
      <c r="Z138" s="56">
        <f t="shared" si="61"/>
        <v>19536369.099666532</v>
      </c>
      <c r="AA138" s="56">
        <f t="shared" si="70"/>
        <v>1327396.5667122644</v>
      </c>
      <c r="AB138" s="56">
        <f t="shared" si="63"/>
        <v>18208972.532954268</v>
      </c>
      <c r="AC138" s="8">
        <f t="shared" si="71"/>
        <v>1327396.5667122644</v>
      </c>
      <c r="AD138" s="8">
        <f t="shared" si="72"/>
        <v>1327396.5667122644</v>
      </c>
      <c r="AE138" s="9">
        <f t="shared" si="72"/>
        <v>1327396.5667122644</v>
      </c>
    </row>
    <row r="139" spans="1:31" x14ac:dyDescent="0.25">
      <c r="A139" s="55">
        <v>48</v>
      </c>
      <c r="B139" s="55" t="s">
        <v>19</v>
      </c>
      <c r="C139" s="69">
        <f t="shared" si="73"/>
        <v>39072</v>
      </c>
      <c r="D139" s="57">
        <v>53077</v>
      </c>
      <c r="E139" s="55" t="s">
        <v>31</v>
      </c>
      <c r="F139" s="55" t="s">
        <v>32</v>
      </c>
      <c r="G139" s="55">
        <v>40177476.893333331</v>
      </c>
      <c r="H139" s="70">
        <f t="shared" si="47"/>
        <v>2117201.6562156714</v>
      </c>
      <c r="I139" s="70">
        <f t="shared" si="48"/>
        <v>15412067.946753532</v>
      </c>
      <c r="J139" s="70">
        <f t="shared" si="49"/>
        <v>24765408.946579799</v>
      </c>
      <c r="K139" s="71">
        <v>24757530</v>
      </c>
      <c r="L139" s="53">
        <v>1</v>
      </c>
      <c r="M139" s="54">
        <f t="shared" si="69"/>
        <v>7.279452054794521</v>
      </c>
      <c r="N139" s="55">
        <v>20</v>
      </c>
      <c r="O139" s="54">
        <f t="shared" si="51"/>
        <v>12.720547945205478</v>
      </c>
      <c r="P139" s="53">
        <f t="shared" si="52"/>
        <v>24765407.946579799</v>
      </c>
      <c r="Q139" s="53">
        <f t="shared" si="53"/>
        <v>1946882.1668106026</v>
      </c>
      <c r="R139" s="53">
        <f t="shared" si="54"/>
        <v>22810647.833189398</v>
      </c>
      <c r="S139" s="53">
        <f t="shared" si="55"/>
        <v>1946882.1668106026</v>
      </c>
      <c r="T139" s="53">
        <f t="shared" si="56"/>
        <v>20863765.666378796</v>
      </c>
      <c r="U139" s="54">
        <f t="shared" si="57"/>
        <v>9.2821917808219183</v>
      </c>
      <c r="V139" s="55">
        <v>25</v>
      </c>
      <c r="W139" s="54">
        <f t="shared" si="58"/>
        <v>15.717808219178082</v>
      </c>
      <c r="X139" s="53">
        <f t="shared" si="59"/>
        <v>20863764.666378796</v>
      </c>
      <c r="Y139" s="53">
        <f t="shared" si="60"/>
        <v>1327396.5667122644</v>
      </c>
      <c r="Z139" s="56">
        <f t="shared" si="61"/>
        <v>19536369.099666532</v>
      </c>
      <c r="AA139" s="56">
        <f t="shared" si="70"/>
        <v>1327396.5667122644</v>
      </c>
      <c r="AB139" s="56">
        <f t="shared" si="63"/>
        <v>18208972.532954268</v>
      </c>
      <c r="AC139" s="8">
        <f t="shared" si="71"/>
        <v>1327396.5667122644</v>
      </c>
      <c r="AD139" s="8">
        <f t="shared" si="72"/>
        <v>1327396.5667122644</v>
      </c>
      <c r="AE139" s="9">
        <f t="shared" si="72"/>
        <v>1327396.5667122644</v>
      </c>
    </row>
    <row r="140" spans="1:31" x14ac:dyDescent="0.25">
      <c r="A140" s="55">
        <v>49</v>
      </c>
      <c r="B140" s="55" t="s">
        <v>19</v>
      </c>
      <c r="C140" s="69">
        <f t="shared" si="73"/>
        <v>39072</v>
      </c>
      <c r="D140" s="57">
        <v>53078</v>
      </c>
      <c r="E140" s="55" t="s">
        <v>31</v>
      </c>
      <c r="F140" s="55" t="s">
        <v>32</v>
      </c>
      <c r="G140" s="55">
        <v>40177476.893333331</v>
      </c>
      <c r="H140" s="70">
        <f t="shared" si="47"/>
        <v>2117201.6562156714</v>
      </c>
      <c r="I140" s="70">
        <f t="shared" si="48"/>
        <v>15412067.946753532</v>
      </c>
      <c r="J140" s="70">
        <f t="shared" si="49"/>
        <v>24765408.946579799</v>
      </c>
      <c r="K140" s="71">
        <v>24757530</v>
      </c>
      <c r="L140" s="53">
        <v>1</v>
      </c>
      <c r="M140" s="54">
        <f t="shared" si="69"/>
        <v>7.279452054794521</v>
      </c>
      <c r="N140" s="55">
        <v>20</v>
      </c>
      <c r="O140" s="54">
        <f t="shared" si="51"/>
        <v>12.720547945205478</v>
      </c>
      <c r="P140" s="53">
        <f t="shared" si="52"/>
        <v>24765407.946579799</v>
      </c>
      <c r="Q140" s="53">
        <f t="shared" si="53"/>
        <v>1946882.1668106026</v>
      </c>
      <c r="R140" s="53">
        <f t="shared" si="54"/>
        <v>22810647.833189398</v>
      </c>
      <c r="S140" s="53">
        <f t="shared" si="55"/>
        <v>1946882.1668106026</v>
      </c>
      <c r="T140" s="53">
        <f t="shared" si="56"/>
        <v>20863765.666378796</v>
      </c>
      <c r="U140" s="54">
        <f t="shared" si="57"/>
        <v>9.2821917808219183</v>
      </c>
      <c r="V140" s="55">
        <v>25</v>
      </c>
      <c r="W140" s="54">
        <f t="shared" si="58"/>
        <v>15.717808219178082</v>
      </c>
      <c r="X140" s="53">
        <f t="shared" si="59"/>
        <v>20863764.666378796</v>
      </c>
      <c r="Y140" s="53">
        <f t="shared" si="60"/>
        <v>1327396.5667122644</v>
      </c>
      <c r="Z140" s="56">
        <f t="shared" si="61"/>
        <v>19536369.099666532</v>
      </c>
      <c r="AA140" s="56">
        <f t="shared" si="70"/>
        <v>1327396.5667122644</v>
      </c>
      <c r="AB140" s="56">
        <f t="shared" si="63"/>
        <v>18208972.532954268</v>
      </c>
      <c r="AC140" s="8">
        <f t="shared" si="71"/>
        <v>1327396.5667122644</v>
      </c>
      <c r="AD140" s="8">
        <f t="shared" ref="AD140:AE155" si="75">AC140</f>
        <v>1327396.5667122644</v>
      </c>
      <c r="AE140" s="9">
        <f t="shared" si="75"/>
        <v>1327396.5667122644</v>
      </c>
    </row>
    <row r="141" spans="1:31" x14ac:dyDescent="0.25">
      <c r="A141" s="55">
        <v>50</v>
      </c>
      <c r="B141" s="55" t="s">
        <v>19</v>
      </c>
      <c r="C141" s="69">
        <f t="shared" si="73"/>
        <v>39072</v>
      </c>
      <c r="D141" s="57">
        <v>53079</v>
      </c>
      <c r="E141" s="55" t="s">
        <v>31</v>
      </c>
      <c r="F141" s="55" t="s">
        <v>32</v>
      </c>
      <c r="G141" s="55">
        <v>40177476.893333331</v>
      </c>
      <c r="H141" s="70">
        <f t="shared" si="47"/>
        <v>2117201.6562156714</v>
      </c>
      <c r="I141" s="70">
        <f t="shared" si="48"/>
        <v>15412067.946753532</v>
      </c>
      <c r="J141" s="70">
        <f t="shared" si="49"/>
        <v>24765408.946579799</v>
      </c>
      <c r="K141" s="71">
        <v>24757530</v>
      </c>
      <c r="L141" s="53">
        <v>1</v>
      </c>
      <c r="M141" s="54">
        <f t="shared" si="69"/>
        <v>7.279452054794521</v>
      </c>
      <c r="N141" s="55">
        <v>20</v>
      </c>
      <c r="O141" s="54">
        <f t="shared" si="51"/>
        <v>12.720547945205478</v>
      </c>
      <c r="P141" s="53">
        <f t="shared" si="52"/>
        <v>24765407.946579799</v>
      </c>
      <c r="Q141" s="53">
        <f t="shared" si="53"/>
        <v>1946882.1668106026</v>
      </c>
      <c r="R141" s="53">
        <f t="shared" si="54"/>
        <v>22810647.833189398</v>
      </c>
      <c r="S141" s="53">
        <f t="shared" si="55"/>
        <v>1946882.1668106026</v>
      </c>
      <c r="T141" s="53">
        <f t="shared" si="56"/>
        <v>20863765.666378796</v>
      </c>
      <c r="U141" s="54">
        <f t="shared" si="57"/>
        <v>9.2821917808219183</v>
      </c>
      <c r="V141" s="55">
        <v>25</v>
      </c>
      <c r="W141" s="54">
        <f t="shared" si="58"/>
        <v>15.717808219178082</v>
      </c>
      <c r="X141" s="53">
        <f t="shared" si="59"/>
        <v>20863764.666378796</v>
      </c>
      <c r="Y141" s="53">
        <f t="shared" si="60"/>
        <v>1327396.5667122644</v>
      </c>
      <c r="Z141" s="56">
        <f t="shared" si="61"/>
        <v>19536369.099666532</v>
      </c>
      <c r="AA141" s="56">
        <f t="shared" si="70"/>
        <v>1327396.5667122644</v>
      </c>
      <c r="AB141" s="56">
        <f t="shared" si="63"/>
        <v>18208972.532954268</v>
      </c>
      <c r="AC141" s="8">
        <f t="shared" si="71"/>
        <v>1327396.5667122644</v>
      </c>
      <c r="AD141" s="8">
        <f t="shared" si="75"/>
        <v>1327396.5667122644</v>
      </c>
      <c r="AE141" s="9">
        <f t="shared" si="75"/>
        <v>1327396.5667122644</v>
      </c>
    </row>
    <row r="142" spans="1:31" x14ac:dyDescent="0.25">
      <c r="A142" s="55">
        <v>51</v>
      </c>
      <c r="B142" s="55" t="s">
        <v>19</v>
      </c>
      <c r="C142" s="69">
        <f t="shared" si="73"/>
        <v>39072</v>
      </c>
      <c r="D142" s="57">
        <v>53080</v>
      </c>
      <c r="E142" s="55" t="s">
        <v>31</v>
      </c>
      <c r="F142" s="55" t="s">
        <v>32</v>
      </c>
      <c r="G142" s="55">
        <v>40177476.893333331</v>
      </c>
      <c r="H142" s="70">
        <f t="shared" si="47"/>
        <v>2117201.6562156714</v>
      </c>
      <c r="I142" s="70">
        <f t="shared" si="48"/>
        <v>15412067.946753532</v>
      </c>
      <c r="J142" s="70">
        <f t="shared" si="49"/>
        <v>24765408.946579799</v>
      </c>
      <c r="K142" s="71">
        <v>24757530</v>
      </c>
      <c r="L142" s="53">
        <v>1</v>
      </c>
      <c r="M142" s="54">
        <f t="shared" si="69"/>
        <v>7.279452054794521</v>
      </c>
      <c r="N142" s="55">
        <v>20</v>
      </c>
      <c r="O142" s="54">
        <f t="shared" si="51"/>
        <v>12.720547945205478</v>
      </c>
      <c r="P142" s="53">
        <f t="shared" si="52"/>
        <v>24765407.946579799</v>
      </c>
      <c r="Q142" s="53">
        <f t="shared" si="53"/>
        <v>1946882.1668106026</v>
      </c>
      <c r="R142" s="53">
        <f t="shared" si="54"/>
        <v>22810647.833189398</v>
      </c>
      <c r="S142" s="53">
        <f t="shared" si="55"/>
        <v>1946882.1668106026</v>
      </c>
      <c r="T142" s="53">
        <f t="shared" si="56"/>
        <v>20863765.666378796</v>
      </c>
      <c r="U142" s="54">
        <f t="shared" si="57"/>
        <v>9.2821917808219183</v>
      </c>
      <c r="V142" s="55">
        <v>25</v>
      </c>
      <c r="W142" s="54">
        <f t="shared" si="58"/>
        <v>15.717808219178082</v>
      </c>
      <c r="X142" s="53">
        <f t="shared" si="59"/>
        <v>20863764.666378796</v>
      </c>
      <c r="Y142" s="53">
        <f t="shared" si="60"/>
        <v>1327396.5667122644</v>
      </c>
      <c r="Z142" s="56">
        <f t="shared" si="61"/>
        <v>19536369.099666532</v>
      </c>
      <c r="AA142" s="56">
        <f t="shared" si="70"/>
        <v>1327396.5667122644</v>
      </c>
      <c r="AB142" s="56">
        <f t="shared" si="63"/>
        <v>18208972.532954268</v>
      </c>
      <c r="AC142" s="8">
        <f t="shared" si="71"/>
        <v>1327396.5667122644</v>
      </c>
      <c r="AD142" s="8">
        <f t="shared" si="75"/>
        <v>1327396.5667122644</v>
      </c>
      <c r="AE142" s="9">
        <f t="shared" si="75"/>
        <v>1327396.5667122644</v>
      </c>
    </row>
    <row r="143" spans="1:31" x14ac:dyDescent="0.25">
      <c r="A143" s="55">
        <v>52</v>
      </c>
      <c r="B143" s="55" t="s">
        <v>19</v>
      </c>
      <c r="C143" s="69">
        <f t="shared" si="73"/>
        <v>39072</v>
      </c>
      <c r="D143" s="57">
        <v>53081</v>
      </c>
      <c r="E143" s="55" t="s">
        <v>31</v>
      </c>
      <c r="F143" s="55" t="s">
        <v>32</v>
      </c>
      <c r="G143" s="55">
        <v>40177476.893333331</v>
      </c>
      <c r="H143" s="70">
        <f t="shared" si="47"/>
        <v>2117201.6562156714</v>
      </c>
      <c r="I143" s="70">
        <f t="shared" si="48"/>
        <v>15412067.946753532</v>
      </c>
      <c r="J143" s="70">
        <f t="shared" si="49"/>
        <v>24765408.946579799</v>
      </c>
      <c r="K143" s="71">
        <v>24757530</v>
      </c>
      <c r="L143" s="53">
        <v>1</v>
      </c>
      <c r="M143" s="54">
        <f t="shared" si="69"/>
        <v>7.279452054794521</v>
      </c>
      <c r="N143" s="55">
        <v>20</v>
      </c>
      <c r="O143" s="54">
        <f t="shared" si="51"/>
        <v>12.720547945205478</v>
      </c>
      <c r="P143" s="53">
        <f t="shared" si="52"/>
        <v>24765407.946579799</v>
      </c>
      <c r="Q143" s="53">
        <f t="shared" si="53"/>
        <v>1946882.1668106026</v>
      </c>
      <c r="R143" s="53">
        <f t="shared" si="54"/>
        <v>22810647.833189398</v>
      </c>
      <c r="S143" s="53">
        <f t="shared" si="55"/>
        <v>1946882.1668106026</v>
      </c>
      <c r="T143" s="53">
        <f t="shared" si="56"/>
        <v>20863765.666378796</v>
      </c>
      <c r="U143" s="54">
        <f t="shared" si="57"/>
        <v>9.2821917808219183</v>
      </c>
      <c r="V143" s="55">
        <v>25</v>
      </c>
      <c r="W143" s="54">
        <f t="shared" si="58"/>
        <v>15.717808219178082</v>
      </c>
      <c r="X143" s="53">
        <f t="shared" si="59"/>
        <v>20863764.666378796</v>
      </c>
      <c r="Y143" s="53">
        <f t="shared" si="60"/>
        <v>1327396.5667122644</v>
      </c>
      <c r="Z143" s="56">
        <f t="shared" si="61"/>
        <v>19536369.099666532</v>
      </c>
      <c r="AA143" s="56">
        <f t="shared" si="70"/>
        <v>1327396.5667122644</v>
      </c>
      <c r="AB143" s="56">
        <f t="shared" si="63"/>
        <v>18208972.532954268</v>
      </c>
      <c r="AC143" s="8">
        <f t="shared" si="71"/>
        <v>1327396.5667122644</v>
      </c>
      <c r="AD143" s="8">
        <f t="shared" si="75"/>
        <v>1327396.5667122644</v>
      </c>
      <c r="AE143" s="9">
        <f t="shared" si="75"/>
        <v>1327396.5667122644</v>
      </c>
    </row>
    <row r="144" spans="1:31" x14ac:dyDescent="0.25">
      <c r="A144" s="55">
        <v>53</v>
      </c>
      <c r="B144" s="55" t="s">
        <v>19</v>
      </c>
      <c r="C144" s="69">
        <f t="shared" si="73"/>
        <v>39072</v>
      </c>
      <c r="D144" s="57">
        <v>53082</v>
      </c>
      <c r="E144" s="55" t="s">
        <v>31</v>
      </c>
      <c r="F144" s="55" t="s">
        <v>32</v>
      </c>
      <c r="G144" s="55">
        <v>40177476.893333331</v>
      </c>
      <c r="H144" s="70">
        <f t="shared" si="47"/>
        <v>2117201.6562156714</v>
      </c>
      <c r="I144" s="70">
        <f t="shared" si="48"/>
        <v>15412067.946753532</v>
      </c>
      <c r="J144" s="70">
        <f t="shared" si="49"/>
        <v>24765408.946579799</v>
      </c>
      <c r="K144" s="71">
        <v>24757530</v>
      </c>
      <c r="L144" s="53">
        <v>1</v>
      </c>
      <c r="M144" s="54">
        <f t="shared" si="69"/>
        <v>7.279452054794521</v>
      </c>
      <c r="N144" s="55">
        <v>20</v>
      </c>
      <c r="O144" s="54">
        <f t="shared" si="51"/>
        <v>12.720547945205478</v>
      </c>
      <c r="P144" s="53">
        <f t="shared" si="52"/>
        <v>24765407.946579799</v>
      </c>
      <c r="Q144" s="53">
        <f t="shared" si="53"/>
        <v>1946882.1668106026</v>
      </c>
      <c r="R144" s="53">
        <f t="shared" si="54"/>
        <v>22810647.833189398</v>
      </c>
      <c r="S144" s="53">
        <f t="shared" si="55"/>
        <v>1946882.1668106026</v>
      </c>
      <c r="T144" s="53">
        <f t="shared" si="56"/>
        <v>20863765.666378796</v>
      </c>
      <c r="U144" s="54">
        <f t="shared" si="57"/>
        <v>9.2821917808219183</v>
      </c>
      <c r="V144" s="55">
        <v>25</v>
      </c>
      <c r="W144" s="54">
        <f t="shared" si="58"/>
        <v>15.717808219178082</v>
      </c>
      <c r="X144" s="53">
        <f t="shared" si="59"/>
        <v>20863764.666378796</v>
      </c>
      <c r="Y144" s="53">
        <f t="shared" si="60"/>
        <v>1327396.5667122644</v>
      </c>
      <c r="Z144" s="56">
        <f t="shared" si="61"/>
        <v>19536369.099666532</v>
      </c>
      <c r="AA144" s="56">
        <f t="shared" si="70"/>
        <v>1327396.5667122644</v>
      </c>
      <c r="AB144" s="56">
        <f t="shared" si="63"/>
        <v>18208972.532954268</v>
      </c>
      <c r="AC144" s="8">
        <f t="shared" si="71"/>
        <v>1327396.5667122644</v>
      </c>
      <c r="AD144" s="8">
        <f t="shared" si="75"/>
        <v>1327396.5667122644</v>
      </c>
      <c r="AE144" s="9">
        <f t="shared" si="75"/>
        <v>1327396.5667122644</v>
      </c>
    </row>
    <row r="145" spans="1:31" x14ac:dyDescent="0.25">
      <c r="A145" s="55">
        <v>54</v>
      </c>
      <c r="B145" s="55" t="s">
        <v>19</v>
      </c>
      <c r="C145" s="69">
        <f t="shared" si="73"/>
        <v>39072</v>
      </c>
      <c r="D145" s="57">
        <v>53083</v>
      </c>
      <c r="E145" s="55" t="s">
        <v>31</v>
      </c>
      <c r="F145" s="55" t="s">
        <v>32</v>
      </c>
      <c r="G145" s="55">
        <v>40177476.893333331</v>
      </c>
      <c r="H145" s="70">
        <f t="shared" si="47"/>
        <v>2117201.6562156714</v>
      </c>
      <c r="I145" s="70">
        <f t="shared" si="48"/>
        <v>15412067.946753532</v>
      </c>
      <c r="J145" s="70">
        <f t="shared" si="49"/>
        <v>24765408.946579799</v>
      </c>
      <c r="K145" s="71">
        <v>24757530</v>
      </c>
      <c r="L145" s="53">
        <v>1</v>
      </c>
      <c r="M145" s="54">
        <f t="shared" si="69"/>
        <v>7.279452054794521</v>
      </c>
      <c r="N145" s="55">
        <v>20</v>
      </c>
      <c r="O145" s="54">
        <f t="shared" si="51"/>
        <v>12.720547945205478</v>
      </c>
      <c r="P145" s="53">
        <f t="shared" si="52"/>
        <v>24765407.946579799</v>
      </c>
      <c r="Q145" s="53">
        <f t="shared" si="53"/>
        <v>1946882.1668106026</v>
      </c>
      <c r="R145" s="53">
        <f t="shared" si="54"/>
        <v>22810647.833189398</v>
      </c>
      <c r="S145" s="53">
        <f t="shared" si="55"/>
        <v>1946882.1668106026</v>
      </c>
      <c r="T145" s="53">
        <f t="shared" si="56"/>
        <v>20863765.666378796</v>
      </c>
      <c r="U145" s="54">
        <f t="shared" si="57"/>
        <v>9.2821917808219183</v>
      </c>
      <c r="V145" s="55">
        <v>25</v>
      </c>
      <c r="W145" s="54">
        <f t="shared" si="58"/>
        <v>15.717808219178082</v>
      </c>
      <c r="X145" s="53">
        <f t="shared" si="59"/>
        <v>20863764.666378796</v>
      </c>
      <c r="Y145" s="53">
        <f t="shared" si="60"/>
        <v>1327396.5667122644</v>
      </c>
      <c r="Z145" s="56">
        <f t="shared" si="61"/>
        <v>19536369.099666532</v>
      </c>
      <c r="AA145" s="56">
        <f t="shared" si="70"/>
        <v>1327396.5667122644</v>
      </c>
      <c r="AB145" s="56">
        <f t="shared" si="63"/>
        <v>18208972.532954268</v>
      </c>
      <c r="AC145" s="8">
        <f t="shared" si="71"/>
        <v>1327396.5667122644</v>
      </c>
      <c r="AD145" s="8">
        <f t="shared" si="75"/>
        <v>1327396.5667122644</v>
      </c>
      <c r="AE145" s="9">
        <f t="shared" si="75"/>
        <v>1327396.5667122644</v>
      </c>
    </row>
    <row r="146" spans="1:31" x14ac:dyDescent="0.25">
      <c r="A146" s="55">
        <v>55</v>
      </c>
      <c r="B146" s="55" t="s">
        <v>19</v>
      </c>
      <c r="C146" s="69">
        <f t="shared" si="73"/>
        <v>39072</v>
      </c>
      <c r="D146" s="57">
        <v>53084</v>
      </c>
      <c r="E146" s="55" t="s">
        <v>31</v>
      </c>
      <c r="F146" s="55" t="s">
        <v>32</v>
      </c>
      <c r="G146" s="55">
        <v>40177476.893333331</v>
      </c>
      <c r="H146" s="70">
        <f t="shared" si="47"/>
        <v>2117201.6562156714</v>
      </c>
      <c r="I146" s="70">
        <f t="shared" si="48"/>
        <v>15412067.946753532</v>
      </c>
      <c r="J146" s="70">
        <f t="shared" si="49"/>
        <v>24765408.946579799</v>
      </c>
      <c r="K146" s="71">
        <v>24757530</v>
      </c>
      <c r="L146" s="53">
        <v>1</v>
      </c>
      <c r="M146" s="54">
        <f t="shared" si="69"/>
        <v>7.279452054794521</v>
      </c>
      <c r="N146" s="55">
        <v>20</v>
      </c>
      <c r="O146" s="54">
        <f t="shared" si="51"/>
        <v>12.720547945205478</v>
      </c>
      <c r="P146" s="53">
        <f t="shared" si="52"/>
        <v>24765407.946579799</v>
      </c>
      <c r="Q146" s="53">
        <f t="shared" si="53"/>
        <v>1946882.1668106026</v>
      </c>
      <c r="R146" s="53">
        <f t="shared" si="54"/>
        <v>22810647.833189398</v>
      </c>
      <c r="S146" s="53">
        <f t="shared" si="55"/>
        <v>1946882.1668106026</v>
      </c>
      <c r="T146" s="53">
        <f t="shared" si="56"/>
        <v>20863765.666378796</v>
      </c>
      <c r="U146" s="54">
        <f t="shared" si="57"/>
        <v>9.2821917808219183</v>
      </c>
      <c r="V146" s="55">
        <v>25</v>
      </c>
      <c r="W146" s="54">
        <f t="shared" si="58"/>
        <v>15.717808219178082</v>
      </c>
      <c r="X146" s="53">
        <f t="shared" si="59"/>
        <v>20863764.666378796</v>
      </c>
      <c r="Y146" s="53">
        <f t="shared" si="60"/>
        <v>1327396.5667122644</v>
      </c>
      <c r="Z146" s="56">
        <f t="shared" si="61"/>
        <v>19536369.099666532</v>
      </c>
      <c r="AA146" s="56">
        <f t="shared" si="70"/>
        <v>1327396.5667122644</v>
      </c>
      <c r="AB146" s="56">
        <f t="shared" si="63"/>
        <v>18208972.532954268</v>
      </c>
      <c r="AC146" s="8">
        <f t="shared" si="71"/>
        <v>1327396.5667122644</v>
      </c>
      <c r="AD146" s="8">
        <f t="shared" si="75"/>
        <v>1327396.5667122644</v>
      </c>
      <c r="AE146" s="9">
        <f t="shared" si="75"/>
        <v>1327396.5667122644</v>
      </c>
    </row>
    <row r="147" spans="1:31" x14ac:dyDescent="0.25">
      <c r="A147" s="55">
        <v>56</v>
      </c>
      <c r="B147" s="55" t="s">
        <v>19</v>
      </c>
      <c r="C147" s="69">
        <f t="shared" si="73"/>
        <v>39072</v>
      </c>
      <c r="D147" s="57">
        <v>53085</v>
      </c>
      <c r="E147" s="55" t="s">
        <v>31</v>
      </c>
      <c r="F147" s="55" t="s">
        <v>32</v>
      </c>
      <c r="G147" s="55">
        <v>40177476.893333331</v>
      </c>
      <c r="H147" s="70">
        <f t="shared" si="47"/>
        <v>2117201.6562156714</v>
      </c>
      <c r="I147" s="70">
        <f t="shared" si="48"/>
        <v>15412067.946753532</v>
      </c>
      <c r="J147" s="70">
        <f t="shared" si="49"/>
        <v>24765408.946579799</v>
      </c>
      <c r="K147" s="71">
        <v>24757529</v>
      </c>
      <c r="L147" s="53">
        <v>1</v>
      </c>
      <c r="M147" s="54">
        <f t="shared" si="69"/>
        <v>7.279452054794521</v>
      </c>
      <c r="N147" s="55">
        <v>20</v>
      </c>
      <c r="O147" s="54">
        <f t="shared" si="51"/>
        <v>12.720547945205478</v>
      </c>
      <c r="P147" s="53">
        <f t="shared" si="52"/>
        <v>24765407.946579799</v>
      </c>
      <c r="Q147" s="53">
        <f t="shared" si="53"/>
        <v>1946882.1668106026</v>
      </c>
      <c r="R147" s="53">
        <f t="shared" si="54"/>
        <v>22810646.833189398</v>
      </c>
      <c r="S147" s="53">
        <f t="shared" si="55"/>
        <v>1946882.1668106026</v>
      </c>
      <c r="T147" s="53">
        <f t="shared" si="56"/>
        <v>20863764.666378796</v>
      </c>
      <c r="U147" s="54">
        <f t="shared" si="57"/>
        <v>9.2821917808219183</v>
      </c>
      <c r="V147" s="55">
        <v>25</v>
      </c>
      <c r="W147" s="54">
        <f t="shared" si="58"/>
        <v>15.717808219178082</v>
      </c>
      <c r="X147" s="53">
        <f t="shared" si="59"/>
        <v>20863763.666378796</v>
      </c>
      <c r="Y147" s="53">
        <f t="shared" si="60"/>
        <v>1327396.5030901623</v>
      </c>
      <c r="Z147" s="56">
        <f t="shared" si="61"/>
        <v>19536368.163288634</v>
      </c>
      <c r="AA147" s="56">
        <f t="shared" si="70"/>
        <v>1327396.5030901623</v>
      </c>
      <c r="AB147" s="56">
        <f t="shared" si="63"/>
        <v>18208971.660198472</v>
      </c>
      <c r="AC147" s="8">
        <f t="shared" si="71"/>
        <v>1327396.5030901623</v>
      </c>
      <c r="AD147" s="8">
        <f t="shared" si="75"/>
        <v>1327396.5030901623</v>
      </c>
      <c r="AE147" s="9">
        <f t="shared" si="75"/>
        <v>1327396.5030901623</v>
      </c>
    </row>
    <row r="148" spans="1:31" x14ac:dyDescent="0.25">
      <c r="A148" s="55">
        <v>57</v>
      </c>
      <c r="B148" s="55" t="s">
        <v>19</v>
      </c>
      <c r="C148" s="69">
        <f t="shared" si="73"/>
        <v>39072</v>
      </c>
      <c r="D148" s="57">
        <v>53086</v>
      </c>
      <c r="E148" s="55" t="s">
        <v>31</v>
      </c>
      <c r="F148" s="55" t="s">
        <v>32</v>
      </c>
      <c r="G148" s="55">
        <v>40177476.893333331</v>
      </c>
      <c r="H148" s="70">
        <f t="shared" si="47"/>
        <v>2117201.6562156714</v>
      </c>
      <c r="I148" s="70">
        <f t="shared" si="48"/>
        <v>15412067.946753532</v>
      </c>
      <c r="J148" s="70">
        <f t="shared" si="49"/>
        <v>24765408.946579799</v>
      </c>
      <c r="K148" s="71">
        <v>24757529</v>
      </c>
      <c r="L148" s="53">
        <v>1</v>
      </c>
      <c r="M148" s="54">
        <f t="shared" si="69"/>
        <v>7.279452054794521</v>
      </c>
      <c r="N148" s="55">
        <v>20</v>
      </c>
      <c r="O148" s="54">
        <f t="shared" si="51"/>
        <v>12.720547945205478</v>
      </c>
      <c r="P148" s="53">
        <f t="shared" si="52"/>
        <v>24765407.946579799</v>
      </c>
      <c r="Q148" s="53">
        <f t="shared" si="53"/>
        <v>1946882.1668106026</v>
      </c>
      <c r="R148" s="53">
        <f t="shared" si="54"/>
        <v>22810646.833189398</v>
      </c>
      <c r="S148" s="53">
        <f t="shared" si="55"/>
        <v>1946882.1668106026</v>
      </c>
      <c r="T148" s="53">
        <f t="shared" si="56"/>
        <v>20863764.666378796</v>
      </c>
      <c r="U148" s="54">
        <f t="shared" si="57"/>
        <v>9.2821917808219183</v>
      </c>
      <c r="V148" s="55">
        <v>25</v>
      </c>
      <c r="W148" s="54">
        <f t="shared" si="58"/>
        <v>15.717808219178082</v>
      </c>
      <c r="X148" s="53">
        <f t="shared" si="59"/>
        <v>20863763.666378796</v>
      </c>
      <c r="Y148" s="53">
        <f t="shared" si="60"/>
        <v>1327396.5030901623</v>
      </c>
      <c r="Z148" s="56">
        <f t="shared" si="61"/>
        <v>19536368.163288634</v>
      </c>
      <c r="AA148" s="56">
        <f t="shared" si="70"/>
        <v>1327396.5030901623</v>
      </c>
      <c r="AB148" s="56">
        <f t="shared" si="63"/>
        <v>18208971.660198472</v>
      </c>
      <c r="AC148" s="8">
        <f t="shared" si="71"/>
        <v>1327396.5030901623</v>
      </c>
      <c r="AD148" s="8">
        <f t="shared" si="75"/>
        <v>1327396.5030901623</v>
      </c>
      <c r="AE148" s="9">
        <f t="shared" si="75"/>
        <v>1327396.5030901623</v>
      </c>
    </row>
    <row r="149" spans="1:31" x14ac:dyDescent="0.25">
      <c r="A149" s="55">
        <v>58</v>
      </c>
      <c r="B149" s="55" t="s">
        <v>19</v>
      </c>
      <c r="C149" s="69">
        <f t="shared" si="73"/>
        <v>39072</v>
      </c>
      <c r="D149" s="57">
        <v>53087</v>
      </c>
      <c r="E149" s="55" t="s">
        <v>31</v>
      </c>
      <c r="F149" s="55" t="s">
        <v>32</v>
      </c>
      <c r="G149" s="55">
        <v>40177476.893333331</v>
      </c>
      <c r="H149" s="70">
        <f t="shared" si="47"/>
        <v>2117201.6562156714</v>
      </c>
      <c r="I149" s="70">
        <f t="shared" si="48"/>
        <v>15412067.946753532</v>
      </c>
      <c r="J149" s="70">
        <f t="shared" si="49"/>
        <v>24765408.946579799</v>
      </c>
      <c r="K149" s="71">
        <v>24757529</v>
      </c>
      <c r="L149" s="53">
        <v>1</v>
      </c>
      <c r="M149" s="54">
        <f t="shared" si="69"/>
        <v>7.279452054794521</v>
      </c>
      <c r="N149" s="55">
        <v>20</v>
      </c>
      <c r="O149" s="54">
        <f t="shared" si="51"/>
        <v>12.720547945205478</v>
      </c>
      <c r="P149" s="53">
        <f t="shared" si="52"/>
        <v>24765407.946579799</v>
      </c>
      <c r="Q149" s="53">
        <f t="shared" si="53"/>
        <v>1946882.1668106026</v>
      </c>
      <c r="R149" s="53">
        <f t="shared" si="54"/>
        <v>22810646.833189398</v>
      </c>
      <c r="S149" s="53">
        <f t="shared" si="55"/>
        <v>1946882.1668106026</v>
      </c>
      <c r="T149" s="53">
        <f t="shared" si="56"/>
        <v>20863764.666378796</v>
      </c>
      <c r="U149" s="54">
        <f t="shared" si="57"/>
        <v>9.2821917808219183</v>
      </c>
      <c r="V149" s="55">
        <v>25</v>
      </c>
      <c r="W149" s="54">
        <f t="shared" si="58"/>
        <v>15.717808219178082</v>
      </c>
      <c r="X149" s="53">
        <f t="shared" si="59"/>
        <v>20863763.666378796</v>
      </c>
      <c r="Y149" s="53">
        <f t="shared" si="60"/>
        <v>1327396.5030901623</v>
      </c>
      <c r="Z149" s="56">
        <f t="shared" si="61"/>
        <v>19536368.163288634</v>
      </c>
      <c r="AA149" s="56">
        <f t="shared" si="70"/>
        <v>1327396.5030901623</v>
      </c>
      <c r="AB149" s="56">
        <f t="shared" si="63"/>
        <v>18208971.660198472</v>
      </c>
      <c r="AC149" s="8">
        <f t="shared" si="71"/>
        <v>1327396.5030901623</v>
      </c>
      <c r="AD149" s="8">
        <f t="shared" si="75"/>
        <v>1327396.5030901623</v>
      </c>
      <c r="AE149" s="9">
        <f t="shared" si="75"/>
        <v>1327396.5030901623</v>
      </c>
    </row>
    <row r="150" spans="1:31" x14ac:dyDescent="0.25">
      <c r="A150" s="55">
        <v>59</v>
      </c>
      <c r="B150" s="55" t="s">
        <v>19</v>
      </c>
      <c r="C150" s="69">
        <f t="shared" si="73"/>
        <v>39072</v>
      </c>
      <c r="D150" s="57">
        <v>53088</v>
      </c>
      <c r="E150" s="55" t="s">
        <v>31</v>
      </c>
      <c r="F150" s="55" t="s">
        <v>32</v>
      </c>
      <c r="G150" s="55">
        <v>40177476.893333331</v>
      </c>
      <c r="H150" s="70">
        <f t="shared" si="47"/>
        <v>2117201.6562156714</v>
      </c>
      <c r="I150" s="70">
        <f t="shared" si="48"/>
        <v>15412067.946753532</v>
      </c>
      <c r="J150" s="70">
        <f t="shared" si="49"/>
        <v>24765408.946579799</v>
      </c>
      <c r="K150" s="71">
        <v>24757529</v>
      </c>
      <c r="L150" s="53">
        <v>1</v>
      </c>
      <c r="M150" s="54">
        <f t="shared" si="69"/>
        <v>7.279452054794521</v>
      </c>
      <c r="N150" s="55">
        <v>20</v>
      </c>
      <c r="O150" s="54">
        <f t="shared" si="51"/>
        <v>12.720547945205478</v>
      </c>
      <c r="P150" s="53">
        <f t="shared" si="52"/>
        <v>24765407.946579799</v>
      </c>
      <c r="Q150" s="53">
        <f t="shared" si="53"/>
        <v>1946882.1668106026</v>
      </c>
      <c r="R150" s="53">
        <f t="shared" si="54"/>
        <v>22810646.833189398</v>
      </c>
      <c r="S150" s="53">
        <f t="shared" si="55"/>
        <v>1946882.1668106026</v>
      </c>
      <c r="T150" s="53">
        <f t="shared" si="56"/>
        <v>20863764.666378796</v>
      </c>
      <c r="U150" s="54">
        <f t="shared" si="57"/>
        <v>9.2821917808219183</v>
      </c>
      <c r="V150" s="55">
        <v>25</v>
      </c>
      <c r="W150" s="54">
        <f t="shared" si="58"/>
        <v>15.717808219178082</v>
      </c>
      <c r="X150" s="53">
        <f t="shared" si="59"/>
        <v>20863763.666378796</v>
      </c>
      <c r="Y150" s="53">
        <f t="shared" si="60"/>
        <v>1327396.5030901623</v>
      </c>
      <c r="Z150" s="56">
        <f t="shared" si="61"/>
        <v>19536368.163288634</v>
      </c>
      <c r="AA150" s="56">
        <f t="shared" si="70"/>
        <v>1327396.5030901623</v>
      </c>
      <c r="AB150" s="56">
        <f t="shared" si="63"/>
        <v>18208971.660198472</v>
      </c>
      <c r="AC150" s="8">
        <f t="shared" si="71"/>
        <v>1327396.5030901623</v>
      </c>
      <c r="AD150" s="8">
        <f t="shared" si="75"/>
        <v>1327396.5030901623</v>
      </c>
      <c r="AE150" s="9">
        <f t="shared" si="75"/>
        <v>1327396.5030901623</v>
      </c>
    </row>
    <row r="151" spans="1:31" x14ac:dyDescent="0.25">
      <c r="A151" s="55">
        <v>60</v>
      </c>
      <c r="B151" s="55" t="s">
        <v>19</v>
      </c>
      <c r="C151" s="69">
        <f t="shared" si="73"/>
        <v>39072</v>
      </c>
      <c r="D151" s="57">
        <v>53089</v>
      </c>
      <c r="E151" s="55" t="s">
        <v>31</v>
      </c>
      <c r="F151" s="55" t="s">
        <v>32</v>
      </c>
      <c r="G151" s="55">
        <v>40177476.893333331</v>
      </c>
      <c r="H151" s="70">
        <f t="shared" si="47"/>
        <v>2117201.6562156714</v>
      </c>
      <c r="I151" s="70">
        <f t="shared" si="48"/>
        <v>15412067.946753532</v>
      </c>
      <c r="J151" s="70">
        <f t="shared" si="49"/>
        <v>24765408.946579799</v>
      </c>
      <c r="K151" s="71">
        <v>24757529</v>
      </c>
      <c r="L151" s="53">
        <v>1</v>
      </c>
      <c r="M151" s="54">
        <f t="shared" si="69"/>
        <v>7.279452054794521</v>
      </c>
      <c r="N151" s="55">
        <v>20</v>
      </c>
      <c r="O151" s="54">
        <f t="shared" si="51"/>
        <v>12.720547945205478</v>
      </c>
      <c r="P151" s="53">
        <f t="shared" si="52"/>
        <v>24765407.946579799</v>
      </c>
      <c r="Q151" s="53">
        <f t="shared" si="53"/>
        <v>1946882.1668106026</v>
      </c>
      <c r="R151" s="53">
        <f t="shared" si="54"/>
        <v>22810646.833189398</v>
      </c>
      <c r="S151" s="53">
        <f t="shared" si="55"/>
        <v>1946882.1668106026</v>
      </c>
      <c r="T151" s="53">
        <f t="shared" si="56"/>
        <v>20863764.666378796</v>
      </c>
      <c r="U151" s="54">
        <f t="shared" si="57"/>
        <v>9.2821917808219183</v>
      </c>
      <c r="V151" s="55">
        <v>25</v>
      </c>
      <c r="W151" s="54">
        <f t="shared" si="58"/>
        <v>15.717808219178082</v>
      </c>
      <c r="X151" s="53">
        <f t="shared" si="59"/>
        <v>20863763.666378796</v>
      </c>
      <c r="Y151" s="53">
        <f t="shared" si="60"/>
        <v>1327396.5030901623</v>
      </c>
      <c r="Z151" s="56">
        <f t="shared" si="61"/>
        <v>19536368.163288634</v>
      </c>
      <c r="AA151" s="56">
        <f t="shared" si="70"/>
        <v>1327396.5030901623</v>
      </c>
      <c r="AB151" s="56">
        <f t="shared" si="63"/>
        <v>18208971.660198472</v>
      </c>
      <c r="AC151" s="8">
        <f t="shared" si="71"/>
        <v>1327396.5030901623</v>
      </c>
      <c r="AD151" s="8">
        <f t="shared" si="75"/>
        <v>1327396.5030901623</v>
      </c>
      <c r="AE151" s="9">
        <f t="shared" si="75"/>
        <v>1327396.5030901623</v>
      </c>
    </row>
    <row r="152" spans="1:31" x14ac:dyDescent="0.25">
      <c r="A152" s="55">
        <v>61</v>
      </c>
      <c r="B152" s="55" t="s">
        <v>19</v>
      </c>
      <c r="C152" s="69">
        <f>DATE(2006,12,25)</f>
        <v>39076</v>
      </c>
      <c r="D152" s="57">
        <v>53090</v>
      </c>
      <c r="E152" s="55" t="s">
        <v>31</v>
      </c>
      <c r="F152" s="55" t="s">
        <v>32</v>
      </c>
      <c r="G152" s="55">
        <v>40177476.893333331</v>
      </c>
      <c r="H152" s="70">
        <f>G152/18.9676</f>
        <v>2118216.1630007662</v>
      </c>
      <c r="I152" s="70">
        <f t="shared" si="48"/>
        <v>15396239.672441186</v>
      </c>
      <c r="J152" s="70">
        <f t="shared" si="49"/>
        <v>24781237.220892146</v>
      </c>
      <c r="K152" s="71">
        <v>24757529</v>
      </c>
      <c r="L152" s="53">
        <v>1</v>
      </c>
      <c r="M152" s="54">
        <f t="shared" si="69"/>
        <v>7.2684931506849315</v>
      </c>
      <c r="N152" s="55">
        <v>20</v>
      </c>
      <c r="O152" s="54">
        <f t="shared" si="51"/>
        <v>12.731506849315068</v>
      </c>
      <c r="P152" s="53">
        <f t="shared" si="52"/>
        <v>24781236.220892146</v>
      </c>
      <c r="Q152" s="53">
        <f t="shared" si="53"/>
        <v>1946449.5848129189</v>
      </c>
      <c r="R152" s="53">
        <f t="shared" si="54"/>
        <v>22811079.415187079</v>
      </c>
      <c r="S152" s="53">
        <f t="shared" si="55"/>
        <v>1946449.5848129189</v>
      </c>
      <c r="T152" s="53">
        <f t="shared" si="56"/>
        <v>20864629.830374159</v>
      </c>
      <c r="U152" s="54">
        <f t="shared" si="57"/>
        <v>9.2712328767123289</v>
      </c>
      <c r="V152" s="55">
        <v>25</v>
      </c>
      <c r="W152" s="54">
        <f t="shared" si="58"/>
        <v>15.728767123287671</v>
      </c>
      <c r="X152" s="53">
        <f t="shared" si="59"/>
        <v>20864628.830374159</v>
      </c>
      <c r="Y152" s="53">
        <f t="shared" si="60"/>
        <v>1326526.654430686</v>
      </c>
      <c r="Z152" s="56">
        <f t="shared" si="61"/>
        <v>19538103.175943471</v>
      </c>
      <c r="AA152" s="56">
        <f t="shared" si="70"/>
        <v>1326526.654430686</v>
      </c>
      <c r="AB152" s="56">
        <f t="shared" si="63"/>
        <v>18211576.521512784</v>
      </c>
      <c r="AC152" s="8">
        <f t="shared" si="71"/>
        <v>1326526.654430686</v>
      </c>
      <c r="AD152" s="8">
        <f t="shared" si="75"/>
        <v>1326526.654430686</v>
      </c>
      <c r="AE152" s="9">
        <f t="shared" si="75"/>
        <v>1326526.654430686</v>
      </c>
    </row>
    <row r="153" spans="1:31" x14ac:dyDescent="0.25">
      <c r="A153" s="55">
        <v>62</v>
      </c>
      <c r="B153" s="55" t="s">
        <v>19</v>
      </c>
      <c r="C153" s="69">
        <f t="shared" ref="C153:C166" si="76">DATE(2006,12,25)</f>
        <v>39076</v>
      </c>
      <c r="D153" s="57">
        <v>53091</v>
      </c>
      <c r="E153" s="55" t="s">
        <v>31</v>
      </c>
      <c r="F153" s="55" t="s">
        <v>32</v>
      </c>
      <c r="G153" s="55">
        <v>40177476.893333331</v>
      </c>
      <c r="H153" s="70">
        <f t="shared" ref="H153:H166" si="77">G153/18.967668877</f>
        <v>2118208.4711554684</v>
      </c>
      <c r="I153" s="70">
        <f t="shared" si="48"/>
        <v>15396183.764316322</v>
      </c>
      <c r="J153" s="70">
        <f t="shared" si="49"/>
        <v>24781293.12901701</v>
      </c>
      <c r="K153" s="71">
        <v>24757529</v>
      </c>
      <c r="L153" s="53">
        <v>1</v>
      </c>
      <c r="M153" s="54">
        <f t="shared" si="69"/>
        <v>7.2684931506849315</v>
      </c>
      <c r="N153" s="55">
        <v>20</v>
      </c>
      <c r="O153" s="54">
        <f t="shared" si="51"/>
        <v>12.731506849315068</v>
      </c>
      <c r="P153" s="53">
        <f t="shared" si="52"/>
        <v>24781292.12901701</v>
      </c>
      <c r="Q153" s="53">
        <f t="shared" si="53"/>
        <v>1946453.9761332492</v>
      </c>
      <c r="R153" s="53">
        <f t="shared" si="54"/>
        <v>22811075.02386675</v>
      </c>
      <c r="S153" s="53">
        <f t="shared" si="55"/>
        <v>1946453.9761332492</v>
      </c>
      <c r="T153" s="53">
        <f>R153-S153-1</f>
        <v>20864620.047733501</v>
      </c>
      <c r="U153" s="54">
        <f t="shared" si="57"/>
        <v>9.2712328767123289</v>
      </c>
      <c r="V153" s="55">
        <v>25</v>
      </c>
      <c r="W153" s="54">
        <f t="shared" si="58"/>
        <v>15.728767123287671</v>
      </c>
      <c r="X153" s="53">
        <f t="shared" si="59"/>
        <v>20864619.047733501</v>
      </c>
      <c r="Y153" s="53">
        <f t="shared" si="60"/>
        <v>1326526.03247217</v>
      </c>
      <c r="Z153" s="56">
        <f t="shared" si="61"/>
        <v>19538094.01526133</v>
      </c>
      <c r="AA153" s="56">
        <f t="shared" si="70"/>
        <v>1326526.03247217</v>
      </c>
      <c r="AB153" s="56">
        <f t="shared" si="63"/>
        <v>18211567.982789159</v>
      </c>
      <c r="AC153" s="8">
        <f t="shared" si="71"/>
        <v>1326526.03247217</v>
      </c>
      <c r="AD153" s="8">
        <f t="shared" si="75"/>
        <v>1326526.03247217</v>
      </c>
      <c r="AE153" s="9">
        <f t="shared" si="75"/>
        <v>1326526.03247217</v>
      </c>
    </row>
    <row r="154" spans="1:31" x14ac:dyDescent="0.25">
      <c r="A154" s="55">
        <v>63</v>
      </c>
      <c r="B154" s="55" t="s">
        <v>19</v>
      </c>
      <c r="C154" s="69">
        <f t="shared" si="76"/>
        <v>39076</v>
      </c>
      <c r="D154" s="57">
        <v>53092</v>
      </c>
      <c r="E154" s="55" t="s">
        <v>31</v>
      </c>
      <c r="F154" s="55" t="s">
        <v>32</v>
      </c>
      <c r="G154" s="55">
        <v>40177476.893333331</v>
      </c>
      <c r="H154" s="70">
        <f t="shared" si="77"/>
        <v>2118208.4711554684</v>
      </c>
      <c r="I154" s="70">
        <f t="shared" si="48"/>
        <v>15396183.764316322</v>
      </c>
      <c r="J154" s="70">
        <f t="shared" si="49"/>
        <v>24781293.12901701</v>
      </c>
      <c r="K154" s="71">
        <v>24757529</v>
      </c>
      <c r="L154" s="53">
        <v>1</v>
      </c>
      <c r="M154" s="54">
        <f t="shared" si="69"/>
        <v>7.2684931506849315</v>
      </c>
      <c r="N154" s="55">
        <v>20</v>
      </c>
      <c r="O154" s="54">
        <f t="shared" si="51"/>
        <v>12.731506849315068</v>
      </c>
      <c r="P154" s="53">
        <f t="shared" si="52"/>
        <v>24781292.12901701</v>
      </c>
      <c r="Q154" s="53">
        <f t="shared" si="53"/>
        <v>1946453.9761332492</v>
      </c>
      <c r="R154" s="53">
        <f t="shared" si="54"/>
        <v>22811075.02386675</v>
      </c>
      <c r="S154" s="53">
        <f t="shared" si="55"/>
        <v>1946453.9761332492</v>
      </c>
      <c r="T154" s="53">
        <f t="shared" ref="T154:T163" si="78">R154-S154-1</f>
        <v>20864620.047733501</v>
      </c>
      <c r="U154" s="54">
        <f t="shared" si="57"/>
        <v>9.2712328767123289</v>
      </c>
      <c r="V154" s="55">
        <v>25</v>
      </c>
      <c r="W154" s="54">
        <f t="shared" si="58"/>
        <v>15.728767123287671</v>
      </c>
      <c r="X154" s="53">
        <f t="shared" si="59"/>
        <v>20864619.047733501</v>
      </c>
      <c r="Y154" s="53">
        <f t="shared" si="60"/>
        <v>1326526.03247217</v>
      </c>
      <c r="Z154" s="56">
        <f t="shared" si="61"/>
        <v>19538094.01526133</v>
      </c>
      <c r="AA154" s="56">
        <f t="shared" si="70"/>
        <v>1326526.03247217</v>
      </c>
      <c r="AB154" s="56">
        <f t="shared" si="63"/>
        <v>18211567.982789159</v>
      </c>
      <c r="AC154" s="8">
        <f t="shared" si="71"/>
        <v>1326526.03247217</v>
      </c>
      <c r="AD154" s="8">
        <f t="shared" si="75"/>
        <v>1326526.03247217</v>
      </c>
      <c r="AE154" s="9">
        <f t="shared" si="75"/>
        <v>1326526.03247217</v>
      </c>
    </row>
    <row r="155" spans="1:31" x14ac:dyDescent="0.25">
      <c r="A155" s="55">
        <v>64</v>
      </c>
      <c r="B155" s="55" t="s">
        <v>19</v>
      </c>
      <c r="C155" s="69">
        <f t="shared" si="76"/>
        <v>39076</v>
      </c>
      <c r="D155" s="57">
        <v>53093</v>
      </c>
      <c r="E155" s="55" t="s">
        <v>31</v>
      </c>
      <c r="F155" s="55" t="s">
        <v>32</v>
      </c>
      <c r="G155" s="55">
        <v>40177476.893333331</v>
      </c>
      <c r="H155" s="70">
        <f t="shared" si="77"/>
        <v>2118208.4711554684</v>
      </c>
      <c r="I155" s="70">
        <f t="shared" si="48"/>
        <v>15396183.764316322</v>
      </c>
      <c r="J155" s="70">
        <f t="shared" si="49"/>
        <v>24781293.12901701</v>
      </c>
      <c r="K155" s="71">
        <v>24757529</v>
      </c>
      <c r="L155" s="53">
        <v>1</v>
      </c>
      <c r="M155" s="54">
        <f t="shared" si="69"/>
        <v>7.2684931506849315</v>
      </c>
      <c r="N155" s="55">
        <v>20</v>
      </c>
      <c r="O155" s="54">
        <f t="shared" si="51"/>
        <v>12.731506849315068</v>
      </c>
      <c r="P155" s="53">
        <f t="shared" si="52"/>
        <v>24781292.12901701</v>
      </c>
      <c r="Q155" s="53">
        <f t="shared" si="53"/>
        <v>1946453.9761332492</v>
      </c>
      <c r="R155" s="53">
        <f t="shared" si="54"/>
        <v>22811075.02386675</v>
      </c>
      <c r="S155" s="53">
        <f t="shared" si="55"/>
        <v>1946453.9761332492</v>
      </c>
      <c r="T155" s="53">
        <f t="shared" si="78"/>
        <v>20864620.047733501</v>
      </c>
      <c r="U155" s="54">
        <f t="shared" si="57"/>
        <v>9.2712328767123289</v>
      </c>
      <c r="V155" s="55">
        <v>25</v>
      </c>
      <c r="W155" s="54">
        <f t="shared" si="58"/>
        <v>15.728767123287671</v>
      </c>
      <c r="X155" s="53">
        <f t="shared" si="59"/>
        <v>20864619.047733501</v>
      </c>
      <c r="Y155" s="53">
        <f t="shared" si="60"/>
        <v>1326526.03247217</v>
      </c>
      <c r="Z155" s="56">
        <f t="shared" si="61"/>
        <v>19538094.01526133</v>
      </c>
      <c r="AA155" s="56">
        <f t="shared" si="70"/>
        <v>1326526.03247217</v>
      </c>
      <c r="AB155" s="56">
        <f t="shared" si="63"/>
        <v>18211567.982789159</v>
      </c>
      <c r="AC155" s="8">
        <f t="shared" si="71"/>
        <v>1326526.03247217</v>
      </c>
      <c r="AD155" s="8">
        <f t="shared" si="75"/>
        <v>1326526.03247217</v>
      </c>
      <c r="AE155" s="9">
        <f t="shared" si="75"/>
        <v>1326526.03247217</v>
      </c>
    </row>
    <row r="156" spans="1:31" x14ac:dyDescent="0.25">
      <c r="A156" s="55">
        <v>65</v>
      </c>
      <c r="B156" s="55" t="s">
        <v>19</v>
      </c>
      <c r="C156" s="69">
        <f t="shared" si="76"/>
        <v>39076</v>
      </c>
      <c r="D156" s="57">
        <v>53094</v>
      </c>
      <c r="E156" s="55" t="s">
        <v>31</v>
      </c>
      <c r="F156" s="55" t="s">
        <v>32</v>
      </c>
      <c r="G156" s="55">
        <v>40177476.893333331</v>
      </c>
      <c r="H156" s="70">
        <f t="shared" si="77"/>
        <v>2118208.4711554684</v>
      </c>
      <c r="I156" s="70">
        <f t="shared" ref="I156:I165" si="79">H156*M156</f>
        <v>15396183.764316322</v>
      </c>
      <c r="J156" s="70">
        <f t="shared" ref="J156:J165" si="80">G156-I156</f>
        <v>24781293.12901701</v>
      </c>
      <c r="K156" s="71">
        <v>24757529</v>
      </c>
      <c r="L156" s="53">
        <v>1</v>
      </c>
      <c r="M156" s="54">
        <f t="shared" ref="M156:M166" si="81">+($M$2-C156)/365</f>
        <v>7.2684931506849315</v>
      </c>
      <c r="N156" s="55">
        <v>20</v>
      </c>
      <c r="O156" s="54">
        <f t="shared" ref="O156:O166" si="82">+N156-M156</f>
        <v>12.731506849315068</v>
      </c>
      <c r="P156" s="53">
        <f t="shared" ref="P156:P166" si="83">IF(J156&gt;L156,J156-L156,0)</f>
        <v>24781292.12901701</v>
      </c>
      <c r="Q156" s="53">
        <f t="shared" ref="Q156:Q164" si="84">IF(O156&gt;0,P156/O156,0)</f>
        <v>1946453.9761332492</v>
      </c>
      <c r="R156" s="53">
        <f t="shared" ref="R156:R166" si="85">K156-Q156</f>
        <v>22811075.02386675</v>
      </c>
      <c r="S156" s="53">
        <f t="shared" ref="S156:S166" si="86">Q156</f>
        <v>1946453.9761332492</v>
      </c>
      <c r="T156" s="53">
        <f t="shared" si="78"/>
        <v>20864620.047733501</v>
      </c>
      <c r="U156" s="54">
        <f t="shared" ref="U156:U166" si="87">+($U$1-C156)/365</f>
        <v>9.2712328767123289</v>
      </c>
      <c r="V156" s="55">
        <v>25</v>
      </c>
      <c r="W156" s="54">
        <f t="shared" ref="W156:W166" si="88">+V156-U156</f>
        <v>15.728767123287671</v>
      </c>
      <c r="X156" s="53">
        <f t="shared" ref="X156:X166" si="89">IF(T156&gt;L156,T156-L156,0)</f>
        <v>20864619.047733501</v>
      </c>
      <c r="Y156" s="53">
        <f t="shared" ref="Y156:Y166" si="90">IF(W156&gt;0,X156/W156,0)</f>
        <v>1326526.03247217</v>
      </c>
      <c r="Z156" s="56">
        <f t="shared" ref="Z156:Z166" si="91">T156-Y156</f>
        <v>19538094.01526133</v>
      </c>
      <c r="AA156" s="56">
        <f t="shared" ref="AA156:AA166" si="92">Y156</f>
        <v>1326526.03247217</v>
      </c>
      <c r="AB156" s="56">
        <f t="shared" ref="AB156:AB166" si="93">Z156-AA156</f>
        <v>18211567.982789159</v>
      </c>
      <c r="AC156" s="8">
        <f t="shared" ref="AC156:AC166" si="94">AA156</f>
        <v>1326526.03247217</v>
      </c>
      <c r="AD156" s="8">
        <f t="shared" ref="AD156:AE166" si="95">AC156</f>
        <v>1326526.03247217</v>
      </c>
      <c r="AE156" s="9">
        <f t="shared" si="95"/>
        <v>1326526.03247217</v>
      </c>
    </row>
    <row r="157" spans="1:31" x14ac:dyDescent="0.25">
      <c r="A157" s="55">
        <v>66</v>
      </c>
      <c r="B157" s="55" t="s">
        <v>19</v>
      </c>
      <c r="C157" s="69">
        <f t="shared" si="76"/>
        <v>39076</v>
      </c>
      <c r="D157" s="57">
        <v>53095</v>
      </c>
      <c r="E157" s="55" t="s">
        <v>31</v>
      </c>
      <c r="F157" s="55" t="s">
        <v>32</v>
      </c>
      <c r="G157" s="55">
        <v>40177476.893333331</v>
      </c>
      <c r="H157" s="70">
        <f t="shared" si="77"/>
        <v>2118208.4711554684</v>
      </c>
      <c r="I157" s="70">
        <f t="shared" si="79"/>
        <v>15396183.764316322</v>
      </c>
      <c r="J157" s="70">
        <f t="shared" si="80"/>
        <v>24781293.12901701</v>
      </c>
      <c r="K157" s="71">
        <v>24757529</v>
      </c>
      <c r="L157" s="53">
        <v>1</v>
      </c>
      <c r="M157" s="54">
        <f t="shared" si="81"/>
        <v>7.2684931506849315</v>
      </c>
      <c r="N157" s="55">
        <v>20</v>
      </c>
      <c r="O157" s="54">
        <f t="shared" si="82"/>
        <v>12.731506849315068</v>
      </c>
      <c r="P157" s="53">
        <f t="shared" si="83"/>
        <v>24781292.12901701</v>
      </c>
      <c r="Q157" s="53">
        <f t="shared" si="84"/>
        <v>1946453.9761332492</v>
      </c>
      <c r="R157" s="53">
        <f t="shared" si="85"/>
        <v>22811075.02386675</v>
      </c>
      <c r="S157" s="53">
        <f t="shared" si="86"/>
        <v>1946453.9761332492</v>
      </c>
      <c r="T157" s="53">
        <f t="shared" si="78"/>
        <v>20864620.047733501</v>
      </c>
      <c r="U157" s="54">
        <f t="shared" si="87"/>
        <v>9.2712328767123289</v>
      </c>
      <c r="V157" s="55">
        <v>25</v>
      </c>
      <c r="W157" s="54">
        <f t="shared" si="88"/>
        <v>15.728767123287671</v>
      </c>
      <c r="X157" s="53">
        <f t="shared" si="89"/>
        <v>20864619.047733501</v>
      </c>
      <c r="Y157" s="53">
        <f t="shared" si="90"/>
        <v>1326526.03247217</v>
      </c>
      <c r="Z157" s="56">
        <f t="shared" si="91"/>
        <v>19538094.01526133</v>
      </c>
      <c r="AA157" s="56">
        <f t="shared" si="92"/>
        <v>1326526.03247217</v>
      </c>
      <c r="AB157" s="56">
        <f t="shared" si="93"/>
        <v>18211567.982789159</v>
      </c>
      <c r="AC157" s="8">
        <f t="shared" si="94"/>
        <v>1326526.03247217</v>
      </c>
      <c r="AD157" s="8">
        <f t="shared" si="95"/>
        <v>1326526.03247217</v>
      </c>
      <c r="AE157" s="9">
        <f t="shared" si="95"/>
        <v>1326526.03247217</v>
      </c>
    </row>
    <row r="158" spans="1:31" x14ac:dyDescent="0.25">
      <c r="A158" s="55">
        <v>67</v>
      </c>
      <c r="B158" s="55" t="s">
        <v>19</v>
      </c>
      <c r="C158" s="69">
        <f t="shared" si="76"/>
        <v>39076</v>
      </c>
      <c r="D158" s="57">
        <v>53096</v>
      </c>
      <c r="E158" s="55" t="s">
        <v>31</v>
      </c>
      <c r="F158" s="55" t="s">
        <v>32</v>
      </c>
      <c r="G158" s="55">
        <v>40177476.893333331</v>
      </c>
      <c r="H158" s="70">
        <f t="shared" si="77"/>
        <v>2118208.4711554684</v>
      </c>
      <c r="I158" s="70">
        <f t="shared" si="79"/>
        <v>15396183.764316322</v>
      </c>
      <c r="J158" s="70">
        <f t="shared" si="80"/>
        <v>24781293.12901701</v>
      </c>
      <c r="K158" s="71">
        <v>24757529</v>
      </c>
      <c r="L158" s="53">
        <v>1</v>
      </c>
      <c r="M158" s="54">
        <f t="shared" si="81"/>
        <v>7.2684931506849315</v>
      </c>
      <c r="N158" s="55">
        <v>20</v>
      </c>
      <c r="O158" s="54">
        <f t="shared" si="82"/>
        <v>12.731506849315068</v>
      </c>
      <c r="P158" s="53">
        <f t="shared" si="83"/>
        <v>24781292.12901701</v>
      </c>
      <c r="Q158" s="53">
        <f t="shared" si="84"/>
        <v>1946453.9761332492</v>
      </c>
      <c r="R158" s="53">
        <f t="shared" si="85"/>
        <v>22811075.02386675</v>
      </c>
      <c r="S158" s="53">
        <f t="shared" si="86"/>
        <v>1946453.9761332492</v>
      </c>
      <c r="T158" s="53">
        <f t="shared" si="78"/>
        <v>20864620.047733501</v>
      </c>
      <c r="U158" s="54">
        <f t="shared" si="87"/>
        <v>9.2712328767123289</v>
      </c>
      <c r="V158" s="55">
        <v>25</v>
      </c>
      <c r="W158" s="54">
        <f t="shared" si="88"/>
        <v>15.728767123287671</v>
      </c>
      <c r="X158" s="53">
        <f t="shared" si="89"/>
        <v>20864619.047733501</v>
      </c>
      <c r="Y158" s="53">
        <f t="shared" si="90"/>
        <v>1326526.03247217</v>
      </c>
      <c r="Z158" s="56">
        <f t="shared" si="91"/>
        <v>19538094.01526133</v>
      </c>
      <c r="AA158" s="56">
        <f t="shared" si="92"/>
        <v>1326526.03247217</v>
      </c>
      <c r="AB158" s="56">
        <f t="shared" si="93"/>
        <v>18211567.982789159</v>
      </c>
      <c r="AC158" s="8">
        <f t="shared" si="94"/>
        <v>1326526.03247217</v>
      </c>
      <c r="AD158" s="8">
        <f t="shared" si="95"/>
        <v>1326526.03247217</v>
      </c>
      <c r="AE158" s="9">
        <f t="shared" si="95"/>
        <v>1326526.03247217</v>
      </c>
    </row>
    <row r="159" spans="1:31" x14ac:dyDescent="0.25">
      <c r="A159" s="55">
        <v>68</v>
      </c>
      <c r="B159" s="55" t="s">
        <v>19</v>
      </c>
      <c r="C159" s="69">
        <f t="shared" si="76"/>
        <v>39076</v>
      </c>
      <c r="D159" s="57">
        <v>53097</v>
      </c>
      <c r="E159" s="55" t="s">
        <v>31</v>
      </c>
      <c r="F159" s="55" t="s">
        <v>32</v>
      </c>
      <c r="G159" s="55">
        <v>40177476.893333331</v>
      </c>
      <c r="H159" s="70">
        <f t="shared" si="77"/>
        <v>2118208.4711554684</v>
      </c>
      <c r="I159" s="70">
        <f t="shared" si="79"/>
        <v>15396183.764316322</v>
      </c>
      <c r="J159" s="70">
        <f t="shared" si="80"/>
        <v>24781293.12901701</v>
      </c>
      <c r="K159" s="71">
        <v>24757529</v>
      </c>
      <c r="L159" s="53">
        <v>1</v>
      </c>
      <c r="M159" s="54">
        <f t="shared" si="81"/>
        <v>7.2684931506849315</v>
      </c>
      <c r="N159" s="55">
        <v>20</v>
      </c>
      <c r="O159" s="54">
        <f t="shared" si="82"/>
        <v>12.731506849315068</v>
      </c>
      <c r="P159" s="53">
        <f t="shared" si="83"/>
        <v>24781292.12901701</v>
      </c>
      <c r="Q159" s="53">
        <f t="shared" si="84"/>
        <v>1946453.9761332492</v>
      </c>
      <c r="R159" s="53">
        <f t="shared" si="85"/>
        <v>22811075.02386675</v>
      </c>
      <c r="S159" s="53">
        <f t="shared" si="86"/>
        <v>1946453.9761332492</v>
      </c>
      <c r="T159" s="53">
        <f t="shared" si="78"/>
        <v>20864620.047733501</v>
      </c>
      <c r="U159" s="54">
        <f t="shared" si="87"/>
        <v>9.2712328767123289</v>
      </c>
      <c r="V159" s="55">
        <v>25</v>
      </c>
      <c r="W159" s="54">
        <f t="shared" si="88"/>
        <v>15.728767123287671</v>
      </c>
      <c r="X159" s="53">
        <f t="shared" si="89"/>
        <v>20864619.047733501</v>
      </c>
      <c r="Y159" s="53">
        <f t="shared" si="90"/>
        <v>1326526.03247217</v>
      </c>
      <c r="Z159" s="56">
        <f t="shared" si="91"/>
        <v>19538094.01526133</v>
      </c>
      <c r="AA159" s="56">
        <f t="shared" si="92"/>
        <v>1326526.03247217</v>
      </c>
      <c r="AB159" s="56">
        <f t="shared" si="93"/>
        <v>18211567.982789159</v>
      </c>
      <c r="AC159" s="8">
        <f t="shared" si="94"/>
        <v>1326526.03247217</v>
      </c>
      <c r="AD159" s="8">
        <f t="shared" si="95"/>
        <v>1326526.03247217</v>
      </c>
      <c r="AE159" s="9">
        <f t="shared" si="95"/>
        <v>1326526.03247217</v>
      </c>
    </row>
    <row r="160" spans="1:31" x14ac:dyDescent="0.25">
      <c r="A160" s="55">
        <v>69</v>
      </c>
      <c r="B160" s="55" t="s">
        <v>19</v>
      </c>
      <c r="C160" s="69">
        <f t="shared" si="76"/>
        <v>39076</v>
      </c>
      <c r="D160" s="57">
        <v>53098</v>
      </c>
      <c r="E160" s="55" t="s">
        <v>31</v>
      </c>
      <c r="F160" s="55" t="s">
        <v>32</v>
      </c>
      <c r="G160" s="55">
        <v>40177476.893333331</v>
      </c>
      <c r="H160" s="70">
        <f t="shared" si="77"/>
        <v>2118208.4711554684</v>
      </c>
      <c r="I160" s="70">
        <f t="shared" si="79"/>
        <v>15396183.764316322</v>
      </c>
      <c r="J160" s="70">
        <f t="shared" si="80"/>
        <v>24781293.12901701</v>
      </c>
      <c r="K160" s="71">
        <v>24757529</v>
      </c>
      <c r="L160" s="53">
        <v>1</v>
      </c>
      <c r="M160" s="54">
        <f t="shared" si="81"/>
        <v>7.2684931506849315</v>
      </c>
      <c r="N160" s="55">
        <v>20</v>
      </c>
      <c r="O160" s="54">
        <f t="shared" si="82"/>
        <v>12.731506849315068</v>
      </c>
      <c r="P160" s="53">
        <f t="shared" si="83"/>
        <v>24781292.12901701</v>
      </c>
      <c r="Q160" s="53">
        <f t="shared" si="84"/>
        <v>1946453.9761332492</v>
      </c>
      <c r="R160" s="53">
        <f t="shared" si="85"/>
        <v>22811075.02386675</v>
      </c>
      <c r="S160" s="53">
        <f t="shared" si="86"/>
        <v>1946453.9761332492</v>
      </c>
      <c r="T160" s="53">
        <f t="shared" si="78"/>
        <v>20864620.047733501</v>
      </c>
      <c r="U160" s="54">
        <f t="shared" si="87"/>
        <v>9.2712328767123289</v>
      </c>
      <c r="V160" s="55">
        <v>25</v>
      </c>
      <c r="W160" s="54">
        <f t="shared" si="88"/>
        <v>15.728767123287671</v>
      </c>
      <c r="X160" s="53">
        <f t="shared" si="89"/>
        <v>20864619.047733501</v>
      </c>
      <c r="Y160" s="53">
        <f t="shared" si="90"/>
        <v>1326526.03247217</v>
      </c>
      <c r="Z160" s="56">
        <f t="shared" si="91"/>
        <v>19538094.01526133</v>
      </c>
      <c r="AA160" s="56">
        <f t="shared" si="92"/>
        <v>1326526.03247217</v>
      </c>
      <c r="AB160" s="56">
        <f t="shared" si="93"/>
        <v>18211567.982789159</v>
      </c>
      <c r="AC160" s="8">
        <f t="shared" si="94"/>
        <v>1326526.03247217</v>
      </c>
      <c r="AD160" s="8">
        <f t="shared" si="95"/>
        <v>1326526.03247217</v>
      </c>
      <c r="AE160" s="9">
        <f t="shared" si="95"/>
        <v>1326526.03247217</v>
      </c>
    </row>
    <row r="161" spans="1:31" x14ac:dyDescent="0.25">
      <c r="A161" s="55">
        <v>70</v>
      </c>
      <c r="B161" s="55" t="s">
        <v>19</v>
      </c>
      <c r="C161" s="69">
        <f t="shared" si="76"/>
        <v>39076</v>
      </c>
      <c r="D161" s="57">
        <v>53099</v>
      </c>
      <c r="E161" s="55" t="s">
        <v>31</v>
      </c>
      <c r="F161" s="55" t="s">
        <v>32</v>
      </c>
      <c r="G161" s="55">
        <v>40177476.893333331</v>
      </c>
      <c r="H161" s="70">
        <f t="shared" si="77"/>
        <v>2118208.4711554684</v>
      </c>
      <c r="I161" s="70">
        <f t="shared" si="79"/>
        <v>15396183.764316322</v>
      </c>
      <c r="J161" s="70">
        <f t="shared" si="80"/>
        <v>24781293.12901701</v>
      </c>
      <c r="K161" s="71">
        <v>24757529</v>
      </c>
      <c r="L161" s="53">
        <v>1</v>
      </c>
      <c r="M161" s="54">
        <f t="shared" si="81"/>
        <v>7.2684931506849315</v>
      </c>
      <c r="N161" s="55">
        <v>20</v>
      </c>
      <c r="O161" s="54">
        <f t="shared" si="82"/>
        <v>12.731506849315068</v>
      </c>
      <c r="P161" s="53">
        <f t="shared" si="83"/>
        <v>24781292.12901701</v>
      </c>
      <c r="Q161" s="53">
        <f t="shared" si="84"/>
        <v>1946453.9761332492</v>
      </c>
      <c r="R161" s="53">
        <f t="shared" si="85"/>
        <v>22811075.02386675</v>
      </c>
      <c r="S161" s="53">
        <f t="shared" si="86"/>
        <v>1946453.9761332492</v>
      </c>
      <c r="T161" s="53">
        <f t="shared" si="78"/>
        <v>20864620.047733501</v>
      </c>
      <c r="U161" s="54">
        <f t="shared" si="87"/>
        <v>9.2712328767123289</v>
      </c>
      <c r="V161" s="55">
        <v>25</v>
      </c>
      <c r="W161" s="54">
        <f t="shared" si="88"/>
        <v>15.728767123287671</v>
      </c>
      <c r="X161" s="53">
        <f t="shared" si="89"/>
        <v>20864619.047733501</v>
      </c>
      <c r="Y161" s="53">
        <f t="shared" si="90"/>
        <v>1326526.03247217</v>
      </c>
      <c r="Z161" s="56">
        <f t="shared" si="91"/>
        <v>19538094.01526133</v>
      </c>
      <c r="AA161" s="56">
        <f t="shared" si="92"/>
        <v>1326526.03247217</v>
      </c>
      <c r="AB161" s="56">
        <f t="shared" si="93"/>
        <v>18211567.982789159</v>
      </c>
      <c r="AC161" s="8">
        <f t="shared" si="94"/>
        <v>1326526.03247217</v>
      </c>
      <c r="AD161" s="8">
        <f t="shared" si="95"/>
        <v>1326526.03247217</v>
      </c>
      <c r="AE161" s="9">
        <f t="shared" si="95"/>
        <v>1326526.03247217</v>
      </c>
    </row>
    <row r="162" spans="1:31" x14ac:dyDescent="0.25">
      <c r="A162" s="55">
        <v>71</v>
      </c>
      <c r="B162" s="55" t="s">
        <v>19</v>
      </c>
      <c r="C162" s="69">
        <f t="shared" si="76"/>
        <v>39076</v>
      </c>
      <c r="D162" s="57">
        <v>53100</v>
      </c>
      <c r="E162" s="55" t="s">
        <v>31</v>
      </c>
      <c r="F162" s="55" t="s">
        <v>32</v>
      </c>
      <c r="G162" s="55">
        <v>40177476.893333331</v>
      </c>
      <c r="H162" s="70">
        <f t="shared" si="77"/>
        <v>2118208.4711554684</v>
      </c>
      <c r="I162" s="70">
        <f t="shared" si="79"/>
        <v>15396183.764316322</v>
      </c>
      <c r="J162" s="70">
        <f t="shared" si="80"/>
        <v>24781293.12901701</v>
      </c>
      <c r="K162" s="71">
        <v>24757529</v>
      </c>
      <c r="L162" s="53">
        <v>1</v>
      </c>
      <c r="M162" s="54">
        <f t="shared" si="81"/>
        <v>7.2684931506849315</v>
      </c>
      <c r="N162" s="55">
        <v>20</v>
      </c>
      <c r="O162" s="54">
        <f t="shared" si="82"/>
        <v>12.731506849315068</v>
      </c>
      <c r="P162" s="53">
        <f t="shared" si="83"/>
        <v>24781292.12901701</v>
      </c>
      <c r="Q162" s="53">
        <f t="shared" si="84"/>
        <v>1946453.9761332492</v>
      </c>
      <c r="R162" s="53">
        <f t="shared" si="85"/>
        <v>22811075.02386675</v>
      </c>
      <c r="S162" s="53">
        <f t="shared" si="86"/>
        <v>1946453.9761332492</v>
      </c>
      <c r="T162" s="53">
        <f t="shared" si="78"/>
        <v>20864620.047733501</v>
      </c>
      <c r="U162" s="54">
        <f t="shared" si="87"/>
        <v>9.2712328767123289</v>
      </c>
      <c r="V162" s="55">
        <v>25</v>
      </c>
      <c r="W162" s="54">
        <f t="shared" si="88"/>
        <v>15.728767123287671</v>
      </c>
      <c r="X162" s="53">
        <f t="shared" si="89"/>
        <v>20864619.047733501</v>
      </c>
      <c r="Y162" s="53">
        <f t="shared" si="90"/>
        <v>1326526.03247217</v>
      </c>
      <c r="Z162" s="56">
        <f t="shared" si="91"/>
        <v>19538094.01526133</v>
      </c>
      <c r="AA162" s="56">
        <f t="shared" si="92"/>
        <v>1326526.03247217</v>
      </c>
      <c r="AB162" s="56">
        <f t="shared" si="93"/>
        <v>18211567.982789159</v>
      </c>
      <c r="AC162" s="8">
        <f t="shared" si="94"/>
        <v>1326526.03247217</v>
      </c>
      <c r="AD162" s="8">
        <f t="shared" si="95"/>
        <v>1326526.03247217</v>
      </c>
      <c r="AE162" s="9">
        <f t="shared" si="95"/>
        <v>1326526.03247217</v>
      </c>
    </row>
    <row r="163" spans="1:31" x14ac:dyDescent="0.25">
      <c r="A163" s="55">
        <v>72</v>
      </c>
      <c r="B163" s="55" t="s">
        <v>19</v>
      </c>
      <c r="C163" s="69">
        <f t="shared" si="76"/>
        <v>39076</v>
      </c>
      <c r="D163" s="57">
        <v>53101</v>
      </c>
      <c r="E163" s="55" t="s">
        <v>31</v>
      </c>
      <c r="F163" s="55" t="s">
        <v>32</v>
      </c>
      <c r="G163" s="55">
        <v>40177476.893333331</v>
      </c>
      <c r="H163" s="70">
        <f t="shared" si="77"/>
        <v>2118208.4711554684</v>
      </c>
      <c r="I163" s="70">
        <f t="shared" si="79"/>
        <v>15396183.764316322</v>
      </c>
      <c r="J163" s="70">
        <f t="shared" si="80"/>
        <v>24781293.12901701</v>
      </c>
      <c r="K163" s="71">
        <v>24757529</v>
      </c>
      <c r="L163" s="53">
        <v>1</v>
      </c>
      <c r="M163" s="54">
        <f t="shared" si="81"/>
        <v>7.2684931506849315</v>
      </c>
      <c r="N163" s="55">
        <v>20</v>
      </c>
      <c r="O163" s="54">
        <f t="shared" si="82"/>
        <v>12.731506849315068</v>
      </c>
      <c r="P163" s="53">
        <f t="shared" si="83"/>
        <v>24781292.12901701</v>
      </c>
      <c r="Q163" s="53">
        <f t="shared" si="84"/>
        <v>1946453.9761332492</v>
      </c>
      <c r="R163" s="53">
        <f t="shared" si="85"/>
        <v>22811075.02386675</v>
      </c>
      <c r="S163" s="53">
        <f t="shared" si="86"/>
        <v>1946453.9761332492</v>
      </c>
      <c r="T163" s="53">
        <f t="shared" si="78"/>
        <v>20864620.047733501</v>
      </c>
      <c r="U163" s="54">
        <f t="shared" si="87"/>
        <v>9.2712328767123289</v>
      </c>
      <c r="V163" s="55">
        <v>25</v>
      </c>
      <c r="W163" s="54">
        <f t="shared" si="88"/>
        <v>15.728767123287671</v>
      </c>
      <c r="X163" s="53">
        <f t="shared" si="89"/>
        <v>20864619.047733501</v>
      </c>
      <c r="Y163" s="53">
        <f t="shared" si="90"/>
        <v>1326526.03247217</v>
      </c>
      <c r="Z163" s="56">
        <f t="shared" si="91"/>
        <v>19538094.01526133</v>
      </c>
      <c r="AA163" s="56">
        <f t="shared" si="92"/>
        <v>1326526.03247217</v>
      </c>
      <c r="AB163" s="56">
        <f t="shared" si="93"/>
        <v>18211567.982789159</v>
      </c>
      <c r="AC163" s="8">
        <f t="shared" si="94"/>
        <v>1326526.03247217</v>
      </c>
      <c r="AD163" s="8">
        <f t="shared" si="95"/>
        <v>1326526.03247217</v>
      </c>
      <c r="AE163" s="9">
        <f t="shared" si="95"/>
        <v>1326526.03247217</v>
      </c>
    </row>
    <row r="164" spans="1:31" x14ac:dyDescent="0.25">
      <c r="A164" s="55">
        <v>73</v>
      </c>
      <c r="B164" s="55" t="s">
        <v>19</v>
      </c>
      <c r="C164" s="69">
        <f t="shared" si="76"/>
        <v>39076</v>
      </c>
      <c r="D164" s="57">
        <v>53102</v>
      </c>
      <c r="E164" s="55" t="s">
        <v>31</v>
      </c>
      <c r="F164" s="55" t="s">
        <v>32</v>
      </c>
      <c r="G164" s="55">
        <v>40177476.893333331</v>
      </c>
      <c r="H164" s="70">
        <f t="shared" si="77"/>
        <v>2118208.4711554684</v>
      </c>
      <c r="I164" s="70">
        <f t="shared" si="79"/>
        <v>15396183.764316322</v>
      </c>
      <c r="J164" s="70">
        <f t="shared" si="80"/>
        <v>24781293.12901701</v>
      </c>
      <c r="K164" s="71">
        <v>24757529</v>
      </c>
      <c r="L164" s="53">
        <v>1</v>
      </c>
      <c r="M164" s="54">
        <f t="shared" si="81"/>
        <v>7.2684931506849315</v>
      </c>
      <c r="N164" s="55">
        <v>20</v>
      </c>
      <c r="O164" s="54">
        <f t="shared" si="82"/>
        <v>12.731506849315068</v>
      </c>
      <c r="P164" s="53">
        <f t="shared" si="83"/>
        <v>24781292.12901701</v>
      </c>
      <c r="Q164" s="53">
        <f t="shared" si="84"/>
        <v>1946453.9761332492</v>
      </c>
      <c r="R164" s="53">
        <f t="shared" si="85"/>
        <v>22811075.02386675</v>
      </c>
      <c r="S164" s="53">
        <f t="shared" si="86"/>
        <v>1946453.9761332492</v>
      </c>
      <c r="T164" s="53">
        <f>R164-S164-1</f>
        <v>20864620.047733501</v>
      </c>
      <c r="U164" s="54">
        <f t="shared" si="87"/>
        <v>9.2712328767123289</v>
      </c>
      <c r="V164" s="55">
        <v>25</v>
      </c>
      <c r="W164" s="54">
        <f t="shared" si="88"/>
        <v>15.728767123287671</v>
      </c>
      <c r="X164" s="53">
        <f t="shared" si="89"/>
        <v>20864619.047733501</v>
      </c>
      <c r="Y164" s="53">
        <f t="shared" si="90"/>
        <v>1326526.03247217</v>
      </c>
      <c r="Z164" s="56">
        <f t="shared" si="91"/>
        <v>19538094.01526133</v>
      </c>
      <c r="AA164" s="56">
        <f t="shared" si="92"/>
        <v>1326526.03247217</v>
      </c>
      <c r="AB164" s="56">
        <f t="shared" si="93"/>
        <v>18211567.982789159</v>
      </c>
      <c r="AC164" s="8">
        <f t="shared" si="94"/>
        <v>1326526.03247217</v>
      </c>
      <c r="AD164" s="8">
        <f t="shared" si="95"/>
        <v>1326526.03247217</v>
      </c>
      <c r="AE164" s="9">
        <f t="shared" si="95"/>
        <v>1326526.03247217</v>
      </c>
    </row>
    <row r="165" spans="1:31" x14ac:dyDescent="0.25">
      <c r="A165" s="55">
        <v>74</v>
      </c>
      <c r="B165" s="55" t="s">
        <v>19</v>
      </c>
      <c r="C165" s="69">
        <f t="shared" si="76"/>
        <v>39076</v>
      </c>
      <c r="D165" s="57">
        <v>53103</v>
      </c>
      <c r="E165" s="55" t="s">
        <v>31</v>
      </c>
      <c r="F165" s="55" t="s">
        <v>32</v>
      </c>
      <c r="G165" s="55">
        <v>40177476.893333331</v>
      </c>
      <c r="H165" s="70">
        <f t="shared" si="77"/>
        <v>2118208.4711554684</v>
      </c>
      <c r="I165" s="70">
        <f t="shared" si="79"/>
        <v>15396183.764316322</v>
      </c>
      <c r="J165" s="70">
        <f t="shared" si="80"/>
        <v>24781293.12901701</v>
      </c>
      <c r="K165" s="71">
        <v>24757529</v>
      </c>
      <c r="L165" s="53">
        <v>1</v>
      </c>
      <c r="M165" s="54">
        <f t="shared" si="81"/>
        <v>7.2684931506849315</v>
      </c>
      <c r="N165" s="55">
        <v>20</v>
      </c>
      <c r="O165" s="54">
        <f t="shared" si="82"/>
        <v>12.731506849315068</v>
      </c>
      <c r="P165" s="53">
        <f t="shared" si="83"/>
        <v>24781292.12901701</v>
      </c>
      <c r="Q165" s="53">
        <f>IF(O165&gt;0,P165/O165,0)</f>
        <v>1946453.9761332492</v>
      </c>
      <c r="R165" s="53">
        <f t="shared" si="85"/>
        <v>22811075.02386675</v>
      </c>
      <c r="S165" s="53">
        <f t="shared" si="86"/>
        <v>1946453.9761332492</v>
      </c>
      <c r="T165" s="53">
        <f>R165-S165-1</f>
        <v>20864620.047733501</v>
      </c>
      <c r="U165" s="54">
        <f t="shared" si="87"/>
        <v>9.2712328767123289</v>
      </c>
      <c r="V165" s="55">
        <v>25</v>
      </c>
      <c r="W165" s="54">
        <f t="shared" si="88"/>
        <v>15.728767123287671</v>
      </c>
      <c r="X165" s="53">
        <f t="shared" si="89"/>
        <v>20864619.047733501</v>
      </c>
      <c r="Y165" s="53">
        <f t="shared" si="90"/>
        <v>1326526.03247217</v>
      </c>
      <c r="Z165" s="56">
        <f t="shared" si="91"/>
        <v>19538094.01526133</v>
      </c>
      <c r="AA165" s="56">
        <f t="shared" si="92"/>
        <v>1326526.03247217</v>
      </c>
      <c r="AB165" s="56">
        <f t="shared" si="93"/>
        <v>18211567.982789159</v>
      </c>
      <c r="AC165" s="8">
        <f t="shared" si="94"/>
        <v>1326526.03247217</v>
      </c>
      <c r="AD165" s="8">
        <f t="shared" si="95"/>
        <v>1326526.03247217</v>
      </c>
      <c r="AE165" s="9">
        <f t="shared" si="95"/>
        <v>1326526.03247217</v>
      </c>
    </row>
    <row r="166" spans="1:31" x14ac:dyDescent="0.25">
      <c r="A166" s="55">
        <v>75</v>
      </c>
      <c r="B166" s="55" t="s">
        <v>19</v>
      </c>
      <c r="C166" s="69">
        <f t="shared" si="76"/>
        <v>39076</v>
      </c>
      <c r="D166" s="57">
        <v>53104</v>
      </c>
      <c r="E166" s="55" t="s">
        <v>31</v>
      </c>
      <c r="F166" s="55" t="s">
        <v>32</v>
      </c>
      <c r="G166" s="55">
        <v>40177476.893333301</v>
      </c>
      <c r="H166" s="70">
        <f t="shared" si="77"/>
        <v>2118208.4711554665</v>
      </c>
      <c r="I166" s="70">
        <f>H166*M166</f>
        <v>15396183.764316309</v>
      </c>
      <c r="J166" s="70">
        <f>G166-I166+5204</f>
        <v>24786497.129016992</v>
      </c>
      <c r="K166" s="71">
        <v>24757529</v>
      </c>
      <c r="L166" s="53">
        <v>1</v>
      </c>
      <c r="M166" s="54">
        <f t="shared" si="81"/>
        <v>7.2684931506849315</v>
      </c>
      <c r="N166" s="55">
        <v>20</v>
      </c>
      <c r="O166" s="54">
        <f t="shared" si="82"/>
        <v>12.731506849315068</v>
      </c>
      <c r="P166" s="53">
        <f t="shared" si="83"/>
        <v>24786496.129016992</v>
      </c>
      <c r="Q166" s="53">
        <f>IF(O166&gt;0,P166/O166,0)</f>
        <v>1946862.725864257</v>
      </c>
      <c r="R166" s="53">
        <f t="shared" si="85"/>
        <v>22810666.274135742</v>
      </c>
      <c r="S166" s="53">
        <f t="shared" si="86"/>
        <v>1946862.725864257</v>
      </c>
      <c r="T166" s="53">
        <f>R166-S166-1</f>
        <v>20863802.548271485</v>
      </c>
      <c r="U166" s="54">
        <f t="shared" si="87"/>
        <v>9.2712328767123289</v>
      </c>
      <c r="V166" s="55">
        <v>25</v>
      </c>
      <c r="W166" s="54">
        <f t="shared" si="88"/>
        <v>15.728767123287671</v>
      </c>
      <c r="X166" s="53">
        <f t="shared" si="89"/>
        <v>20863801.548271485</v>
      </c>
      <c r="Y166" s="53">
        <f t="shared" si="90"/>
        <v>1326474.0576762049</v>
      </c>
      <c r="Z166" s="56">
        <f t="shared" si="91"/>
        <v>19537328.490595281</v>
      </c>
      <c r="AA166" s="56">
        <f t="shared" si="92"/>
        <v>1326474.0576762049</v>
      </c>
      <c r="AB166" s="56">
        <f t="shared" si="93"/>
        <v>18210854.432919078</v>
      </c>
      <c r="AC166" s="8">
        <f t="shared" si="94"/>
        <v>1326474.0576762049</v>
      </c>
      <c r="AD166" s="8">
        <f t="shared" si="95"/>
        <v>1326474.0576762049</v>
      </c>
      <c r="AE166" s="9">
        <f t="shared" si="95"/>
        <v>1326474.0576762049</v>
      </c>
    </row>
    <row r="167" spans="1:31" x14ac:dyDescent="0.25">
      <c r="A167" s="3"/>
      <c r="B167" s="4"/>
      <c r="C167" s="10"/>
      <c r="D167" s="4"/>
      <c r="E167" s="4"/>
      <c r="F167" s="11"/>
      <c r="G167" s="11"/>
      <c r="H167" s="4"/>
      <c r="I167" s="4"/>
      <c r="J167" s="4"/>
      <c r="K167" s="6"/>
      <c r="L167" s="1"/>
      <c r="M167" s="4"/>
      <c r="N167" s="4"/>
      <c r="O167" s="4"/>
      <c r="U167" s="4"/>
      <c r="V167" s="4"/>
      <c r="W167" s="4"/>
    </row>
    <row r="168" spans="1:31" x14ac:dyDescent="0.25">
      <c r="A168" s="3"/>
      <c r="B168" s="4"/>
      <c r="C168" s="10"/>
      <c r="D168" s="4"/>
      <c r="E168" s="4"/>
      <c r="F168" s="11"/>
      <c r="G168" s="18">
        <f t="shared" ref="G168:L168" si="96">SUM(G92:G167)</f>
        <v>3013310767.0000043</v>
      </c>
      <c r="H168" s="19">
        <f t="shared" si="96"/>
        <v>158805234.13211739</v>
      </c>
      <c r="I168" s="19">
        <f t="shared" si="96"/>
        <v>1157262041.1108458</v>
      </c>
      <c r="J168" s="19">
        <f t="shared" si="96"/>
        <v>1856053929.8891523</v>
      </c>
      <c r="K168" s="20">
        <f t="shared" si="96"/>
        <v>1856053930</v>
      </c>
      <c r="L168" s="19">
        <f t="shared" si="96"/>
        <v>75</v>
      </c>
      <c r="M168" s="4"/>
      <c r="N168" s="4"/>
      <c r="O168" s="4"/>
      <c r="P168" s="21">
        <f t="shared" ref="P168:AE168" si="97">SUM(P92:P166)</f>
        <v>1856053854.8891523</v>
      </c>
      <c r="Q168" s="21">
        <f t="shared" si="97"/>
        <v>146000006.32065156</v>
      </c>
      <c r="R168" s="21">
        <f t="shared" si="97"/>
        <v>1710053923.6793487</v>
      </c>
      <c r="S168" s="21">
        <f t="shared" ref="S168:T168" si="98">SUM(S92:S166)</f>
        <v>146000006.32065156</v>
      </c>
      <c r="T168" s="21">
        <f t="shared" si="98"/>
        <v>1564053894.3586965</v>
      </c>
      <c r="U168" s="4"/>
      <c r="V168" s="4"/>
      <c r="W168" s="4"/>
      <c r="X168" s="21">
        <f t="shared" ref="X168" si="99">SUM(X92:X166)</f>
        <v>1564053819.3586965</v>
      </c>
      <c r="Y168" s="21">
        <f t="shared" si="97"/>
        <v>99558194.031562164</v>
      </c>
      <c r="Z168" s="21">
        <f t="shared" ref="Z168" si="100">SUM(Z92:Z166)</f>
        <v>1464495700.3271346</v>
      </c>
      <c r="AA168" s="21">
        <f t="shared" si="97"/>
        <v>99558194.031562164</v>
      </c>
      <c r="AB168" s="21">
        <f t="shared" ref="AB168" si="101">SUM(AB92:AB166)</f>
        <v>1364937506.2955699</v>
      </c>
      <c r="AC168" s="21">
        <f t="shared" si="97"/>
        <v>99558194.031562164</v>
      </c>
      <c r="AD168" s="21">
        <f t="shared" si="97"/>
        <v>99558194.031562164</v>
      </c>
      <c r="AE168" s="22">
        <f t="shared" si="97"/>
        <v>99558194.031562164</v>
      </c>
    </row>
    <row r="169" spans="1:31" ht="15.75" thickBot="1" x14ac:dyDescent="0.3">
      <c r="A169" s="72"/>
      <c r="B169" s="67"/>
      <c r="C169" s="73"/>
      <c r="D169" s="67"/>
      <c r="E169" s="67"/>
      <c r="F169" s="74"/>
      <c r="G169" s="74"/>
      <c r="H169" s="67"/>
      <c r="I169" s="67"/>
      <c r="J169" s="67"/>
      <c r="K169" s="75"/>
      <c r="L169" s="76"/>
      <c r="M169" s="67"/>
      <c r="N169" s="67"/>
      <c r="O169" s="67"/>
      <c r="P169" s="68">
        <f t="shared" ref="P169:AE169" si="102">P168+P91</f>
        <v>4014320165.2080107</v>
      </c>
      <c r="Q169" s="68">
        <f t="shared" si="102"/>
        <v>317817578.35214889</v>
      </c>
      <c r="R169" s="68">
        <f>R168+R91</f>
        <v>3696502745.9696865</v>
      </c>
      <c r="S169" s="68">
        <f t="shared" ref="S169:T169" si="103">S168+S91</f>
        <v>317817578.35214889</v>
      </c>
      <c r="T169" s="68">
        <f t="shared" si="103"/>
        <v>3378685144.6175385</v>
      </c>
      <c r="U169" s="67"/>
      <c r="V169" s="67"/>
      <c r="W169" s="67"/>
      <c r="X169" s="68">
        <f t="shared" ref="X169" si="104">X168+X91</f>
        <v>3378684983.6175385</v>
      </c>
      <c r="Y169" s="68">
        <f t="shared" si="102"/>
        <v>216199813.33153361</v>
      </c>
      <c r="Z169" s="68">
        <f t="shared" ref="Z169" si="105">Z168+Z91</f>
        <v>3162485331.286005</v>
      </c>
      <c r="AA169" s="68">
        <f t="shared" si="102"/>
        <v>216199813.33153361</v>
      </c>
      <c r="AB169" s="68">
        <f t="shared" ref="AB169" si="106">AB168+AB91</f>
        <v>1364937506.2955699</v>
      </c>
      <c r="AC169" s="21">
        <f t="shared" si="102"/>
        <v>216199813.33153361</v>
      </c>
      <c r="AD169" s="21">
        <f t="shared" si="102"/>
        <v>216199813.33153361</v>
      </c>
      <c r="AE169" s="22">
        <f t="shared" si="102"/>
        <v>216199813.33153361</v>
      </c>
    </row>
    <row r="170" spans="1:31" x14ac:dyDescent="0.25">
      <c r="A170" s="23"/>
      <c r="B170" s="24"/>
      <c r="C170" s="25"/>
      <c r="D170" s="24"/>
      <c r="E170" s="24"/>
      <c r="F170" s="26"/>
      <c r="G170" s="27"/>
      <c r="H170" s="28"/>
      <c r="I170" s="28"/>
      <c r="J170" s="28"/>
      <c r="K170" s="29"/>
      <c r="L170" s="30"/>
      <c r="M170" s="24"/>
      <c r="N170" s="24"/>
      <c r="O170" s="24"/>
      <c r="P170" s="24"/>
      <c r="Q170" s="24"/>
      <c r="R170" s="30"/>
      <c r="S170" s="30"/>
      <c r="T170" s="30"/>
      <c r="U170" s="24"/>
      <c r="V170" s="24"/>
      <c r="W170" s="24"/>
      <c r="X170" s="24"/>
      <c r="Y170" s="31"/>
      <c r="Z170" s="31"/>
      <c r="AA170" s="31"/>
      <c r="AB170" s="31"/>
      <c r="AC170" s="31"/>
      <c r="AD170" s="31"/>
      <c r="AE170" s="32"/>
    </row>
    <row r="171" spans="1:31" ht="15.75" thickBot="1" x14ac:dyDescent="0.3">
      <c r="A171" s="33">
        <v>1</v>
      </c>
      <c r="B171" s="34" t="s">
        <v>20</v>
      </c>
      <c r="C171" s="35">
        <v>41578</v>
      </c>
      <c r="D171" s="36"/>
      <c r="E171" s="36" t="s">
        <v>39</v>
      </c>
      <c r="F171" s="37"/>
      <c r="G171" s="38">
        <v>2750000</v>
      </c>
      <c r="H171" s="39"/>
      <c r="I171" s="39"/>
      <c r="J171" s="39"/>
      <c r="K171" s="40">
        <v>2641205</v>
      </c>
      <c r="L171" s="41">
        <v>1</v>
      </c>
      <c r="M171" s="42">
        <f>+($M$2-C171)/365</f>
        <v>0.41369863013698632</v>
      </c>
      <c r="N171" s="34">
        <v>8</v>
      </c>
      <c r="O171" s="42">
        <f>+N171-M171</f>
        <v>7.5863013698630137</v>
      </c>
      <c r="P171" s="43">
        <f>IF(K171&gt;L171,K171-L171,0)</f>
        <v>2641204</v>
      </c>
      <c r="Q171" s="43">
        <f>IF(O171&gt;0,P171/O171,0)</f>
        <v>348154.37342000724</v>
      </c>
      <c r="R171" s="41">
        <f>P171-Q171</f>
        <v>2293049.6265799929</v>
      </c>
      <c r="S171" s="41">
        <f>Q171</f>
        <v>348154.37342000724</v>
      </c>
      <c r="T171" s="41">
        <f>R171-S171</f>
        <v>1944895.2531599856</v>
      </c>
      <c r="U171" s="42"/>
      <c r="V171" s="34">
        <v>8</v>
      </c>
      <c r="W171" s="42">
        <f>+V171-U171</f>
        <v>8</v>
      </c>
      <c r="X171" s="43">
        <f>IF(S171&gt;T171,S171-T171,0)</f>
        <v>0</v>
      </c>
      <c r="Y171" s="44">
        <f>Q171</f>
        <v>348154.37342000724</v>
      </c>
      <c r="Z171" s="44">
        <f>T171-Y171</f>
        <v>1596740.8797399784</v>
      </c>
      <c r="AA171" s="44">
        <f>Y171</f>
        <v>348154.37342000724</v>
      </c>
      <c r="AB171" s="44">
        <f>Z171-AA171</f>
        <v>1248586.5063199711</v>
      </c>
      <c r="AC171" s="44">
        <f>AA171</f>
        <v>348154.37342000724</v>
      </c>
      <c r="AD171" s="44">
        <f>AC171</f>
        <v>348154.37342000724</v>
      </c>
      <c r="AE171" s="45">
        <f>AD171</f>
        <v>348154.37342000724</v>
      </c>
    </row>
    <row r="172" spans="1:31" ht="15.75" thickBot="1" x14ac:dyDescent="0.3"/>
    <row r="173" spans="1:31" ht="15.75" thickBot="1" x14ac:dyDescent="0.3">
      <c r="B173" s="77" t="s">
        <v>21</v>
      </c>
      <c r="C173" s="78"/>
      <c r="D173" s="79"/>
      <c r="E173" s="79"/>
      <c r="F173" s="80"/>
      <c r="G173" s="78"/>
      <c r="H173" s="78"/>
      <c r="I173" s="78"/>
      <c r="J173" s="78"/>
      <c r="K173" s="81"/>
      <c r="L173" s="78"/>
      <c r="M173" s="78"/>
      <c r="N173" s="78"/>
      <c r="O173" s="78"/>
      <c r="P173" s="78"/>
      <c r="Q173" s="82">
        <f t="shared" ref="Q173:AE173" si="107">Q169+Q171</f>
        <v>318165732.72556889</v>
      </c>
      <c r="R173" s="82">
        <f t="shared" si="107"/>
        <v>3698795795.5962663</v>
      </c>
      <c r="S173" s="82"/>
      <c r="T173" s="82">
        <f t="shared" si="107"/>
        <v>3380630039.8706985</v>
      </c>
      <c r="U173" s="78"/>
      <c r="V173" s="78"/>
      <c r="W173" s="78"/>
      <c r="X173" s="78"/>
      <c r="Y173" s="82">
        <f t="shared" si="107"/>
        <v>216547967.70495361</v>
      </c>
      <c r="Z173" s="82">
        <f t="shared" si="107"/>
        <v>3164082072.1657448</v>
      </c>
      <c r="AA173" s="82">
        <f t="shared" si="107"/>
        <v>216547967.70495361</v>
      </c>
      <c r="AB173" s="82">
        <f t="shared" si="107"/>
        <v>1366186092.8018899</v>
      </c>
      <c r="AC173" s="48">
        <f t="shared" si="107"/>
        <v>216547967.70495361</v>
      </c>
      <c r="AD173" s="48">
        <f t="shared" si="107"/>
        <v>216547967.70495361</v>
      </c>
      <c r="AE173" s="49">
        <f t="shared" si="107"/>
        <v>216547967.70495361</v>
      </c>
    </row>
    <row r="175" spans="1:31" x14ac:dyDescent="0.25">
      <c r="J175" s="50">
        <f>J168-K168</f>
        <v>-0.11084771156311035</v>
      </c>
      <c r="Q175" s="51"/>
      <c r="R175" s="51"/>
      <c r="S175" s="51"/>
      <c r="T175" s="51"/>
      <c r="W175" s="2" t="s">
        <v>22</v>
      </c>
    </row>
    <row r="176" spans="1:31" x14ac:dyDescent="0.25">
      <c r="G176" s="50"/>
      <c r="H176" s="50"/>
      <c r="I176" s="50"/>
      <c r="J176" s="50"/>
      <c r="Q176" s="8"/>
      <c r="R176" s="8"/>
      <c r="S176" s="8"/>
      <c r="T176" s="8"/>
    </row>
    <row r="177" spans="16:24" x14ac:dyDescent="0.25">
      <c r="Q177" s="8"/>
      <c r="R177" s="8"/>
      <c r="S177" s="8"/>
      <c r="T177" s="8"/>
    </row>
    <row r="180" spans="16:24" x14ac:dyDescent="0.25">
      <c r="P180" s="52"/>
      <c r="Q180" s="8"/>
      <c r="R180" s="8"/>
      <c r="S180" s="8"/>
      <c r="T180" s="8"/>
      <c r="X180" s="52" t="s">
        <v>23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1"/>
  <sheetViews>
    <sheetView tabSelected="1" topLeftCell="AD1" workbookViewId="0">
      <pane ySplit="4" topLeftCell="A85" activePane="bottomLeft" state="frozen"/>
      <selection activeCell="H1" sqref="H1"/>
      <selection pane="bottomLeft" activeCell="AF109" sqref="AF109:AG109"/>
    </sheetView>
  </sheetViews>
  <sheetFormatPr defaultColWidth="9.140625" defaultRowHeight="15" x14ac:dyDescent="0.25"/>
  <cols>
    <col min="1" max="1" width="10.140625" style="2" bestFit="1" customWidth="1"/>
    <col min="2" max="2" width="31.5703125" style="2" bestFit="1" customWidth="1"/>
    <col min="3" max="3" width="13.28515625" style="2" bestFit="1" customWidth="1"/>
    <col min="4" max="4" width="7.85546875" style="5" bestFit="1" customWidth="1"/>
    <col min="5" max="5" width="23.140625" style="5" bestFit="1" customWidth="1"/>
    <col min="6" max="6" width="19.42578125" style="46" customWidth="1"/>
    <col min="7" max="7" width="13.7109375" style="2" bestFit="1" customWidth="1"/>
    <col min="8" max="10" width="13.28515625" style="2" hidden="1" customWidth="1"/>
    <col min="11" max="11" width="13.7109375" style="47" hidden="1" customWidth="1"/>
    <col min="12" max="12" width="11.85546875" style="2" hidden="1" customWidth="1"/>
    <col min="13" max="13" width="12.7109375" style="2" hidden="1" customWidth="1"/>
    <col min="14" max="14" width="10" style="2" hidden="1" customWidth="1"/>
    <col min="15" max="15" width="12.28515625" style="2" hidden="1" customWidth="1"/>
    <col min="16" max="16" width="15.7109375" style="2" hidden="1" customWidth="1"/>
    <col min="17" max="19" width="18.42578125" style="2" hidden="1" customWidth="1"/>
    <col min="20" max="20" width="18.42578125" style="2" customWidth="1"/>
    <col min="21" max="21" width="10.28515625" style="2" customWidth="1"/>
    <col min="22" max="22" width="10" style="2" customWidth="1"/>
    <col min="23" max="23" width="15.140625" style="2" customWidth="1"/>
    <col min="24" max="24" width="5.140625" style="2" hidden="1" customWidth="1"/>
    <col min="25" max="26" width="14.42578125" style="2" customWidth="1"/>
    <col min="27" max="27" width="14.5703125" style="2" customWidth="1"/>
    <col min="28" max="28" width="18.140625" style="2" customWidth="1"/>
    <col min="29" max="29" width="14.5703125" style="2" customWidth="1"/>
    <col min="30" max="30" width="16.140625" style="2" customWidth="1"/>
    <col min="31" max="34" width="13.85546875" style="2" customWidth="1"/>
    <col min="35" max="35" width="14.28515625" style="2" bestFit="1" customWidth="1"/>
    <col min="36" max="16384" width="9.140625" style="2"/>
  </cols>
  <sheetData>
    <row r="1" spans="1:35" x14ac:dyDescent="0.25">
      <c r="D1" s="2"/>
      <c r="E1" s="2"/>
      <c r="F1" s="2"/>
      <c r="K1" s="98"/>
    </row>
    <row r="2" spans="1:35" ht="32.25" customHeight="1" x14ac:dyDescent="0.25">
      <c r="B2" s="158" t="s">
        <v>43</v>
      </c>
      <c r="C2" s="158"/>
      <c r="D2" s="158"/>
      <c r="E2" s="158"/>
      <c r="F2" s="158"/>
      <c r="G2" s="158"/>
      <c r="H2" s="158"/>
      <c r="I2" s="158"/>
      <c r="J2" s="158"/>
      <c r="K2" s="158"/>
      <c r="L2" s="158"/>
      <c r="M2" s="158"/>
      <c r="N2" s="158"/>
      <c r="O2" s="158"/>
      <c r="P2" s="158"/>
      <c r="Q2" s="158"/>
      <c r="R2" s="158"/>
      <c r="S2" s="158"/>
      <c r="T2" s="158"/>
      <c r="U2" s="158"/>
      <c r="V2" s="158"/>
      <c r="W2" s="158"/>
      <c r="X2" s="158"/>
      <c r="Y2" s="158"/>
      <c r="Z2" s="158"/>
    </row>
    <row r="3" spans="1:35" x14ac:dyDescent="0.25">
      <c r="A3" s="1"/>
      <c r="B3" s="1"/>
      <c r="C3" s="1"/>
      <c r="D3" s="1"/>
      <c r="E3" s="1"/>
      <c r="F3" s="1"/>
      <c r="G3" s="92"/>
      <c r="H3" s="93"/>
      <c r="I3" s="94"/>
      <c r="J3" s="94"/>
      <c r="K3" s="6"/>
      <c r="L3" s="95"/>
      <c r="M3" s="96">
        <v>41729</v>
      </c>
      <c r="N3" s="4"/>
      <c r="O3" s="97">
        <f>K5/O5</f>
        <v>2011416.2865368389</v>
      </c>
      <c r="P3" s="4"/>
      <c r="Q3" s="4"/>
      <c r="R3" s="1"/>
      <c r="S3" s="1"/>
      <c r="T3" s="1"/>
      <c r="U3" s="90">
        <v>42460</v>
      </c>
      <c r="V3" s="1"/>
      <c r="W3" s="91"/>
      <c r="X3" s="11"/>
    </row>
    <row r="4" spans="1:35" ht="39" x14ac:dyDescent="0.25">
      <c r="A4" s="83" t="s">
        <v>0</v>
      </c>
      <c r="B4" s="84" t="s">
        <v>1</v>
      </c>
      <c r="C4" s="84" t="s">
        <v>2</v>
      </c>
      <c r="D4" s="99" t="s">
        <v>24</v>
      </c>
      <c r="E4" s="100" t="s">
        <v>25</v>
      </c>
      <c r="F4" s="100" t="s">
        <v>30</v>
      </c>
      <c r="G4" s="101" t="s">
        <v>3</v>
      </c>
      <c r="H4" s="102" t="s">
        <v>4</v>
      </c>
      <c r="I4" s="102" t="s">
        <v>5</v>
      </c>
      <c r="J4" s="102" t="s">
        <v>6</v>
      </c>
      <c r="K4" s="103" t="s">
        <v>7</v>
      </c>
      <c r="L4" s="83" t="s">
        <v>40</v>
      </c>
      <c r="M4" s="104" t="s">
        <v>8</v>
      </c>
      <c r="N4" s="84" t="s">
        <v>9</v>
      </c>
      <c r="O4" s="84" t="s">
        <v>10</v>
      </c>
      <c r="P4" s="83" t="s">
        <v>11</v>
      </c>
      <c r="Q4" s="83" t="s">
        <v>12</v>
      </c>
      <c r="R4" s="83" t="s">
        <v>33</v>
      </c>
      <c r="S4" s="83" t="s">
        <v>34</v>
      </c>
      <c r="T4" s="83" t="s">
        <v>41</v>
      </c>
      <c r="U4" s="84" t="s">
        <v>38</v>
      </c>
      <c r="V4" s="84" t="s">
        <v>9</v>
      </c>
      <c r="W4" s="84" t="s">
        <v>10</v>
      </c>
      <c r="X4" s="83"/>
      <c r="Y4" s="83" t="s">
        <v>13</v>
      </c>
      <c r="Z4" s="83" t="s">
        <v>36</v>
      </c>
      <c r="AA4" s="83" t="s">
        <v>14</v>
      </c>
      <c r="AB4" s="83" t="s">
        <v>42</v>
      </c>
      <c r="AC4" s="83" t="s">
        <v>15</v>
      </c>
      <c r="AD4" s="83" t="s">
        <v>16</v>
      </c>
      <c r="AE4" s="83" t="s">
        <v>45</v>
      </c>
      <c r="AF4" s="83" t="s">
        <v>17</v>
      </c>
      <c r="AG4" s="83" t="s">
        <v>46</v>
      </c>
      <c r="AH4" s="83" t="s">
        <v>50</v>
      </c>
      <c r="AI4" s="83" t="s">
        <v>55</v>
      </c>
    </row>
    <row r="5" spans="1:35" x14ac:dyDescent="0.25">
      <c r="A5" s="55">
        <v>1</v>
      </c>
      <c r="B5" s="55" t="s">
        <v>18</v>
      </c>
      <c r="C5" s="69">
        <f>DATE(2006,9,29)</f>
        <v>38989</v>
      </c>
      <c r="D5" s="57">
        <v>53009</v>
      </c>
      <c r="E5" s="55" t="s">
        <v>26</v>
      </c>
      <c r="F5" s="55" t="s">
        <v>28</v>
      </c>
      <c r="G5" s="71">
        <v>41395946.139534883</v>
      </c>
      <c r="H5" s="70">
        <f>G5/18.8</f>
        <v>2201912.0286986637</v>
      </c>
      <c r="I5" s="70">
        <f>H5*M5</f>
        <v>16529421.804477639</v>
      </c>
      <c r="J5" s="70">
        <f>G5-I5</f>
        <v>24866524.335057244</v>
      </c>
      <c r="K5" s="71">
        <v>25128926.757830098</v>
      </c>
      <c r="L5" s="53">
        <v>1</v>
      </c>
      <c r="M5" s="54">
        <f>+($M$3-C5)/365</f>
        <v>7.506849315068493</v>
      </c>
      <c r="N5" s="55">
        <v>20</v>
      </c>
      <c r="O5" s="54">
        <f>+N5-M5</f>
        <v>12.493150684931507</v>
      </c>
      <c r="P5" s="53">
        <f>IF(J5&gt;L5,J5-L5,0)</f>
        <v>24866523.335057244</v>
      </c>
      <c r="Q5" s="53">
        <f>IF(O5&gt;0,P5/O5,0)</f>
        <v>1990412.5037929593</v>
      </c>
      <c r="R5" s="53">
        <f>K5-Q5</f>
        <v>23138514.254037138</v>
      </c>
      <c r="S5" s="53">
        <f>Q5</f>
        <v>1990412.5037929593</v>
      </c>
      <c r="T5" s="53">
        <f>'Dep CA 2014-15, 2015-16'!T4</f>
        <v>21148101.750244178</v>
      </c>
      <c r="U5" s="54">
        <f>+($U$3-C5)/365</f>
        <v>9.5095890410958912</v>
      </c>
      <c r="V5" s="55">
        <v>25</v>
      </c>
      <c r="W5" s="54">
        <f>+V5-U5</f>
        <v>15.490410958904109</v>
      </c>
      <c r="X5" s="53"/>
      <c r="Y5" s="53">
        <f>T5/W5</f>
        <v>1365238.2629711931</v>
      </c>
      <c r="Z5" s="56">
        <f>T5-Y5</f>
        <v>19782863.487272985</v>
      </c>
      <c r="AA5" s="56">
        <f t="shared" ref="AA5:AA68" si="0">Y5</f>
        <v>1365238.2629711931</v>
      </c>
      <c r="AB5" s="56">
        <f>Z5-AA5</f>
        <v>18417625.224301793</v>
      </c>
      <c r="AC5" s="56">
        <f t="shared" ref="AC5:AC68" si="1">AA5</f>
        <v>1365238.2629711931</v>
      </c>
      <c r="AD5" s="56">
        <f t="shared" ref="AD5:AD36" si="2">AC5</f>
        <v>1365238.2629711931</v>
      </c>
      <c r="AE5" s="56">
        <f t="shared" ref="AE5:AE36" si="3">AC5</f>
        <v>1365238.2629711931</v>
      </c>
      <c r="AF5" s="56">
        <f t="shared" ref="AF5:AF36" si="4">AD5</f>
        <v>1365238.2629711931</v>
      </c>
      <c r="AG5" s="56">
        <f t="shared" ref="AG5:AG36" si="5">AE5</f>
        <v>1365238.2629711931</v>
      </c>
      <c r="AH5" s="56">
        <f>AG5</f>
        <v>1365238.2629711931</v>
      </c>
      <c r="AI5" s="56">
        <f>AB5-AC5-AD5-AE5-AF5-AG5-AH5</f>
        <v>10226195.646474637</v>
      </c>
    </row>
    <row r="6" spans="1:35" x14ac:dyDescent="0.25">
      <c r="A6" s="55">
        <v>2</v>
      </c>
      <c r="B6" s="55" t="s">
        <v>18</v>
      </c>
      <c r="C6" s="69">
        <f t="shared" ref="C6:C60" si="6">DATE(2006,9,29)</f>
        <v>38989</v>
      </c>
      <c r="D6" s="57">
        <v>53010</v>
      </c>
      <c r="E6" s="55" t="s">
        <v>26</v>
      </c>
      <c r="F6" s="55" t="s">
        <v>28</v>
      </c>
      <c r="G6" s="71">
        <v>41395946.139534883</v>
      </c>
      <c r="H6" s="70">
        <f t="shared" ref="H6:H46" si="7">G6/18.8</f>
        <v>2201912.0286986637</v>
      </c>
      <c r="I6" s="70">
        <f t="shared" ref="I6:I69" si="8">H6*M6</f>
        <v>16529421.804477639</v>
      </c>
      <c r="J6" s="70">
        <f t="shared" ref="J6:J69" si="9">G6-I6</f>
        <v>24866524.335057244</v>
      </c>
      <c r="K6" s="71">
        <v>25128926.757830136</v>
      </c>
      <c r="L6" s="53">
        <v>1</v>
      </c>
      <c r="M6" s="54">
        <f>+($M$3-C6)/365</f>
        <v>7.506849315068493</v>
      </c>
      <c r="N6" s="55">
        <v>20</v>
      </c>
      <c r="O6" s="54">
        <f>+N6-M6</f>
        <v>12.493150684931507</v>
      </c>
      <c r="P6" s="53">
        <f t="shared" ref="P6:P69" si="10">IF(J6&gt;L6,J6-L6,0)</f>
        <v>24866523.335057244</v>
      </c>
      <c r="Q6" s="53">
        <f>IF(O6&gt;0,P6/O6,0)</f>
        <v>1990412.5037929593</v>
      </c>
      <c r="R6" s="53">
        <f t="shared" ref="R6:R69" si="11">K6-Q6</f>
        <v>23138514.254037175</v>
      </c>
      <c r="S6" s="53">
        <f t="shared" ref="S6:S69" si="12">Q6</f>
        <v>1990412.5037929593</v>
      </c>
      <c r="T6" s="53">
        <f>'Dep CA 2014-15, 2015-16'!T5</f>
        <v>21148101.750244215</v>
      </c>
      <c r="U6" s="54">
        <f>+($U$3-C6)/365</f>
        <v>9.5095890410958912</v>
      </c>
      <c r="V6" s="55">
        <v>25</v>
      </c>
      <c r="W6" s="54">
        <f>+V6-U6</f>
        <v>15.490410958904109</v>
      </c>
      <c r="X6" s="53"/>
      <c r="Y6" s="53">
        <f t="shared" ref="Y6:Y69" si="13">T6/W6</f>
        <v>1365238.2629711954</v>
      </c>
      <c r="Z6" s="56">
        <f t="shared" ref="Z6:Z69" si="14">T6-Y6</f>
        <v>19782863.487273019</v>
      </c>
      <c r="AA6" s="56">
        <f t="shared" si="0"/>
        <v>1365238.2629711954</v>
      </c>
      <c r="AB6" s="56">
        <f t="shared" ref="AB6:AB69" si="15">Z6-AA6</f>
        <v>18417625.224301822</v>
      </c>
      <c r="AC6" s="56">
        <f t="shared" si="1"/>
        <v>1365238.2629711954</v>
      </c>
      <c r="AD6" s="56">
        <f t="shared" si="2"/>
        <v>1365238.2629711954</v>
      </c>
      <c r="AE6" s="56">
        <f t="shared" si="3"/>
        <v>1365238.2629711954</v>
      </c>
      <c r="AF6" s="56">
        <f t="shared" si="4"/>
        <v>1365238.2629711954</v>
      </c>
      <c r="AG6" s="56">
        <f t="shared" si="5"/>
        <v>1365238.2629711954</v>
      </c>
      <c r="AH6" s="56">
        <f t="shared" ref="AH6:AH69" si="16">AG6</f>
        <v>1365238.2629711954</v>
      </c>
      <c r="AI6" s="56">
        <f t="shared" ref="AI6:AI69" si="17">AB6-AC6-AD6-AE6-AF6-AG6-AH6</f>
        <v>10226195.646474645</v>
      </c>
    </row>
    <row r="7" spans="1:35" x14ac:dyDescent="0.25">
      <c r="A7" s="55">
        <v>3</v>
      </c>
      <c r="B7" s="55" t="s">
        <v>18</v>
      </c>
      <c r="C7" s="69">
        <f t="shared" si="6"/>
        <v>38989</v>
      </c>
      <c r="D7" s="57">
        <v>53011</v>
      </c>
      <c r="E7" s="55" t="s">
        <v>26</v>
      </c>
      <c r="F7" s="55" t="s">
        <v>28</v>
      </c>
      <c r="G7" s="71">
        <v>41395946.139534883</v>
      </c>
      <c r="H7" s="70">
        <f t="shared" si="7"/>
        <v>2201912.0286986637</v>
      </c>
      <c r="I7" s="70">
        <f t="shared" si="8"/>
        <v>16529421.804477639</v>
      </c>
      <c r="J7" s="70">
        <f t="shared" si="9"/>
        <v>24866524.335057244</v>
      </c>
      <c r="K7" s="71">
        <v>25128926.757830136</v>
      </c>
      <c r="L7" s="53">
        <v>1</v>
      </c>
      <c r="M7" s="54">
        <f>+($M$3-C7)/365</f>
        <v>7.506849315068493</v>
      </c>
      <c r="N7" s="55">
        <v>20</v>
      </c>
      <c r="O7" s="54">
        <f>+N7-M7</f>
        <v>12.493150684931507</v>
      </c>
      <c r="P7" s="53">
        <f t="shared" si="10"/>
        <v>24866523.335057244</v>
      </c>
      <c r="Q7" s="53">
        <f>IF(O7&gt;0,P7/O7,0)</f>
        <v>1990412.5037929593</v>
      </c>
      <c r="R7" s="53">
        <f t="shared" si="11"/>
        <v>23138514.254037175</v>
      </c>
      <c r="S7" s="53">
        <f t="shared" si="12"/>
        <v>1990412.5037929593</v>
      </c>
      <c r="T7" s="53">
        <f>'Dep CA 2014-15, 2015-16'!T6</f>
        <v>21148101.750244215</v>
      </c>
      <c r="U7" s="54">
        <f t="shared" ref="U7:U70" si="18">+($U$3-C7)/365</f>
        <v>9.5095890410958912</v>
      </c>
      <c r="V7" s="55">
        <v>25</v>
      </c>
      <c r="W7" s="54">
        <f>+V7-U7</f>
        <v>15.490410958904109</v>
      </c>
      <c r="X7" s="53"/>
      <c r="Y7" s="53">
        <f t="shared" si="13"/>
        <v>1365238.2629711954</v>
      </c>
      <c r="Z7" s="56">
        <f t="shared" si="14"/>
        <v>19782863.487273019</v>
      </c>
      <c r="AA7" s="56">
        <f t="shared" si="0"/>
        <v>1365238.2629711954</v>
      </c>
      <c r="AB7" s="56">
        <f t="shared" si="15"/>
        <v>18417625.224301822</v>
      </c>
      <c r="AC7" s="56">
        <f t="shared" si="1"/>
        <v>1365238.2629711954</v>
      </c>
      <c r="AD7" s="56">
        <f t="shared" si="2"/>
        <v>1365238.2629711954</v>
      </c>
      <c r="AE7" s="56">
        <f t="shared" si="3"/>
        <v>1365238.2629711954</v>
      </c>
      <c r="AF7" s="56">
        <f t="shared" si="4"/>
        <v>1365238.2629711954</v>
      </c>
      <c r="AG7" s="56">
        <f t="shared" si="5"/>
        <v>1365238.2629711954</v>
      </c>
      <c r="AH7" s="56">
        <f t="shared" si="16"/>
        <v>1365238.2629711954</v>
      </c>
      <c r="AI7" s="56">
        <f t="shared" si="17"/>
        <v>10226195.646474645</v>
      </c>
    </row>
    <row r="8" spans="1:35" x14ac:dyDescent="0.25">
      <c r="A8" s="55">
        <v>4</v>
      </c>
      <c r="B8" s="55" t="s">
        <v>18</v>
      </c>
      <c r="C8" s="69">
        <f t="shared" si="6"/>
        <v>38989</v>
      </c>
      <c r="D8" s="57">
        <v>53012</v>
      </c>
      <c r="E8" s="55" t="s">
        <v>26</v>
      </c>
      <c r="F8" s="55" t="s">
        <v>28</v>
      </c>
      <c r="G8" s="71">
        <v>41395946.139534883</v>
      </c>
      <c r="H8" s="70">
        <f t="shared" si="7"/>
        <v>2201912.0286986637</v>
      </c>
      <c r="I8" s="70">
        <f t="shared" si="8"/>
        <v>16529421.804477639</v>
      </c>
      <c r="J8" s="70">
        <f t="shared" si="9"/>
        <v>24866524.335057244</v>
      </c>
      <c r="K8" s="71">
        <v>25128926.757830136</v>
      </c>
      <c r="L8" s="53">
        <v>1</v>
      </c>
      <c r="M8" s="54">
        <f t="shared" ref="M8:M71" si="19">+($M$3-C8)/365</f>
        <v>7.506849315068493</v>
      </c>
      <c r="N8" s="55">
        <v>20</v>
      </c>
      <c r="O8" s="54">
        <f t="shared" ref="O8:O71" si="20">+N8-M8</f>
        <v>12.493150684931507</v>
      </c>
      <c r="P8" s="53">
        <f t="shared" si="10"/>
        <v>24866523.335057244</v>
      </c>
      <c r="Q8" s="53">
        <f t="shared" ref="Q8:Q71" si="21">IF(O8&gt;0,P8/O8,0)</f>
        <v>1990412.5037929593</v>
      </c>
      <c r="R8" s="53">
        <f t="shared" si="11"/>
        <v>23138514.254037175</v>
      </c>
      <c r="S8" s="53">
        <f t="shared" si="12"/>
        <v>1990412.5037929593</v>
      </c>
      <c r="T8" s="53">
        <f>'Dep CA 2014-15, 2015-16'!T7</f>
        <v>21148101.750244215</v>
      </c>
      <c r="U8" s="54">
        <f t="shared" si="18"/>
        <v>9.5095890410958912</v>
      </c>
      <c r="V8" s="55">
        <v>25</v>
      </c>
      <c r="W8" s="54">
        <f t="shared" ref="W8:W71" si="22">+V8-U8</f>
        <v>15.490410958904109</v>
      </c>
      <c r="X8" s="53"/>
      <c r="Y8" s="53">
        <f t="shared" si="13"/>
        <v>1365238.2629711954</v>
      </c>
      <c r="Z8" s="56">
        <f t="shared" si="14"/>
        <v>19782863.487273019</v>
      </c>
      <c r="AA8" s="56">
        <f t="shared" si="0"/>
        <v>1365238.2629711954</v>
      </c>
      <c r="AB8" s="56">
        <f t="shared" si="15"/>
        <v>18417625.224301822</v>
      </c>
      <c r="AC8" s="56">
        <f t="shared" si="1"/>
        <v>1365238.2629711954</v>
      </c>
      <c r="AD8" s="56">
        <f t="shared" si="2"/>
        <v>1365238.2629711954</v>
      </c>
      <c r="AE8" s="56">
        <f t="shared" si="3"/>
        <v>1365238.2629711954</v>
      </c>
      <c r="AF8" s="56">
        <f t="shared" si="4"/>
        <v>1365238.2629711954</v>
      </c>
      <c r="AG8" s="56">
        <f t="shared" si="5"/>
        <v>1365238.2629711954</v>
      </c>
      <c r="AH8" s="56">
        <f t="shared" si="16"/>
        <v>1365238.2629711954</v>
      </c>
      <c r="AI8" s="56">
        <f t="shared" si="17"/>
        <v>10226195.646474645</v>
      </c>
    </row>
    <row r="9" spans="1:35" x14ac:dyDescent="0.25">
      <c r="A9" s="55">
        <v>5</v>
      </c>
      <c r="B9" s="55" t="s">
        <v>18</v>
      </c>
      <c r="C9" s="69">
        <f t="shared" si="6"/>
        <v>38989</v>
      </c>
      <c r="D9" s="57">
        <v>53013</v>
      </c>
      <c r="E9" s="55" t="s">
        <v>26</v>
      </c>
      <c r="F9" s="55" t="s">
        <v>28</v>
      </c>
      <c r="G9" s="71">
        <v>41395946.139534883</v>
      </c>
      <c r="H9" s="70">
        <f t="shared" si="7"/>
        <v>2201912.0286986637</v>
      </c>
      <c r="I9" s="70">
        <f t="shared" si="8"/>
        <v>16529421.804477639</v>
      </c>
      <c r="J9" s="70">
        <f t="shared" si="9"/>
        <v>24866524.335057244</v>
      </c>
      <c r="K9" s="71">
        <v>25128926.757830136</v>
      </c>
      <c r="L9" s="53">
        <v>1</v>
      </c>
      <c r="M9" s="54">
        <f t="shared" si="19"/>
        <v>7.506849315068493</v>
      </c>
      <c r="N9" s="55">
        <v>20</v>
      </c>
      <c r="O9" s="54">
        <f t="shared" si="20"/>
        <v>12.493150684931507</v>
      </c>
      <c r="P9" s="53">
        <f t="shared" si="10"/>
        <v>24866523.335057244</v>
      </c>
      <c r="Q9" s="53">
        <f t="shared" si="21"/>
        <v>1990412.5037929593</v>
      </c>
      <c r="R9" s="53">
        <f t="shared" si="11"/>
        <v>23138514.254037175</v>
      </c>
      <c r="S9" s="53">
        <f t="shared" si="12"/>
        <v>1990412.5037929593</v>
      </c>
      <c r="T9" s="53">
        <f>'Dep CA 2014-15, 2015-16'!T8</f>
        <v>21148101.750244215</v>
      </c>
      <c r="U9" s="54">
        <f t="shared" si="18"/>
        <v>9.5095890410958912</v>
      </c>
      <c r="V9" s="55">
        <v>25</v>
      </c>
      <c r="W9" s="54">
        <f t="shared" si="22"/>
        <v>15.490410958904109</v>
      </c>
      <c r="X9" s="53"/>
      <c r="Y9" s="53">
        <f t="shared" si="13"/>
        <v>1365238.2629711954</v>
      </c>
      <c r="Z9" s="56">
        <f t="shared" si="14"/>
        <v>19782863.487273019</v>
      </c>
      <c r="AA9" s="56">
        <f t="shared" si="0"/>
        <v>1365238.2629711954</v>
      </c>
      <c r="AB9" s="56">
        <f t="shared" si="15"/>
        <v>18417625.224301822</v>
      </c>
      <c r="AC9" s="56">
        <f t="shared" si="1"/>
        <v>1365238.2629711954</v>
      </c>
      <c r="AD9" s="56">
        <f t="shared" si="2"/>
        <v>1365238.2629711954</v>
      </c>
      <c r="AE9" s="56">
        <f t="shared" si="3"/>
        <v>1365238.2629711954</v>
      </c>
      <c r="AF9" s="56">
        <f t="shared" si="4"/>
        <v>1365238.2629711954</v>
      </c>
      <c r="AG9" s="56">
        <f t="shared" si="5"/>
        <v>1365238.2629711954</v>
      </c>
      <c r="AH9" s="56">
        <f t="shared" si="16"/>
        <v>1365238.2629711954</v>
      </c>
      <c r="AI9" s="56">
        <f t="shared" si="17"/>
        <v>10226195.646474645</v>
      </c>
    </row>
    <row r="10" spans="1:35" x14ac:dyDescent="0.25">
      <c r="A10" s="55">
        <v>6</v>
      </c>
      <c r="B10" s="55" t="s">
        <v>18</v>
      </c>
      <c r="C10" s="69">
        <f t="shared" si="6"/>
        <v>38989</v>
      </c>
      <c r="D10" s="57">
        <v>53014</v>
      </c>
      <c r="E10" s="55" t="s">
        <v>26</v>
      </c>
      <c r="F10" s="55" t="s">
        <v>28</v>
      </c>
      <c r="G10" s="71">
        <v>41395946.139534883</v>
      </c>
      <c r="H10" s="70">
        <f t="shared" si="7"/>
        <v>2201912.0286986637</v>
      </c>
      <c r="I10" s="70">
        <f t="shared" si="8"/>
        <v>16529421.804477639</v>
      </c>
      <c r="J10" s="70">
        <f t="shared" si="9"/>
        <v>24866524.335057244</v>
      </c>
      <c r="K10" s="71">
        <v>25128926.757830136</v>
      </c>
      <c r="L10" s="53">
        <v>1</v>
      </c>
      <c r="M10" s="54">
        <f t="shared" si="19"/>
        <v>7.506849315068493</v>
      </c>
      <c r="N10" s="55">
        <v>20</v>
      </c>
      <c r="O10" s="54">
        <f t="shared" si="20"/>
        <v>12.493150684931507</v>
      </c>
      <c r="P10" s="53">
        <f t="shared" si="10"/>
        <v>24866523.335057244</v>
      </c>
      <c r="Q10" s="53">
        <f t="shared" si="21"/>
        <v>1990412.5037929593</v>
      </c>
      <c r="R10" s="53">
        <f t="shared" si="11"/>
        <v>23138514.254037175</v>
      </c>
      <c r="S10" s="53">
        <f t="shared" si="12"/>
        <v>1990412.5037929593</v>
      </c>
      <c r="T10" s="53">
        <f>'Dep CA 2014-15, 2015-16'!T9</f>
        <v>21148101.750244215</v>
      </c>
      <c r="U10" s="54">
        <f t="shared" si="18"/>
        <v>9.5095890410958912</v>
      </c>
      <c r="V10" s="55">
        <v>25</v>
      </c>
      <c r="W10" s="54">
        <f t="shared" si="22"/>
        <v>15.490410958904109</v>
      </c>
      <c r="X10" s="53"/>
      <c r="Y10" s="53">
        <f t="shared" si="13"/>
        <v>1365238.2629711954</v>
      </c>
      <c r="Z10" s="56">
        <f t="shared" si="14"/>
        <v>19782863.487273019</v>
      </c>
      <c r="AA10" s="56">
        <f t="shared" si="0"/>
        <v>1365238.2629711954</v>
      </c>
      <c r="AB10" s="56">
        <f t="shared" si="15"/>
        <v>18417625.224301822</v>
      </c>
      <c r="AC10" s="56">
        <f t="shared" si="1"/>
        <v>1365238.2629711954</v>
      </c>
      <c r="AD10" s="56">
        <f t="shared" si="2"/>
        <v>1365238.2629711954</v>
      </c>
      <c r="AE10" s="56">
        <f t="shared" si="3"/>
        <v>1365238.2629711954</v>
      </c>
      <c r="AF10" s="56">
        <f t="shared" si="4"/>
        <v>1365238.2629711954</v>
      </c>
      <c r="AG10" s="56">
        <f t="shared" si="5"/>
        <v>1365238.2629711954</v>
      </c>
      <c r="AH10" s="56">
        <f t="shared" si="16"/>
        <v>1365238.2629711954</v>
      </c>
      <c r="AI10" s="56">
        <f t="shared" si="17"/>
        <v>10226195.646474645</v>
      </c>
    </row>
    <row r="11" spans="1:35" x14ac:dyDescent="0.25">
      <c r="A11" s="55">
        <v>7</v>
      </c>
      <c r="B11" s="55" t="s">
        <v>18</v>
      </c>
      <c r="C11" s="69">
        <f t="shared" si="6"/>
        <v>38989</v>
      </c>
      <c r="D11" s="57">
        <v>53015</v>
      </c>
      <c r="E11" s="55" t="s">
        <v>26</v>
      </c>
      <c r="F11" s="55" t="s">
        <v>28</v>
      </c>
      <c r="G11" s="71">
        <v>41395946.139534883</v>
      </c>
      <c r="H11" s="70">
        <f t="shared" si="7"/>
        <v>2201912.0286986637</v>
      </c>
      <c r="I11" s="70">
        <f t="shared" si="8"/>
        <v>16529421.804477639</v>
      </c>
      <c r="J11" s="70">
        <f t="shared" si="9"/>
        <v>24866524.335057244</v>
      </c>
      <c r="K11" s="71">
        <v>25128926.757830136</v>
      </c>
      <c r="L11" s="53">
        <v>1</v>
      </c>
      <c r="M11" s="54">
        <f t="shared" si="19"/>
        <v>7.506849315068493</v>
      </c>
      <c r="N11" s="55">
        <v>20</v>
      </c>
      <c r="O11" s="54">
        <f t="shared" si="20"/>
        <v>12.493150684931507</v>
      </c>
      <c r="P11" s="53">
        <f t="shared" si="10"/>
        <v>24866523.335057244</v>
      </c>
      <c r="Q11" s="53">
        <f t="shared" si="21"/>
        <v>1990412.5037929593</v>
      </c>
      <c r="R11" s="53">
        <f t="shared" si="11"/>
        <v>23138514.254037175</v>
      </c>
      <c r="S11" s="53">
        <f t="shared" si="12"/>
        <v>1990412.5037929593</v>
      </c>
      <c r="T11" s="53">
        <f>'Dep CA 2014-15, 2015-16'!T10</f>
        <v>21148101.750244215</v>
      </c>
      <c r="U11" s="54">
        <f t="shared" si="18"/>
        <v>9.5095890410958912</v>
      </c>
      <c r="V11" s="55">
        <v>25</v>
      </c>
      <c r="W11" s="54">
        <f t="shared" si="22"/>
        <v>15.490410958904109</v>
      </c>
      <c r="X11" s="53"/>
      <c r="Y11" s="53">
        <f t="shared" si="13"/>
        <v>1365238.2629711954</v>
      </c>
      <c r="Z11" s="56">
        <f t="shared" si="14"/>
        <v>19782863.487273019</v>
      </c>
      <c r="AA11" s="56">
        <f t="shared" si="0"/>
        <v>1365238.2629711954</v>
      </c>
      <c r="AB11" s="56">
        <f t="shared" si="15"/>
        <v>18417625.224301822</v>
      </c>
      <c r="AC11" s="56">
        <f t="shared" si="1"/>
        <v>1365238.2629711954</v>
      </c>
      <c r="AD11" s="56">
        <f t="shared" si="2"/>
        <v>1365238.2629711954</v>
      </c>
      <c r="AE11" s="56">
        <f t="shared" si="3"/>
        <v>1365238.2629711954</v>
      </c>
      <c r="AF11" s="56">
        <f t="shared" si="4"/>
        <v>1365238.2629711954</v>
      </c>
      <c r="AG11" s="56">
        <f t="shared" si="5"/>
        <v>1365238.2629711954</v>
      </c>
      <c r="AH11" s="56">
        <f t="shared" si="16"/>
        <v>1365238.2629711954</v>
      </c>
      <c r="AI11" s="56">
        <f t="shared" si="17"/>
        <v>10226195.646474645</v>
      </c>
    </row>
    <row r="12" spans="1:35" x14ac:dyDescent="0.25">
      <c r="A12" s="55">
        <v>8</v>
      </c>
      <c r="B12" s="55" t="s">
        <v>18</v>
      </c>
      <c r="C12" s="69">
        <f t="shared" si="6"/>
        <v>38989</v>
      </c>
      <c r="D12" s="57">
        <v>53016</v>
      </c>
      <c r="E12" s="55" t="s">
        <v>26</v>
      </c>
      <c r="F12" s="55" t="s">
        <v>28</v>
      </c>
      <c r="G12" s="71">
        <v>41395946.139534883</v>
      </c>
      <c r="H12" s="70">
        <f t="shared" si="7"/>
        <v>2201912.0286986637</v>
      </c>
      <c r="I12" s="70">
        <f t="shared" si="8"/>
        <v>16529421.804477639</v>
      </c>
      <c r="J12" s="70">
        <f t="shared" si="9"/>
        <v>24866524.335057244</v>
      </c>
      <c r="K12" s="71">
        <v>25128926.757830136</v>
      </c>
      <c r="L12" s="53">
        <v>1</v>
      </c>
      <c r="M12" s="54">
        <f t="shared" si="19"/>
        <v>7.506849315068493</v>
      </c>
      <c r="N12" s="55">
        <v>20</v>
      </c>
      <c r="O12" s="54">
        <f t="shared" si="20"/>
        <v>12.493150684931507</v>
      </c>
      <c r="P12" s="53">
        <f t="shared" si="10"/>
        <v>24866523.335057244</v>
      </c>
      <c r="Q12" s="53">
        <f t="shared" si="21"/>
        <v>1990412.5037929593</v>
      </c>
      <c r="R12" s="53">
        <f t="shared" si="11"/>
        <v>23138514.254037175</v>
      </c>
      <c r="S12" s="53">
        <f t="shared" si="12"/>
        <v>1990412.5037929593</v>
      </c>
      <c r="T12" s="53">
        <f>'Dep CA 2014-15, 2015-16'!T11</f>
        <v>21148101.750244215</v>
      </c>
      <c r="U12" s="54">
        <f t="shared" si="18"/>
        <v>9.5095890410958912</v>
      </c>
      <c r="V12" s="55">
        <v>25</v>
      </c>
      <c r="W12" s="54">
        <f t="shared" si="22"/>
        <v>15.490410958904109</v>
      </c>
      <c r="X12" s="53"/>
      <c r="Y12" s="53">
        <f t="shared" si="13"/>
        <v>1365238.2629711954</v>
      </c>
      <c r="Z12" s="56">
        <f t="shared" si="14"/>
        <v>19782863.487273019</v>
      </c>
      <c r="AA12" s="56">
        <f t="shared" si="0"/>
        <v>1365238.2629711954</v>
      </c>
      <c r="AB12" s="56">
        <f t="shared" si="15"/>
        <v>18417625.224301822</v>
      </c>
      <c r="AC12" s="56">
        <f t="shared" si="1"/>
        <v>1365238.2629711954</v>
      </c>
      <c r="AD12" s="56">
        <f t="shared" si="2"/>
        <v>1365238.2629711954</v>
      </c>
      <c r="AE12" s="56">
        <f t="shared" si="3"/>
        <v>1365238.2629711954</v>
      </c>
      <c r="AF12" s="56">
        <f t="shared" si="4"/>
        <v>1365238.2629711954</v>
      </c>
      <c r="AG12" s="56">
        <f t="shared" si="5"/>
        <v>1365238.2629711954</v>
      </c>
      <c r="AH12" s="56">
        <f t="shared" si="16"/>
        <v>1365238.2629711954</v>
      </c>
      <c r="AI12" s="56">
        <f t="shared" si="17"/>
        <v>10226195.646474645</v>
      </c>
    </row>
    <row r="13" spans="1:35" x14ac:dyDescent="0.25">
      <c r="A13" s="55">
        <v>9</v>
      </c>
      <c r="B13" s="55" t="s">
        <v>18</v>
      </c>
      <c r="C13" s="69">
        <f t="shared" si="6"/>
        <v>38989</v>
      </c>
      <c r="D13" s="57">
        <v>53017</v>
      </c>
      <c r="E13" s="55" t="s">
        <v>26</v>
      </c>
      <c r="F13" s="55" t="s">
        <v>28</v>
      </c>
      <c r="G13" s="71">
        <v>41395946.139534883</v>
      </c>
      <c r="H13" s="70">
        <f t="shared" si="7"/>
        <v>2201912.0286986637</v>
      </c>
      <c r="I13" s="70">
        <f t="shared" si="8"/>
        <v>16529421.804477639</v>
      </c>
      <c r="J13" s="70">
        <f t="shared" si="9"/>
        <v>24866524.335057244</v>
      </c>
      <c r="K13" s="71">
        <v>25128926.757830136</v>
      </c>
      <c r="L13" s="53">
        <v>1</v>
      </c>
      <c r="M13" s="54">
        <f t="shared" si="19"/>
        <v>7.506849315068493</v>
      </c>
      <c r="N13" s="55">
        <v>20</v>
      </c>
      <c r="O13" s="54">
        <f t="shared" si="20"/>
        <v>12.493150684931507</v>
      </c>
      <c r="P13" s="53">
        <f t="shared" si="10"/>
        <v>24866523.335057244</v>
      </c>
      <c r="Q13" s="53">
        <f t="shared" si="21"/>
        <v>1990412.5037929593</v>
      </c>
      <c r="R13" s="53">
        <f t="shared" si="11"/>
        <v>23138514.254037175</v>
      </c>
      <c r="S13" s="53">
        <f t="shared" si="12"/>
        <v>1990412.5037929593</v>
      </c>
      <c r="T13" s="53">
        <f>'Dep CA 2014-15, 2015-16'!T12</f>
        <v>21148101.750244215</v>
      </c>
      <c r="U13" s="54">
        <f t="shared" si="18"/>
        <v>9.5095890410958912</v>
      </c>
      <c r="V13" s="55">
        <v>25</v>
      </c>
      <c r="W13" s="54">
        <f t="shared" si="22"/>
        <v>15.490410958904109</v>
      </c>
      <c r="X13" s="53"/>
      <c r="Y13" s="53">
        <f t="shared" si="13"/>
        <v>1365238.2629711954</v>
      </c>
      <c r="Z13" s="56">
        <f t="shared" si="14"/>
        <v>19782863.487273019</v>
      </c>
      <c r="AA13" s="56">
        <f t="shared" si="0"/>
        <v>1365238.2629711954</v>
      </c>
      <c r="AB13" s="56">
        <f t="shared" si="15"/>
        <v>18417625.224301822</v>
      </c>
      <c r="AC13" s="56">
        <f t="shared" si="1"/>
        <v>1365238.2629711954</v>
      </c>
      <c r="AD13" s="56">
        <f t="shared" si="2"/>
        <v>1365238.2629711954</v>
      </c>
      <c r="AE13" s="56">
        <f t="shared" si="3"/>
        <v>1365238.2629711954</v>
      </c>
      <c r="AF13" s="56">
        <f t="shared" si="4"/>
        <v>1365238.2629711954</v>
      </c>
      <c r="AG13" s="56">
        <f t="shared" si="5"/>
        <v>1365238.2629711954</v>
      </c>
      <c r="AH13" s="56">
        <f t="shared" si="16"/>
        <v>1365238.2629711954</v>
      </c>
      <c r="AI13" s="56">
        <f t="shared" si="17"/>
        <v>10226195.646474645</v>
      </c>
    </row>
    <row r="14" spans="1:35" x14ac:dyDescent="0.25">
      <c r="A14" s="55">
        <v>10</v>
      </c>
      <c r="B14" s="55" t="s">
        <v>18</v>
      </c>
      <c r="C14" s="69">
        <f t="shared" si="6"/>
        <v>38989</v>
      </c>
      <c r="D14" s="57">
        <v>48941</v>
      </c>
      <c r="E14" s="55" t="s">
        <v>26</v>
      </c>
      <c r="F14" s="55" t="s">
        <v>28</v>
      </c>
      <c r="G14" s="71">
        <v>41395946.139534883</v>
      </c>
      <c r="H14" s="70">
        <f t="shared" si="7"/>
        <v>2201912.0286986637</v>
      </c>
      <c r="I14" s="70">
        <f t="shared" si="8"/>
        <v>16529421.804477639</v>
      </c>
      <c r="J14" s="70">
        <f t="shared" si="9"/>
        <v>24866524.335057244</v>
      </c>
      <c r="K14" s="71">
        <v>25128926.757830136</v>
      </c>
      <c r="L14" s="53">
        <v>1</v>
      </c>
      <c r="M14" s="54">
        <f t="shared" si="19"/>
        <v>7.506849315068493</v>
      </c>
      <c r="N14" s="55">
        <v>20</v>
      </c>
      <c r="O14" s="54">
        <f t="shared" si="20"/>
        <v>12.493150684931507</v>
      </c>
      <c r="P14" s="53">
        <f t="shared" si="10"/>
        <v>24866523.335057244</v>
      </c>
      <c r="Q14" s="53">
        <f t="shared" si="21"/>
        <v>1990412.5037929593</v>
      </c>
      <c r="R14" s="53">
        <f t="shared" si="11"/>
        <v>23138514.254037175</v>
      </c>
      <c r="S14" s="53">
        <f t="shared" si="12"/>
        <v>1990412.5037929593</v>
      </c>
      <c r="T14" s="53">
        <f>'Dep CA 2014-15, 2015-16'!T13</f>
        <v>21148101.750244215</v>
      </c>
      <c r="U14" s="54">
        <f t="shared" si="18"/>
        <v>9.5095890410958912</v>
      </c>
      <c r="V14" s="55">
        <v>25</v>
      </c>
      <c r="W14" s="54">
        <f t="shared" si="22"/>
        <v>15.490410958904109</v>
      </c>
      <c r="X14" s="53"/>
      <c r="Y14" s="53">
        <f t="shared" si="13"/>
        <v>1365238.2629711954</v>
      </c>
      <c r="Z14" s="56">
        <f t="shared" si="14"/>
        <v>19782863.487273019</v>
      </c>
      <c r="AA14" s="56">
        <f t="shared" si="0"/>
        <v>1365238.2629711954</v>
      </c>
      <c r="AB14" s="56">
        <f t="shared" si="15"/>
        <v>18417625.224301822</v>
      </c>
      <c r="AC14" s="56">
        <f t="shared" si="1"/>
        <v>1365238.2629711954</v>
      </c>
      <c r="AD14" s="56">
        <f t="shared" si="2"/>
        <v>1365238.2629711954</v>
      </c>
      <c r="AE14" s="56">
        <f t="shared" si="3"/>
        <v>1365238.2629711954</v>
      </c>
      <c r="AF14" s="56">
        <f t="shared" si="4"/>
        <v>1365238.2629711954</v>
      </c>
      <c r="AG14" s="56">
        <f t="shared" si="5"/>
        <v>1365238.2629711954</v>
      </c>
      <c r="AH14" s="56">
        <f t="shared" si="16"/>
        <v>1365238.2629711954</v>
      </c>
      <c r="AI14" s="56">
        <f t="shared" si="17"/>
        <v>10226195.646474645</v>
      </c>
    </row>
    <row r="15" spans="1:35" x14ac:dyDescent="0.25">
      <c r="A15" s="55">
        <v>11</v>
      </c>
      <c r="B15" s="55" t="s">
        <v>18</v>
      </c>
      <c r="C15" s="69">
        <f t="shared" si="6"/>
        <v>38989</v>
      </c>
      <c r="D15" s="57">
        <v>48942</v>
      </c>
      <c r="E15" s="55" t="s">
        <v>26</v>
      </c>
      <c r="F15" s="55" t="s">
        <v>28</v>
      </c>
      <c r="G15" s="71">
        <v>41395946.139534883</v>
      </c>
      <c r="H15" s="70">
        <f t="shared" si="7"/>
        <v>2201912.0286986637</v>
      </c>
      <c r="I15" s="70">
        <f t="shared" si="8"/>
        <v>16529421.804477639</v>
      </c>
      <c r="J15" s="70">
        <f t="shared" si="9"/>
        <v>24866524.335057244</v>
      </c>
      <c r="K15" s="71">
        <v>25128926.757830136</v>
      </c>
      <c r="L15" s="53">
        <v>1</v>
      </c>
      <c r="M15" s="54">
        <f t="shared" si="19"/>
        <v>7.506849315068493</v>
      </c>
      <c r="N15" s="55">
        <v>20</v>
      </c>
      <c r="O15" s="54">
        <f t="shared" si="20"/>
        <v>12.493150684931507</v>
      </c>
      <c r="P15" s="53">
        <f t="shared" si="10"/>
        <v>24866523.335057244</v>
      </c>
      <c r="Q15" s="53">
        <f t="shared" si="21"/>
        <v>1990412.5037929593</v>
      </c>
      <c r="R15" s="53">
        <f t="shared" si="11"/>
        <v>23138514.254037175</v>
      </c>
      <c r="S15" s="53">
        <f t="shared" si="12"/>
        <v>1990412.5037929593</v>
      </c>
      <c r="T15" s="53">
        <f>'Dep CA 2014-15, 2015-16'!T14</f>
        <v>21148101.750244215</v>
      </c>
      <c r="U15" s="54">
        <f t="shared" si="18"/>
        <v>9.5095890410958912</v>
      </c>
      <c r="V15" s="55">
        <v>25</v>
      </c>
      <c r="W15" s="54">
        <f t="shared" si="22"/>
        <v>15.490410958904109</v>
      </c>
      <c r="X15" s="53"/>
      <c r="Y15" s="53">
        <f t="shared" si="13"/>
        <v>1365238.2629711954</v>
      </c>
      <c r="Z15" s="56">
        <f t="shared" si="14"/>
        <v>19782863.487273019</v>
      </c>
      <c r="AA15" s="56">
        <f t="shared" si="0"/>
        <v>1365238.2629711954</v>
      </c>
      <c r="AB15" s="56">
        <f t="shared" si="15"/>
        <v>18417625.224301822</v>
      </c>
      <c r="AC15" s="56">
        <f t="shared" si="1"/>
        <v>1365238.2629711954</v>
      </c>
      <c r="AD15" s="56">
        <f t="shared" si="2"/>
        <v>1365238.2629711954</v>
      </c>
      <c r="AE15" s="56">
        <f t="shared" si="3"/>
        <v>1365238.2629711954</v>
      </c>
      <c r="AF15" s="56">
        <f t="shared" si="4"/>
        <v>1365238.2629711954</v>
      </c>
      <c r="AG15" s="56">
        <f t="shared" si="5"/>
        <v>1365238.2629711954</v>
      </c>
      <c r="AH15" s="56">
        <f t="shared" si="16"/>
        <v>1365238.2629711954</v>
      </c>
      <c r="AI15" s="56">
        <f t="shared" si="17"/>
        <v>10226195.646474645</v>
      </c>
    </row>
    <row r="16" spans="1:35" x14ac:dyDescent="0.25">
      <c r="A16" s="55">
        <v>12</v>
      </c>
      <c r="B16" s="55" t="s">
        <v>18</v>
      </c>
      <c r="C16" s="69">
        <f t="shared" si="6"/>
        <v>38989</v>
      </c>
      <c r="D16" s="57">
        <v>48943</v>
      </c>
      <c r="E16" s="55" t="s">
        <v>26</v>
      </c>
      <c r="F16" s="55" t="s">
        <v>28</v>
      </c>
      <c r="G16" s="71">
        <v>41395946.139534883</v>
      </c>
      <c r="H16" s="70">
        <f t="shared" si="7"/>
        <v>2201912.0286986637</v>
      </c>
      <c r="I16" s="70">
        <f t="shared" si="8"/>
        <v>16529421.804477639</v>
      </c>
      <c r="J16" s="70">
        <f t="shared" si="9"/>
        <v>24866524.335057244</v>
      </c>
      <c r="K16" s="71">
        <v>25128926.757830136</v>
      </c>
      <c r="L16" s="53">
        <v>1</v>
      </c>
      <c r="M16" s="54">
        <f t="shared" si="19"/>
        <v>7.506849315068493</v>
      </c>
      <c r="N16" s="55">
        <v>20</v>
      </c>
      <c r="O16" s="54">
        <f t="shared" si="20"/>
        <v>12.493150684931507</v>
      </c>
      <c r="P16" s="53">
        <f t="shared" si="10"/>
        <v>24866523.335057244</v>
      </c>
      <c r="Q16" s="53">
        <f t="shared" si="21"/>
        <v>1990412.5037929593</v>
      </c>
      <c r="R16" s="53">
        <f t="shared" si="11"/>
        <v>23138514.254037175</v>
      </c>
      <c r="S16" s="53">
        <f t="shared" si="12"/>
        <v>1990412.5037929593</v>
      </c>
      <c r="T16" s="53">
        <f>'Dep CA 2014-15, 2015-16'!T15</f>
        <v>21148101.750244215</v>
      </c>
      <c r="U16" s="54">
        <f t="shared" si="18"/>
        <v>9.5095890410958912</v>
      </c>
      <c r="V16" s="55">
        <v>25</v>
      </c>
      <c r="W16" s="54">
        <f t="shared" si="22"/>
        <v>15.490410958904109</v>
      </c>
      <c r="X16" s="53"/>
      <c r="Y16" s="53">
        <f t="shared" si="13"/>
        <v>1365238.2629711954</v>
      </c>
      <c r="Z16" s="56">
        <f t="shared" si="14"/>
        <v>19782863.487273019</v>
      </c>
      <c r="AA16" s="56">
        <f t="shared" si="0"/>
        <v>1365238.2629711954</v>
      </c>
      <c r="AB16" s="56">
        <f t="shared" si="15"/>
        <v>18417625.224301822</v>
      </c>
      <c r="AC16" s="56">
        <f t="shared" si="1"/>
        <v>1365238.2629711954</v>
      </c>
      <c r="AD16" s="56">
        <f t="shared" si="2"/>
        <v>1365238.2629711954</v>
      </c>
      <c r="AE16" s="56">
        <f t="shared" si="3"/>
        <v>1365238.2629711954</v>
      </c>
      <c r="AF16" s="56">
        <f t="shared" si="4"/>
        <v>1365238.2629711954</v>
      </c>
      <c r="AG16" s="56">
        <f t="shared" si="5"/>
        <v>1365238.2629711954</v>
      </c>
      <c r="AH16" s="56">
        <f t="shared" si="16"/>
        <v>1365238.2629711954</v>
      </c>
      <c r="AI16" s="56">
        <f t="shared" si="17"/>
        <v>10226195.646474645</v>
      </c>
    </row>
    <row r="17" spans="1:35" x14ac:dyDescent="0.25">
      <c r="A17" s="55">
        <v>13</v>
      </c>
      <c r="B17" s="55" t="s">
        <v>18</v>
      </c>
      <c r="C17" s="69">
        <f t="shared" si="6"/>
        <v>38989</v>
      </c>
      <c r="D17" s="57">
        <v>48944</v>
      </c>
      <c r="E17" s="55" t="s">
        <v>26</v>
      </c>
      <c r="F17" s="55" t="s">
        <v>28</v>
      </c>
      <c r="G17" s="71">
        <v>41395946.139534883</v>
      </c>
      <c r="H17" s="70">
        <f t="shared" si="7"/>
        <v>2201912.0286986637</v>
      </c>
      <c r="I17" s="70">
        <f t="shared" si="8"/>
        <v>16529421.804477639</v>
      </c>
      <c r="J17" s="70">
        <f t="shared" si="9"/>
        <v>24866524.335057244</v>
      </c>
      <c r="K17" s="71">
        <v>25128926.757830136</v>
      </c>
      <c r="L17" s="53">
        <v>1</v>
      </c>
      <c r="M17" s="54">
        <f t="shared" si="19"/>
        <v>7.506849315068493</v>
      </c>
      <c r="N17" s="55">
        <v>20</v>
      </c>
      <c r="O17" s="54">
        <f t="shared" si="20"/>
        <v>12.493150684931507</v>
      </c>
      <c r="P17" s="53">
        <f t="shared" si="10"/>
        <v>24866523.335057244</v>
      </c>
      <c r="Q17" s="53">
        <f t="shared" si="21"/>
        <v>1990412.5037929593</v>
      </c>
      <c r="R17" s="53">
        <f t="shared" si="11"/>
        <v>23138514.254037175</v>
      </c>
      <c r="S17" s="53">
        <f t="shared" si="12"/>
        <v>1990412.5037929593</v>
      </c>
      <c r="T17" s="53">
        <f>'Dep CA 2014-15, 2015-16'!T16</f>
        <v>21148101.750244215</v>
      </c>
      <c r="U17" s="54">
        <f t="shared" si="18"/>
        <v>9.5095890410958912</v>
      </c>
      <c r="V17" s="55">
        <v>25</v>
      </c>
      <c r="W17" s="54">
        <f t="shared" si="22"/>
        <v>15.490410958904109</v>
      </c>
      <c r="X17" s="53"/>
      <c r="Y17" s="53">
        <f t="shared" si="13"/>
        <v>1365238.2629711954</v>
      </c>
      <c r="Z17" s="56">
        <f t="shared" si="14"/>
        <v>19782863.487273019</v>
      </c>
      <c r="AA17" s="56">
        <f t="shared" si="0"/>
        <v>1365238.2629711954</v>
      </c>
      <c r="AB17" s="56">
        <f t="shared" si="15"/>
        <v>18417625.224301822</v>
      </c>
      <c r="AC17" s="56">
        <f t="shared" si="1"/>
        <v>1365238.2629711954</v>
      </c>
      <c r="AD17" s="56">
        <f t="shared" si="2"/>
        <v>1365238.2629711954</v>
      </c>
      <c r="AE17" s="56">
        <f t="shared" si="3"/>
        <v>1365238.2629711954</v>
      </c>
      <c r="AF17" s="56">
        <f t="shared" si="4"/>
        <v>1365238.2629711954</v>
      </c>
      <c r="AG17" s="56">
        <f t="shared" si="5"/>
        <v>1365238.2629711954</v>
      </c>
      <c r="AH17" s="56">
        <f t="shared" si="16"/>
        <v>1365238.2629711954</v>
      </c>
      <c r="AI17" s="56">
        <f t="shared" si="17"/>
        <v>10226195.646474645</v>
      </c>
    </row>
    <row r="18" spans="1:35" x14ac:dyDescent="0.25">
      <c r="A18" s="55">
        <v>14</v>
      </c>
      <c r="B18" s="55" t="s">
        <v>18</v>
      </c>
      <c r="C18" s="69">
        <f t="shared" si="6"/>
        <v>38989</v>
      </c>
      <c r="D18" s="57">
        <v>48945</v>
      </c>
      <c r="E18" s="55" t="s">
        <v>26</v>
      </c>
      <c r="F18" s="55" t="s">
        <v>28</v>
      </c>
      <c r="G18" s="71">
        <v>41395946.139534883</v>
      </c>
      <c r="H18" s="70">
        <f t="shared" si="7"/>
        <v>2201912.0286986637</v>
      </c>
      <c r="I18" s="70">
        <f t="shared" si="8"/>
        <v>16529421.804477639</v>
      </c>
      <c r="J18" s="70">
        <f t="shared" si="9"/>
        <v>24866524.335057244</v>
      </c>
      <c r="K18" s="71">
        <v>25128926.757830136</v>
      </c>
      <c r="L18" s="53">
        <v>1</v>
      </c>
      <c r="M18" s="54">
        <f t="shared" si="19"/>
        <v>7.506849315068493</v>
      </c>
      <c r="N18" s="55">
        <v>20</v>
      </c>
      <c r="O18" s="54">
        <f t="shared" si="20"/>
        <v>12.493150684931507</v>
      </c>
      <c r="P18" s="53">
        <f t="shared" si="10"/>
        <v>24866523.335057244</v>
      </c>
      <c r="Q18" s="53">
        <f t="shared" si="21"/>
        <v>1990412.5037929593</v>
      </c>
      <c r="R18" s="53">
        <f t="shared" si="11"/>
        <v>23138514.254037175</v>
      </c>
      <c r="S18" s="53">
        <f t="shared" si="12"/>
        <v>1990412.5037929593</v>
      </c>
      <c r="T18" s="53">
        <f>'Dep CA 2014-15, 2015-16'!T17</f>
        <v>21148101.750244215</v>
      </c>
      <c r="U18" s="54">
        <f t="shared" si="18"/>
        <v>9.5095890410958912</v>
      </c>
      <c r="V18" s="55">
        <v>25</v>
      </c>
      <c r="W18" s="54">
        <f t="shared" si="22"/>
        <v>15.490410958904109</v>
      </c>
      <c r="X18" s="53"/>
      <c r="Y18" s="53">
        <f t="shared" si="13"/>
        <v>1365238.2629711954</v>
      </c>
      <c r="Z18" s="56">
        <f t="shared" si="14"/>
        <v>19782863.487273019</v>
      </c>
      <c r="AA18" s="56">
        <f t="shared" si="0"/>
        <v>1365238.2629711954</v>
      </c>
      <c r="AB18" s="56">
        <f t="shared" si="15"/>
        <v>18417625.224301822</v>
      </c>
      <c r="AC18" s="56">
        <f t="shared" si="1"/>
        <v>1365238.2629711954</v>
      </c>
      <c r="AD18" s="56">
        <f t="shared" si="2"/>
        <v>1365238.2629711954</v>
      </c>
      <c r="AE18" s="56">
        <f t="shared" si="3"/>
        <v>1365238.2629711954</v>
      </c>
      <c r="AF18" s="56">
        <f t="shared" si="4"/>
        <v>1365238.2629711954</v>
      </c>
      <c r="AG18" s="56">
        <f t="shared" si="5"/>
        <v>1365238.2629711954</v>
      </c>
      <c r="AH18" s="56">
        <f t="shared" si="16"/>
        <v>1365238.2629711954</v>
      </c>
      <c r="AI18" s="56">
        <f t="shared" si="17"/>
        <v>10226195.646474645</v>
      </c>
    </row>
    <row r="19" spans="1:35" x14ac:dyDescent="0.25">
      <c r="A19" s="55">
        <v>15</v>
      </c>
      <c r="B19" s="55" t="s">
        <v>18</v>
      </c>
      <c r="C19" s="69">
        <f t="shared" si="6"/>
        <v>38989</v>
      </c>
      <c r="D19" s="57">
        <v>48946</v>
      </c>
      <c r="E19" s="55" t="s">
        <v>26</v>
      </c>
      <c r="F19" s="55" t="s">
        <v>28</v>
      </c>
      <c r="G19" s="71">
        <v>41395946.139534883</v>
      </c>
      <c r="H19" s="70">
        <f t="shared" si="7"/>
        <v>2201912.0286986637</v>
      </c>
      <c r="I19" s="70">
        <f t="shared" si="8"/>
        <v>16529421.804477639</v>
      </c>
      <c r="J19" s="70">
        <f t="shared" si="9"/>
        <v>24866524.335057244</v>
      </c>
      <c r="K19" s="71">
        <v>25128926.757830136</v>
      </c>
      <c r="L19" s="53">
        <v>1</v>
      </c>
      <c r="M19" s="54">
        <f t="shared" si="19"/>
        <v>7.506849315068493</v>
      </c>
      <c r="N19" s="55">
        <v>20</v>
      </c>
      <c r="O19" s="54">
        <f t="shared" si="20"/>
        <v>12.493150684931507</v>
      </c>
      <c r="P19" s="53">
        <f t="shared" si="10"/>
        <v>24866523.335057244</v>
      </c>
      <c r="Q19" s="53">
        <f t="shared" si="21"/>
        <v>1990412.5037929593</v>
      </c>
      <c r="R19" s="53">
        <f t="shared" si="11"/>
        <v>23138514.254037175</v>
      </c>
      <c r="S19" s="53">
        <f t="shared" si="12"/>
        <v>1990412.5037929593</v>
      </c>
      <c r="T19" s="53">
        <f>'Dep CA 2014-15, 2015-16'!T18</f>
        <v>21148101.750244215</v>
      </c>
      <c r="U19" s="54">
        <f t="shared" si="18"/>
        <v>9.5095890410958912</v>
      </c>
      <c r="V19" s="55">
        <v>25</v>
      </c>
      <c r="W19" s="54">
        <f t="shared" si="22"/>
        <v>15.490410958904109</v>
      </c>
      <c r="X19" s="53"/>
      <c r="Y19" s="53">
        <f t="shared" si="13"/>
        <v>1365238.2629711954</v>
      </c>
      <c r="Z19" s="56">
        <f t="shared" si="14"/>
        <v>19782863.487273019</v>
      </c>
      <c r="AA19" s="56">
        <f t="shared" si="0"/>
        <v>1365238.2629711954</v>
      </c>
      <c r="AB19" s="56">
        <f t="shared" si="15"/>
        <v>18417625.224301822</v>
      </c>
      <c r="AC19" s="56">
        <f t="shared" si="1"/>
        <v>1365238.2629711954</v>
      </c>
      <c r="AD19" s="56">
        <f t="shared" si="2"/>
        <v>1365238.2629711954</v>
      </c>
      <c r="AE19" s="56">
        <f t="shared" si="3"/>
        <v>1365238.2629711954</v>
      </c>
      <c r="AF19" s="56">
        <f t="shared" si="4"/>
        <v>1365238.2629711954</v>
      </c>
      <c r="AG19" s="56">
        <f t="shared" si="5"/>
        <v>1365238.2629711954</v>
      </c>
      <c r="AH19" s="56">
        <f t="shared" si="16"/>
        <v>1365238.2629711954</v>
      </c>
      <c r="AI19" s="56">
        <f t="shared" si="17"/>
        <v>10226195.646474645</v>
      </c>
    </row>
    <row r="20" spans="1:35" x14ac:dyDescent="0.25">
      <c r="A20" s="55">
        <v>16</v>
      </c>
      <c r="B20" s="55" t="s">
        <v>18</v>
      </c>
      <c r="C20" s="69">
        <f t="shared" si="6"/>
        <v>38989</v>
      </c>
      <c r="D20" s="57">
        <v>48947</v>
      </c>
      <c r="E20" s="55" t="s">
        <v>26</v>
      </c>
      <c r="F20" s="55" t="s">
        <v>28</v>
      </c>
      <c r="G20" s="71">
        <v>41395946.139534883</v>
      </c>
      <c r="H20" s="70">
        <f t="shared" si="7"/>
        <v>2201912.0286986637</v>
      </c>
      <c r="I20" s="70">
        <f t="shared" si="8"/>
        <v>16529421.804477639</v>
      </c>
      <c r="J20" s="70">
        <f t="shared" si="9"/>
        <v>24866524.335057244</v>
      </c>
      <c r="K20" s="71">
        <v>25128926.757830136</v>
      </c>
      <c r="L20" s="53">
        <v>1</v>
      </c>
      <c r="M20" s="54">
        <f t="shared" si="19"/>
        <v>7.506849315068493</v>
      </c>
      <c r="N20" s="55">
        <v>20</v>
      </c>
      <c r="O20" s="54">
        <f t="shared" si="20"/>
        <v>12.493150684931507</v>
      </c>
      <c r="P20" s="53">
        <f t="shared" si="10"/>
        <v>24866523.335057244</v>
      </c>
      <c r="Q20" s="53">
        <f t="shared" si="21"/>
        <v>1990412.5037929593</v>
      </c>
      <c r="R20" s="53">
        <f t="shared" si="11"/>
        <v>23138514.254037175</v>
      </c>
      <c r="S20" s="53">
        <f t="shared" si="12"/>
        <v>1990412.5037929593</v>
      </c>
      <c r="T20" s="53">
        <f>'Dep CA 2014-15, 2015-16'!T19</f>
        <v>21148101.750244215</v>
      </c>
      <c r="U20" s="54">
        <f t="shared" si="18"/>
        <v>9.5095890410958912</v>
      </c>
      <c r="V20" s="55">
        <v>25</v>
      </c>
      <c r="W20" s="54">
        <f t="shared" si="22"/>
        <v>15.490410958904109</v>
      </c>
      <c r="X20" s="53"/>
      <c r="Y20" s="53">
        <f t="shared" si="13"/>
        <v>1365238.2629711954</v>
      </c>
      <c r="Z20" s="56">
        <f t="shared" si="14"/>
        <v>19782863.487273019</v>
      </c>
      <c r="AA20" s="56">
        <f t="shared" si="0"/>
        <v>1365238.2629711954</v>
      </c>
      <c r="AB20" s="56">
        <f t="shared" si="15"/>
        <v>18417625.224301822</v>
      </c>
      <c r="AC20" s="56">
        <f t="shared" si="1"/>
        <v>1365238.2629711954</v>
      </c>
      <c r="AD20" s="56">
        <f t="shared" si="2"/>
        <v>1365238.2629711954</v>
      </c>
      <c r="AE20" s="56">
        <f t="shared" si="3"/>
        <v>1365238.2629711954</v>
      </c>
      <c r="AF20" s="56">
        <f t="shared" si="4"/>
        <v>1365238.2629711954</v>
      </c>
      <c r="AG20" s="56">
        <f t="shared" si="5"/>
        <v>1365238.2629711954</v>
      </c>
      <c r="AH20" s="56">
        <f t="shared" si="16"/>
        <v>1365238.2629711954</v>
      </c>
      <c r="AI20" s="56">
        <f t="shared" si="17"/>
        <v>10226195.646474645</v>
      </c>
    </row>
    <row r="21" spans="1:35" x14ac:dyDescent="0.25">
      <c r="A21" s="55">
        <v>17</v>
      </c>
      <c r="B21" s="55" t="s">
        <v>18</v>
      </c>
      <c r="C21" s="69">
        <f t="shared" si="6"/>
        <v>38989</v>
      </c>
      <c r="D21" s="57">
        <v>48948</v>
      </c>
      <c r="E21" s="55" t="s">
        <v>26</v>
      </c>
      <c r="F21" s="55" t="s">
        <v>28</v>
      </c>
      <c r="G21" s="71">
        <v>41395946.139534883</v>
      </c>
      <c r="H21" s="70">
        <f t="shared" si="7"/>
        <v>2201912.0286986637</v>
      </c>
      <c r="I21" s="70">
        <f t="shared" si="8"/>
        <v>16529421.804477639</v>
      </c>
      <c r="J21" s="70">
        <f t="shared" si="9"/>
        <v>24866524.335057244</v>
      </c>
      <c r="K21" s="71">
        <v>25128926.757830136</v>
      </c>
      <c r="L21" s="53">
        <v>1</v>
      </c>
      <c r="M21" s="54">
        <f t="shared" si="19"/>
        <v>7.506849315068493</v>
      </c>
      <c r="N21" s="55">
        <v>20</v>
      </c>
      <c r="O21" s="54">
        <f t="shared" si="20"/>
        <v>12.493150684931507</v>
      </c>
      <c r="P21" s="53">
        <f t="shared" si="10"/>
        <v>24866523.335057244</v>
      </c>
      <c r="Q21" s="53">
        <f t="shared" si="21"/>
        <v>1990412.5037929593</v>
      </c>
      <c r="R21" s="53">
        <f t="shared" si="11"/>
        <v>23138514.254037175</v>
      </c>
      <c r="S21" s="53">
        <f t="shared" si="12"/>
        <v>1990412.5037929593</v>
      </c>
      <c r="T21" s="53">
        <f>'Dep CA 2014-15, 2015-16'!T20</f>
        <v>21148101.750244215</v>
      </c>
      <c r="U21" s="54">
        <f t="shared" si="18"/>
        <v>9.5095890410958912</v>
      </c>
      <c r="V21" s="55">
        <v>25</v>
      </c>
      <c r="W21" s="54">
        <f t="shared" si="22"/>
        <v>15.490410958904109</v>
      </c>
      <c r="X21" s="53"/>
      <c r="Y21" s="53">
        <f t="shared" si="13"/>
        <v>1365238.2629711954</v>
      </c>
      <c r="Z21" s="56">
        <f t="shared" si="14"/>
        <v>19782863.487273019</v>
      </c>
      <c r="AA21" s="56">
        <f t="shared" si="0"/>
        <v>1365238.2629711954</v>
      </c>
      <c r="AB21" s="56">
        <f t="shared" si="15"/>
        <v>18417625.224301822</v>
      </c>
      <c r="AC21" s="56">
        <f t="shared" si="1"/>
        <v>1365238.2629711954</v>
      </c>
      <c r="AD21" s="56">
        <f t="shared" si="2"/>
        <v>1365238.2629711954</v>
      </c>
      <c r="AE21" s="56">
        <f t="shared" si="3"/>
        <v>1365238.2629711954</v>
      </c>
      <c r="AF21" s="56">
        <f t="shared" si="4"/>
        <v>1365238.2629711954</v>
      </c>
      <c r="AG21" s="56">
        <f t="shared" si="5"/>
        <v>1365238.2629711954</v>
      </c>
      <c r="AH21" s="56">
        <f t="shared" si="16"/>
        <v>1365238.2629711954</v>
      </c>
      <c r="AI21" s="56">
        <f t="shared" si="17"/>
        <v>10226195.646474645</v>
      </c>
    </row>
    <row r="22" spans="1:35" x14ac:dyDescent="0.25">
      <c r="A22" s="55">
        <v>18</v>
      </c>
      <c r="B22" s="55" t="s">
        <v>18</v>
      </c>
      <c r="C22" s="69">
        <f t="shared" si="6"/>
        <v>38989</v>
      </c>
      <c r="D22" s="57">
        <v>48949</v>
      </c>
      <c r="E22" s="55" t="s">
        <v>26</v>
      </c>
      <c r="F22" s="55" t="s">
        <v>28</v>
      </c>
      <c r="G22" s="71">
        <v>41395946.139534883</v>
      </c>
      <c r="H22" s="70">
        <f t="shared" si="7"/>
        <v>2201912.0286986637</v>
      </c>
      <c r="I22" s="70">
        <f t="shared" si="8"/>
        <v>16529421.804477639</v>
      </c>
      <c r="J22" s="70">
        <f t="shared" si="9"/>
        <v>24866524.335057244</v>
      </c>
      <c r="K22" s="71">
        <v>25128926.757830136</v>
      </c>
      <c r="L22" s="53">
        <v>1</v>
      </c>
      <c r="M22" s="54">
        <f t="shared" si="19"/>
        <v>7.506849315068493</v>
      </c>
      <c r="N22" s="55">
        <v>20</v>
      </c>
      <c r="O22" s="54">
        <f t="shared" si="20"/>
        <v>12.493150684931507</v>
      </c>
      <c r="P22" s="53">
        <f t="shared" si="10"/>
        <v>24866523.335057244</v>
      </c>
      <c r="Q22" s="53">
        <f t="shared" si="21"/>
        <v>1990412.5037929593</v>
      </c>
      <c r="R22" s="53">
        <f t="shared" si="11"/>
        <v>23138514.254037175</v>
      </c>
      <c r="S22" s="53">
        <f t="shared" si="12"/>
        <v>1990412.5037929593</v>
      </c>
      <c r="T22" s="53">
        <f>'Dep CA 2014-15, 2015-16'!T21</f>
        <v>21148101.750244215</v>
      </c>
      <c r="U22" s="54">
        <f t="shared" si="18"/>
        <v>9.5095890410958912</v>
      </c>
      <c r="V22" s="55">
        <v>25</v>
      </c>
      <c r="W22" s="54">
        <f t="shared" si="22"/>
        <v>15.490410958904109</v>
      </c>
      <c r="X22" s="53"/>
      <c r="Y22" s="53">
        <f t="shared" si="13"/>
        <v>1365238.2629711954</v>
      </c>
      <c r="Z22" s="56">
        <f t="shared" si="14"/>
        <v>19782863.487273019</v>
      </c>
      <c r="AA22" s="56">
        <f t="shared" si="0"/>
        <v>1365238.2629711954</v>
      </c>
      <c r="AB22" s="56">
        <f t="shared" si="15"/>
        <v>18417625.224301822</v>
      </c>
      <c r="AC22" s="56">
        <f t="shared" si="1"/>
        <v>1365238.2629711954</v>
      </c>
      <c r="AD22" s="56">
        <f t="shared" si="2"/>
        <v>1365238.2629711954</v>
      </c>
      <c r="AE22" s="56">
        <f t="shared" si="3"/>
        <v>1365238.2629711954</v>
      </c>
      <c r="AF22" s="56">
        <f t="shared" si="4"/>
        <v>1365238.2629711954</v>
      </c>
      <c r="AG22" s="56">
        <f t="shared" si="5"/>
        <v>1365238.2629711954</v>
      </c>
      <c r="AH22" s="56">
        <f t="shared" si="16"/>
        <v>1365238.2629711954</v>
      </c>
      <c r="AI22" s="56">
        <f t="shared" si="17"/>
        <v>10226195.646474645</v>
      </c>
    </row>
    <row r="23" spans="1:35" x14ac:dyDescent="0.25">
      <c r="A23" s="55">
        <v>19</v>
      </c>
      <c r="B23" s="55" t="s">
        <v>18</v>
      </c>
      <c r="C23" s="69">
        <f t="shared" si="6"/>
        <v>38989</v>
      </c>
      <c r="D23" s="57">
        <v>48950</v>
      </c>
      <c r="E23" s="55" t="s">
        <v>26</v>
      </c>
      <c r="F23" s="55" t="s">
        <v>28</v>
      </c>
      <c r="G23" s="71">
        <v>41395946.139534883</v>
      </c>
      <c r="H23" s="70">
        <f t="shared" si="7"/>
        <v>2201912.0286986637</v>
      </c>
      <c r="I23" s="70">
        <f t="shared" si="8"/>
        <v>16529421.804477639</v>
      </c>
      <c r="J23" s="70">
        <f t="shared" si="9"/>
        <v>24866524.335057244</v>
      </c>
      <c r="K23" s="71">
        <v>25128926.757830136</v>
      </c>
      <c r="L23" s="53">
        <v>1</v>
      </c>
      <c r="M23" s="54">
        <f t="shared" si="19"/>
        <v>7.506849315068493</v>
      </c>
      <c r="N23" s="55">
        <v>20</v>
      </c>
      <c r="O23" s="54">
        <f t="shared" si="20"/>
        <v>12.493150684931507</v>
      </c>
      <c r="P23" s="53">
        <f t="shared" si="10"/>
        <v>24866523.335057244</v>
      </c>
      <c r="Q23" s="53">
        <f t="shared" si="21"/>
        <v>1990412.5037929593</v>
      </c>
      <c r="R23" s="53">
        <f t="shared" si="11"/>
        <v>23138514.254037175</v>
      </c>
      <c r="S23" s="53">
        <f t="shared" si="12"/>
        <v>1990412.5037929593</v>
      </c>
      <c r="T23" s="53">
        <f>'Dep CA 2014-15, 2015-16'!T22</f>
        <v>21148101.750244215</v>
      </c>
      <c r="U23" s="54">
        <f t="shared" si="18"/>
        <v>9.5095890410958912</v>
      </c>
      <c r="V23" s="55">
        <v>25</v>
      </c>
      <c r="W23" s="54">
        <f t="shared" si="22"/>
        <v>15.490410958904109</v>
      </c>
      <c r="X23" s="53"/>
      <c r="Y23" s="53">
        <f t="shared" si="13"/>
        <v>1365238.2629711954</v>
      </c>
      <c r="Z23" s="56">
        <f t="shared" si="14"/>
        <v>19782863.487273019</v>
      </c>
      <c r="AA23" s="56">
        <f t="shared" si="0"/>
        <v>1365238.2629711954</v>
      </c>
      <c r="AB23" s="56">
        <f t="shared" si="15"/>
        <v>18417625.224301822</v>
      </c>
      <c r="AC23" s="56">
        <f t="shared" si="1"/>
        <v>1365238.2629711954</v>
      </c>
      <c r="AD23" s="56">
        <f t="shared" si="2"/>
        <v>1365238.2629711954</v>
      </c>
      <c r="AE23" s="56">
        <f t="shared" si="3"/>
        <v>1365238.2629711954</v>
      </c>
      <c r="AF23" s="56">
        <f t="shared" si="4"/>
        <v>1365238.2629711954</v>
      </c>
      <c r="AG23" s="56">
        <f t="shared" si="5"/>
        <v>1365238.2629711954</v>
      </c>
      <c r="AH23" s="56">
        <f t="shared" si="16"/>
        <v>1365238.2629711954</v>
      </c>
      <c r="AI23" s="56">
        <f t="shared" si="17"/>
        <v>10226195.646474645</v>
      </c>
    </row>
    <row r="24" spans="1:35" x14ac:dyDescent="0.25">
      <c r="A24" s="55">
        <v>20</v>
      </c>
      <c r="B24" s="55" t="s">
        <v>18</v>
      </c>
      <c r="C24" s="69">
        <f t="shared" si="6"/>
        <v>38989</v>
      </c>
      <c r="D24" s="57">
        <v>48951</v>
      </c>
      <c r="E24" s="55" t="s">
        <v>26</v>
      </c>
      <c r="F24" s="55" t="s">
        <v>28</v>
      </c>
      <c r="G24" s="71">
        <v>41395946.139534883</v>
      </c>
      <c r="H24" s="70">
        <f t="shared" si="7"/>
        <v>2201912.0286986637</v>
      </c>
      <c r="I24" s="70">
        <f t="shared" si="8"/>
        <v>16529421.804477639</v>
      </c>
      <c r="J24" s="70">
        <f t="shared" si="9"/>
        <v>24866524.335057244</v>
      </c>
      <c r="K24" s="71">
        <v>25128926.757830136</v>
      </c>
      <c r="L24" s="53">
        <v>1</v>
      </c>
      <c r="M24" s="54">
        <f t="shared" si="19"/>
        <v>7.506849315068493</v>
      </c>
      <c r="N24" s="55">
        <v>20</v>
      </c>
      <c r="O24" s="54">
        <f t="shared" si="20"/>
        <v>12.493150684931507</v>
      </c>
      <c r="P24" s="53">
        <f t="shared" si="10"/>
        <v>24866523.335057244</v>
      </c>
      <c r="Q24" s="53">
        <f t="shared" si="21"/>
        <v>1990412.5037929593</v>
      </c>
      <c r="R24" s="53">
        <f t="shared" si="11"/>
        <v>23138514.254037175</v>
      </c>
      <c r="S24" s="53">
        <f t="shared" si="12"/>
        <v>1990412.5037929593</v>
      </c>
      <c r="T24" s="53">
        <f>'Dep CA 2014-15, 2015-16'!T23</f>
        <v>21148101.750244215</v>
      </c>
      <c r="U24" s="54">
        <f t="shared" si="18"/>
        <v>9.5095890410958912</v>
      </c>
      <c r="V24" s="55">
        <v>25</v>
      </c>
      <c r="W24" s="54">
        <f t="shared" si="22"/>
        <v>15.490410958904109</v>
      </c>
      <c r="X24" s="53"/>
      <c r="Y24" s="53">
        <f t="shared" si="13"/>
        <v>1365238.2629711954</v>
      </c>
      <c r="Z24" s="56">
        <f t="shared" si="14"/>
        <v>19782863.487273019</v>
      </c>
      <c r="AA24" s="56">
        <f t="shared" si="0"/>
        <v>1365238.2629711954</v>
      </c>
      <c r="AB24" s="56">
        <f t="shared" si="15"/>
        <v>18417625.224301822</v>
      </c>
      <c r="AC24" s="56">
        <f t="shared" si="1"/>
        <v>1365238.2629711954</v>
      </c>
      <c r="AD24" s="56">
        <f t="shared" si="2"/>
        <v>1365238.2629711954</v>
      </c>
      <c r="AE24" s="56">
        <f t="shared" si="3"/>
        <v>1365238.2629711954</v>
      </c>
      <c r="AF24" s="56">
        <f t="shared" si="4"/>
        <v>1365238.2629711954</v>
      </c>
      <c r="AG24" s="56">
        <f t="shared" si="5"/>
        <v>1365238.2629711954</v>
      </c>
      <c r="AH24" s="56">
        <f t="shared" si="16"/>
        <v>1365238.2629711954</v>
      </c>
      <c r="AI24" s="56">
        <f t="shared" si="17"/>
        <v>10226195.646474645</v>
      </c>
    </row>
    <row r="25" spans="1:35" x14ac:dyDescent="0.25">
      <c r="A25" s="55">
        <v>21</v>
      </c>
      <c r="B25" s="55" t="s">
        <v>18</v>
      </c>
      <c r="C25" s="69">
        <f t="shared" si="6"/>
        <v>38989</v>
      </c>
      <c r="D25" s="57">
        <v>48952</v>
      </c>
      <c r="E25" s="55" t="s">
        <v>26</v>
      </c>
      <c r="F25" s="55" t="s">
        <v>28</v>
      </c>
      <c r="G25" s="71">
        <v>41395946.139534883</v>
      </c>
      <c r="H25" s="70">
        <f t="shared" si="7"/>
        <v>2201912.0286986637</v>
      </c>
      <c r="I25" s="70">
        <f t="shared" si="8"/>
        <v>16529421.804477639</v>
      </c>
      <c r="J25" s="70">
        <f t="shared" si="9"/>
        <v>24866524.335057244</v>
      </c>
      <c r="K25" s="71">
        <v>25128926.757830136</v>
      </c>
      <c r="L25" s="53">
        <v>1</v>
      </c>
      <c r="M25" s="54">
        <f t="shared" si="19"/>
        <v>7.506849315068493</v>
      </c>
      <c r="N25" s="55">
        <v>20</v>
      </c>
      <c r="O25" s="54">
        <f t="shared" si="20"/>
        <v>12.493150684931507</v>
      </c>
      <c r="P25" s="53">
        <f t="shared" si="10"/>
        <v>24866523.335057244</v>
      </c>
      <c r="Q25" s="53">
        <f t="shared" si="21"/>
        <v>1990412.5037929593</v>
      </c>
      <c r="R25" s="53">
        <f t="shared" si="11"/>
        <v>23138514.254037175</v>
      </c>
      <c r="S25" s="53">
        <f t="shared" si="12"/>
        <v>1990412.5037929593</v>
      </c>
      <c r="T25" s="53">
        <f>'Dep CA 2014-15, 2015-16'!T24</f>
        <v>21148101.750244215</v>
      </c>
      <c r="U25" s="54">
        <f t="shared" si="18"/>
        <v>9.5095890410958912</v>
      </c>
      <c r="V25" s="55">
        <v>25</v>
      </c>
      <c r="W25" s="54">
        <f t="shared" si="22"/>
        <v>15.490410958904109</v>
      </c>
      <c r="X25" s="53"/>
      <c r="Y25" s="53">
        <f t="shared" si="13"/>
        <v>1365238.2629711954</v>
      </c>
      <c r="Z25" s="56">
        <f t="shared" si="14"/>
        <v>19782863.487273019</v>
      </c>
      <c r="AA25" s="56">
        <f t="shared" si="0"/>
        <v>1365238.2629711954</v>
      </c>
      <c r="AB25" s="56">
        <f t="shared" si="15"/>
        <v>18417625.224301822</v>
      </c>
      <c r="AC25" s="56">
        <f t="shared" si="1"/>
        <v>1365238.2629711954</v>
      </c>
      <c r="AD25" s="56">
        <f t="shared" si="2"/>
        <v>1365238.2629711954</v>
      </c>
      <c r="AE25" s="56">
        <f t="shared" si="3"/>
        <v>1365238.2629711954</v>
      </c>
      <c r="AF25" s="56">
        <f t="shared" si="4"/>
        <v>1365238.2629711954</v>
      </c>
      <c r="AG25" s="56">
        <f t="shared" si="5"/>
        <v>1365238.2629711954</v>
      </c>
      <c r="AH25" s="56">
        <f t="shared" si="16"/>
        <v>1365238.2629711954</v>
      </c>
      <c r="AI25" s="56">
        <f t="shared" si="17"/>
        <v>10226195.646474645</v>
      </c>
    </row>
    <row r="26" spans="1:35" x14ac:dyDescent="0.25">
      <c r="A26" s="55">
        <v>22</v>
      </c>
      <c r="B26" s="55" t="s">
        <v>18</v>
      </c>
      <c r="C26" s="69">
        <f t="shared" si="6"/>
        <v>38989</v>
      </c>
      <c r="D26" s="57">
        <v>48953</v>
      </c>
      <c r="E26" s="55" t="s">
        <v>26</v>
      </c>
      <c r="F26" s="55" t="s">
        <v>28</v>
      </c>
      <c r="G26" s="71">
        <v>41395946.139534883</v>
      </c>
      <c r="H26" s="70">
        <f t="shared" si="7"/>
        <v>2201912.0286986637</v>
      </c>
      <c r="I26" s="70">
        <f t="shared" si="8"/>
        <v>16529421.804477639</v>
      </c>
      <c r="J26" s="70">
        <f t="shared" si="9"/>
        <v>24866524.335057244</v>
      </c>
      <c r="K26" s="71">
        <v>25128926.757830136</v>
      </c>
      <c r="L26" s="53">
        <v>1</v>
      </c>
      <c r="M26" s="54">
        <f t="shared" si="19"/>
        <v>7.506849315068493</v>
      </c>
      <c r="N26" s="55">
        <v>20</v>
      </c>
      <c r="O26" s="54">
        <f t="shared" si="20"/>
        <v>12.493150684931507</v>
      </c>
      <c r="P26" s="53">
        <f t="shared" si="10"/>
        <v>24866523.335057244</v>
      </c>
      <c r="Q26" s="53">
        <f>IF(O26&gt;0,P26/O26,0)</f>
        <v>1990412.5037929593</v>
      </c>
      <c r="R26" s="53">
        <f t="shared" si="11"/>
        <v>23138514.254037175</v>
      </c>
      <c r="S26" s="53">
        <f t="shared" si="12"/>
        <v>1990412.5037929593</v>
      </c>
      <c r="T26" s="53">
        <f>'Dep CA 2014-15, 2015-16'!T25</f>
        <v>21148101.750244215</v>
      </c>
      <c r="U26" s="54">
        <f t="shared" si="18"/>
        <v>9.5095890410958912</v>
      </c>
      <c r="V26" s="55">
        <v>25</v>
      </c>
      <c r="W26" s="54">
        <f t="shared" si="22"/>
        <v>15.490410958904109</v>
      </c>
      <c r="X26" s="53"/>
      <c r="Y26" s="53">
        <f t="shared" si="13"/>
        <v>1365238.2629711954</v>
      </c>
      <c r="Z26" s="56">
        <f t="shared" si="14"/>
        <v>19782863.487273019</v>
      </c>
      <c r="AA26" s="56">
        <f t="shared" si="0"/>
        <v>1365238.2629711954</v>
      </c>
      <c r="AB26" s="56">
        <f t="shared" si="15"/>
        <v>18417625.224301822</v>
      </c>
      <c r="AC26" s="56">
        <f t="shared" si="1"/>
        <v>1365238.2629711954</v>
      </c>
      <c r="AD26" s="56">
        <f t="shared" si="2"/>
        <v>1365238.2629711954</v>
      </c>
      <c r="AE26" s="56">
        <f t="shared" si="3"/>
        <v>1365238.2629711954</v>
      </c>
      <c r="AF26" s="56">
        <f t="shared" si="4"/>
        <v>1365238.2629711954</v>
      </c>
      <c r="AG26" s="56">
        <f t="shared" si="5"/>
        <v>1365238.2629711954</v>
      </c>
      <c r="AH26" s="56">
        <f t="shared" si="16"/>
        <v>1365238.2629711954</v>
      </c>
      <c r="AI26" s="56">
        <f t="shared" si="17"/>
        <v>10226195.646474645</v>
      </c>
    </row>
    <row r="27" spans="1:35" x14ac:dyDescent="0.25">
      <c r="A27" s="55">
        <v>23</v>
      </c>
      <c r="B27" s="55" t="s">
        <v>18</v>
      </c>
      <c r="C27" s="69">
        <f t="shared" si="6"/>
        <v>38989</v>
      </c>
      <c r="D27" s="57">
        <v>48954</v>
      </c>
      <c r="E27" s="55" t="s">
        <v>26</v>
      </c>
      <c r="F27" s="55" t="s">
        <v>28</v>
      </c>
      <c r="G27" s="71">
        <v>41395946.139534883</v>
      </c>
      <c r="H27" s="70">
        <f t="shared" si="7"/>
        <v>2201912.0286986637</v>
      </c>
      <c r="I27" s="70">
        <f t="shared" si="8"/>
        <v>16529421.804477639</v>
      </c>
      <c r="J27" s="70">
        <f t="shared" si="9"/>
        <v>24866524.335057244</v>
      </c>
      <c r="K27" s="71">
        <v>25128926.757830136</v>
      </c>
      <c r="L27" s="53">
        <v>1</v>
      </c>
      <c r="M27" s="54">
        <f t="shared" si="19"/>
        <v>7.506849315068493</v>
      </c>
      <c r="N27" s="55">
        <v>20</v>
      </c>
      <c r="O27" s="54">
        <f t="shared" si="20"/>
        <v>12.493150684931507</v>
      </c>
      <c r="P27" s="53">
        <f t="shared" si="10"/>
        <v>24866523.335057244</v>
      </c>
      <c r="Q27" s="53">
        <f t="shared" si="21"/>
        <v>1990412.5037929593</v>
      </c>
      <c r="R27" s="53">
        <f t="shared" si="11"/>
        <v>23138514.254037175</v>
      </c>
      <c r="S27" s="53">
        <f t="shared" si="12"/>
        <v>1990412.5037929593</v>
      </c>
      <c r="T27" s="53">
        <f>'Dep CA 2014-15, 2015-16'!T26</f>
        <v>21148101.750244215</v>
      </c>
      <c r="U27" s="54">
        <f t="shared" si="18"/>
        <v>9.5095890410958912</v>
      </c>
      <c r="V27" s="55">
        <v>25</v>
      </c>
      <c r="W27" s="54">
        <f t="shared" si="22"/>
        <v>15.490410958904109</v>
      </c>
      <c r="X27" s="53"/>
      <c r="Y27" s="53">
        <f t="shared" si="13"/>
        <v>1365238.2629711954</v>
      </c>
      <c r="Z27" s="56">
        <f t="shared" si="14"/>
        <v>19782863.487273019</v>
      </c>
      <c r="AA27" s="56">
        <f t="shared" si="0"/>
        <v>1365238.2629711954</v>
      </c>
      <c r="AB27" s="56">
        <f t="shared" si="15"/>
        <v>18417625.224301822</v>
      </c>
      <c r="AC27" s="56">
        <f t="shared" si="1"/>
        <v>1365238.2629711954</v>
      </c>
      <c r="AD27" s="56">
        <f t="shared" si="2"/>
        <v>1365238.2629711954</v>
      </c>
      <c r="AE27" s="56">
        <f t="shared" si="3"/>
        <v>1365238.2629711954</v>
      </c>
      <c r="AF27" s="56">
        <f t="shared" si="4"/>
        <v>1365238.2629711954</v>
      </c>
      <c r="AG27" s="56">
        <f t="shared" si="5"/>
        <v>1365238.2629711954</v>
      </c>
      <c r="AH27" s="56">
        <f t="shared" si="16"/>
        <v>1365238.2629711954</v>
      </c>
      <c r="AI27" s="56">
        <f t="shared" si="17"/>
        <v>10226195.646474645</v>
      </c>
    </row>
    <row r="28" spans="1:35" x14ac:dyDescent="0.25">
      <c r="A28" s="55">
        <v>24</v>
      </c>
      <c r="B28" s="55" t="s">
        <v>18</v>
      </c>
      <c r="C28" s="69">
        <f t="shared" si="6"/>
        <v>38989</v>
      </c>
      <c r="D28" s="57">
        <v>48955</v>
      </c>
      <c r="E28" s="55" t="s">
        <v>26</v>
      </c>
      <c r="F28" s="55" t="s">
        <v>28</v>
      </c>
      <c r="G28" s="71">
        <v>41395946.139534883</v>
      </c>
      <c r="H28" s="70">
        <f t="shared" si="7"/>
        <v>2201912.0286986637</v>
      </c>
      <c r="I28" s="70">
        <f t="shared" si="8"/>
        <v>16529421.804477639</v>
      </c>
      <c r="J28" s="70">
        <f t="shared" si="9"/>
        <v>24866524.335057244</v>
      </c>
      <c r="K28" s="71">
        <v>25128926.757830136</v>
      </c>
      <c r="L28" s="53">
        <v>1</v>
      </c>
      <c r="M28" s="54">
        <f t="shared" si="19"/>
        <v>7.506849315068493</v>
      </c>
      <c r="N28" s="55">
        <v>20</v>
      </c>
      <c r="O28" s="54">
        <f t="shared" si="20"/>
        <v>12.493150684931507</v>
      </c>
      <c r="P28" s="53">
        <f t="shared" si="10"/>
        <v>24866523.335057244</v>
      </c>
      <c r="Q28" s="53">
        <f t="shared" si="21"/>
        <v>1990412.5037929593</v>
      </c>
      <c r="R28" s="53">
        <f t="shared" si="11"/>
        <v>23138514.254037175</v>
      </c>
      <c r="S28" s="53">
        <f t="shared" si="12"/>
        <v>1990412.5037929593</v>
      </c>
      <c r="T28" s="53">
        <f>'Dep CA 2014-15, 2015-16'!T27</f>
        <v>21148101.750244215</v>
      </c>
      <c r="U28" s="54">
        <f t="shared" si="18"/>
        <v>9.5095890410958912</v>
      </c>
      <c r="V28" s="55">
        <v>25</v>
      </c>
      <c r="W28" s="54">
        <f t="shared" si="22"/>
        <v>15.490410958904109</v>
      </c>
      <c r="X28" s="53"/>
      <c r="Y28" s="53">
        <f t="shared" si="13"/>
        <v>1365238.2629711954</v>
      </c>
      <c r="Z28" s="56">
        <f t="shared" si="14"/>
        <v>19782863.487273019</v>
      </c>
      <c r="AA28" s="56">
        <f t="shared" si="0"/>
        <v>1365238.2629711954</v>
      </c>
      <c r="AB28" s="56">
        <f t="shared" si="15"/>
        <v>18417625.224301822</v>
      </c>
      <c r="AC28" s="56">
        <f t="shared" si="1"/>
        <v>1365238.2629711954</v>
      </c>
      <c r="AD28" s="56">
        <f t="shared" si="2"/>
        <v>1365238.2629711954</v>
      </c>
      <c r="AE28" s="56">
        <f t="shared" si="3"/>
        <v>1365238.2629711954</v>
      </c>
      <c r="AF28" s="56">
        <f t="shared" si="4"/>
        <v>1365238.2629711954</v>
      </c>
      <c r="AG28" s="56">
        <f t="shared" si="5"/>
        <v>1365238.2629711954</v>
      </c>
      <c r="AH28" s="56">
        <f t="shared" si="16"/>
        <v>1365238.2629711954</v>
      </c>
      <c r="AI28" s="56">
        <f t="shared" si="17"/>
        <v>10226195.646474645</v>
      </c>
    </row>
    <row r="29" spans="1:35" x14ac:dyDescent="0.25">
      <c r="A29" s="55">
        <v>25</v>
      </c>
      <c r="B29" s="55" t="s">
        <v>18</v>
      </c>
      <c r="C29" s="69">
        <f t="shared" si="6"/>
        <v>38989</v>
      </c>
      <c r="D29" s="57">
        <v>48956</v>
      </c>
      <c r="E29" s="55" t="s">
        <v>26</v>
      </c>
      <c r="F29" s="55" t="s">
        <v>28</v>
      </c>
      <c r="G29" s="71">
        <v>41395946.139534883</v>
      </c>
      <c r="H29" s="70">
        <f t="shared" si="7"/>
        <v>2201912.0286986637</v>
      </c>
      <c r="I29" s="70">
        <f t="shared" si="8"/>
        <v>16529421.804477639</v>
      </c>
      <c r="J29" s="70">
        <f t="shared" si="9"/>
        <v>24866524.335057244</v>
      </c>
      <c r="K29" s="71">
        <v>25128926.757830136</v>
      </c>
      <c r="L29" s="53">
        <v>1</v>
      </c>
      <c r="M29" s="54">
        <f t="shared" si="19"/>
        <v>7.506849315068493</v>
      </c>
      <c r="N29" s="55">
        <v>20</v>
      </c>
      <c r="O29" s="54">
        <f t="shared" si="20"/>
        <v>12.493150684931507</v>
      </c>
      <c r="P29" s="53">
        <f t="shared" si="10"/>
        <v>24866523.335057244</v>
      </c>
      <c r="Q29" s="53">
        <f t="shared" si="21"/>
        <v>1990412.5037929593</v>
      </c>
      <c r="R29" s="53">
        <f t="shared" si="11"/>
        <v>23138514.254037175</v>
      </c>
      <c r="S29" s="53">
        <f t="shared" si="12"/>
        <v>1990412.5037929593</v>
      </c>
      <c r="T29" s="53">
        <f>'Dep CA 2014-15, 2015-16'!T28</f>
        <v>21148101.750244215</v>
      </c>
      <c r="U29" s="54">
        <f t="shared" si="18"/>
        <v>9.5095890410958912</v>
      </c>
      <c r="V29" s="55">
        <v>25</v>
      </c>
      <c r="W29" s="54">
        <f t="shared" si="22"/>
        <v>15.490410958904109</v>
      </c>
      <c r="X29" s="53"/>
      <c r="Y29" s="53">
        <f t="shared" si="13"/>
        <v>1365238.2629711954</v>
      </c>
      <c r="Z29" s="56">
        <f t="shared" si="14"/>
        <v>19782863.487273019</v>
      </c>
      <c r="AA29" s="56">
        <f t="shared" si="0"/>
        <v>1365238.2629711954</v>
      </c>
      <c r="AB29" s="56">
        <f t="shared" si="15"/>
        <v>18417625.224301822</v>
      </c>
      <c r="AC29" s="56">
        <f t="shared" si="1"/>
        <v>1365238.2629711954</v>
      </c>
      <c r="AD29" s="56">
        <f t="shared" si="2"/>
        <v>1365238.2629711954</v>
      </c>
      <c r="AE29" s="56">
        <f t="shared" si="3"/>
        <v>1365238.2629711954</v>
      </c>
      <c r="AF29" s="56">
        <f t="shared" si="4"/>
        <v>1365238.2629711954</v>
      </c>
      <c r="AG29" s="56">
        <f t="shared" si="5"/>
        <v>1365238.2629711954</v>
      </c>
      <c r="AH29" s="56">
        <f t="shared" si="16"/>
        <v>1365238.2629711954</v>
      </c>
      <c r="AI29" s="56">
        <f t="shared" si="17"/>
        <v>10226195.646474645</v>
      </c>
    </row>
    <row r="30" spans="1:35" x14ac:dyDescent="0.25">
      <c r="A30" s="55">
        <v>26</v>
      </c>
      <c r="B30" s="55" t="s">
        <v>18</v>
      </c>
      <c r="C30" s="69">
        <f t="shared" si="6"/>
        <v>38989</v>
      </c>
      <c r="D30" s="57">
        <v>48971</v>
      </c>
      <c r="E30" s="55" t="s">
        <v>26</v>
      </c>
      <c r="F30" s="55" t="s">
        <v>28</v>
      </c>
      <c r="G30" s="71">
        <v>41395946.139534883</v>
      </c>
      <c r="H30" s="70">
        <f t="shared" si="7"/>
        <v>2201912.0286986637</v>
      </c>
      <c r="I30" s="70">
        <f t="shared" si="8"/>
        <v>16529421.804477639</v>
      </c>
      <c r="J30" s="70">
        <f t="shared" si="9"/>
        <v>24866524.335057244</v>
      </c>
      <c r="K30" s="71">
        <v>25128926.757830136</v>
      </c>
      <c r="L30" s="53">
        <v>1</v>
      </c>
      <c r="M30" s="54">
        <f t="shared" si="19"/>
        <v>7.506849315068493</v>
      </c>
      <c r="N30" s="55">
        <v>20</v>
      </c>
      <c r="O30" s="54">
        <f t="shared" si="20"/>
        <v>12.493150684931507</v>
      </c>
      <c r="P30" s="53">
        <f t="shared" si="10"/>
        <v>24866523.335057244</v>
      </c>
      <c r="Q30" s="53">
        <f t="shared" si="21"/>
        <v>1990412.5037929593</v>
      </c>
      <c r="R30" s="53">
        <f t="shared" si="11"/>
        <v>23138514.254037175</v>
      </c>
      <c r="S30" s="53">
        <f t="shared" si="12"/>
        <v>1990412.5037929593</v>
      </c>
      <c r="T30" s="53">
        <f>'Dep CA 2014-15, 2015-16'!T29</f>
        <v>21148101.750244215</v>
      </c>
      <c r="U30" s="54">
        <f t="shared" si="18"/>
        <v>9.5095890410958912</v>
      </c>
      <c r="V30" s="55">
        <v>25</v>
      </c>
      <c r="W30" s="54">
        <f t="shared" si="22"/>
        <v>15.490410958904109</v>
      </c>
      <c r="X30" s="53"/>
      <c r="Y30" s="53">
        <f t="shared" si="13"/>
        <v>1365238.2629711954</v>
      </c>
      <c r="Z30" s="56">
        <f t="shared" si="14"/>
        <v>19782863.487273019</v>
      </c>
      <c r="AA30" s="56">
        <f t="shared" si="0"/>
        <v>1365238.2629711954</v>
      </c>
      <c r="AB30" s="56">
        <f t="shared" si="15"/>
        <v>18417625.224301822</v>
      </c>
      <c r="AC30" s="56">
        <f t="shared" si="1"/>
        <v>1365238.2629711954</v>
      </c>
      <c r="AD30" s="56">
        <f t="shared" si="2"/>
        <v>1365238.2629711954</v>
      </c>
      <c r="AE30" s="56">
        <f t="shared" si="3"/>
        <v>1365238.2629711954</v>
      </c>
      <c r="AF30" s="56">
        <f t="shared" si="4"/>
        <v>1365238.2629711954</v>
      </c>
      <c r="AG30" s="56">
        <f t="shared" si="5"/>
        <v>1365238.2629711954</v>
      </c>
      <c r="AH30" s="56">
        <f t="shared" si="16"/>
        <v>1365238.2629711954</v>
      </c>
      <c r="AI30" s="56">
        <f t="shared" si="17"/>
        <v>10226195.646474645</v>
      </c>
    </row>
    <row r="31" spans="1:35" x14ac:dyDescent="0.25">
      <c r="A31" s="55">
        <v>27</v>
      </c>
      <c r="B31" s="55" t="s">
        <v>18</v>
      </c>
      <c r="C31" s="69">
        <f t="shared" si="6"/>
        <v>38989</v>
      </c>
      <c r="D31" s="57">
        <v>48957</v>
      </c>
      <c r="E31" s="55" t="s">
        <v>26</v>
      </c>
      <c r="F31" s="55" t="s">
        <v>28</v>
      </c>
      <c r="G31" s="71">
        <v>41395946.139534883</v>
      </c>
      <c r="H31" s="70">
        <f t="shared" si="7"/>
        <v>2201912.0286986637</v>
      </c>
      <c r="I31" s="70">
        <f t="shared" si="8"/>
        <v>16529421.804477639</v>
      </c>
      <c r="J31" s="70">
        <f t="shared" si="9"/>
        <v>24866524.335057244</v>
      </c>
      <c r="K31" s="71">
        <v>25128926.757830136</v>
      </c>
      <c r="L31" s="53">
        <v>1</v>
      </c>
      <c r="M31" s="54">
        <f t="shared" si="19"/>
        <v>7.506849315068493</v>
      </c>
      <c r="N31" s="55">
        <v>20</v>
      </c>
      <c r="O31" s="54">
        <f t="shared" si="20"/>
        <v>12.493150684931507</v>
      </c>
      <c r="P31" s="53">
        <f t="shared" si="10"/>
        <v>24866523.335057244</v>
      </c>
      <c r="Q31" s="53">
        <f t="shared" si="21"/>
        <v>1990412.5037929593</v>
      </c>
      <c r="R31" s="53">
        <f t="shared" si="11"/>
        <v>23138514.254037175</v>
      </c>
      <c r="S31" s="53">
        <f t="shared" si="12"/>
        <v>1990412.5037929593</v>
      </c>
      <c r="T31" s="53">
        <f>'Dep CA 2014-15, 2015-16'!T30</f>
        <v>21148101.750244215</v>
      </c>
      <c r="U31" s="54">
        <f t="shared" si="18"/>
        <v>9.5095890410958912</v>
      </c>
      <c r="V31" s="55">
        <v>25</v>
      </c>
      <c r="W31" s="54">
        <f t="shared" si="22"/>
        <v>15.490410958904109</v>
      </c>
      <c r="X31" s="53"/>
      <c r="Y31" s="53">
        <f t="shared" si="13"/>
        <v>1365238.2629711954</v>
      </c>
      <c r="Z31" s="56">
        <f t="shared" si="14"/>
        <v>19782863.487273019</v>
      </c>
      <c r="AA31" s="56">
        <f t="shared" si="0"/>
        <v>1365238.2629711954</v>
      </c>
      <c r="AB31" s="56">
        <f t="shared" si="15"/>
        <v>18417625.224301822</v>
      </c>
      <c r="AC31" s="56">
        <f t="shared" si="1"/>
        <v>1365238.2629711954</v>
      </c>
      <c r="AD31" s="56">
        <f t="shared" si="2"/>
        <v>1365238.2629711954</v>
      </c>
      <c r="AE31" s="56">
        <f t="shared" si="3"/>
        <v>1365238.2629711954</v>
      </c>
      <c r="AF31" s="56">
        <f t="shared" si="4"/>
        <v>1365238.2629711954</v>
      </c>
      <c r="AG31" s="56">
        <f t="shared" si="5"/>
        <v>1365238.2629711954</v>
      </c>
      <c r="AH31" s="56">
        <f t="shared" si="16"/>
        <v>1365238.2629711954</v>
      </c>
      <c r="AI31" s="56">
        <f t="shared" si="17"/>
        <v>10226195.646474645</v>
      </c>
    </row>
    <row r="32" spans="1:35" x14ac:dyDescent="0.25">
      <c r="A32" s="55">
        <v>28</v>
      </c>
      <c r="B32" s="55" t="s">
        <v>18</v>
      </c>
      <c r="C32" s="69">
        <f t="shared" si="6"/>
        <v>38989</v>
      </c>
      <c r="D32" s="57">
        <v>48958</v>
      </c>
      <c r="E32" s="55" t="s">
        <v>26</v>
      </c>
      <c r="F32" s="55" t="s">
        <v>28</v>
      </c>
      <c r="G32" s="71">
        <v>41395946.139534883</v>
      </c>
      <c r="H32" s="70">
        <f t="shared" si="7"/>
        <v>2201912.0286986637</v>
      </c>
      <c r="I32" s="70">
        <f t="shared" si="8"/>
        <v>16529421.804477639</v>
      </c>
      <c r="J32" s="70">
        <f t="shared" si="9"/>
        <v>24866524.335057244</v>
      </c>
      <c r="K32" s="71">
        <v>25128926.757830136</v>
      </c>
      <c r="L32" s="53">
        <v>1</v>
      </c>
      <c r="M32" s="54">
        <f t="shared" si="19"/>
        <v>7.506849315068493</v>
      </c>
      <c r="N32" s="55">
        <v>20</v>
      </c>
      <c r="O32" s="54">
        <f t="shared" si="20"/>
        <v>12.493150684931507</v>
      </c>
      <c r="P32" s="53">
        <f t="shared" si="10"/>
        <v>24866523.335057244</v>
      </c>
      <c r="Q32" s="53">
        <f t="shared" si="21"/>
        <v>1990412.5037929593</v>
      </c>
      <c r="R32" s="53">
        <f t="shared" si="11"/>
        <v>23138514.254037175</v>
      </c>
      <c r="S32" s="53">
        <f t="shared" si="12"/>
        <v>1990412.5037929593</v>
      </c>
      <c r="T32" s="53">
        <f>'Dep CA 2014-15, 2015-16'!T31</f>
        <v>21148101.750244215</v>
      </c>
      <c r="U32" s="54">
        <f t="shared" si="18"/>
        <v>9.5095890410958912</v>
      </c>
      <c r="V32" s="55">
        <v>25</v>
      </c>
      <c r="W32" s="54">
        <f t="shared" si="22"/>
        <v>15.490410958904109</v>
      </c>
      <c r="X32" s="53"/>
      <c r="Y32" s="53">
        <f t="shared" si="13"/>
        <v>1365238.2629711954</v>
      </c>
      <c r="Z32" s="56">
        <f t="shared" si="14"/>
        <v>19782863.487273019</v>
      </c>
      <c r="AA32" s="56">
        <f t="shared" si="0"/>
        <v>1365238.2629711954</v>
      </c>
      <c r="AB32" s="56">
        <f t="shared" si="15"/>
        <v>18417625.224301822</v>
      </c>
      <c r="AC32" s="56">
        <f t="shared" si="1"/>
        <v>1365238.2629711954</v>
      </c>
      <c r="AD32" s="56">
        <f t="shared" si="2"/>
        <v>1365238.2629711954</v>
      </c>
      <c r="AE32" s="56">
        <f t="shared" si="3"/>
        <v>1365238.2629711954</v>
      </c>
      <c r="AF32" s="56">
        <f t="shared" si="4"/>
        <v>1365238.2629711954</v>
      </c>
      <c r="AG32" s="56">
        <f t="shared" si="5"/>
        <v>1365238.2629711954</v>
      </c>
      <c r="AH32" s="56">
        <f t="shared" si="16"/>
        <v>1365238.2629711954</v>
      </c>
      <c r="AI32" s="56">
        <f t="shared" si="17"/>
        <v>10226195.646474645</v>
      </c>
    </row>
    <row r="33" spans="1:35" x14ac:dyDescent="0.25">
      <c r="A33" s="55">
        <v>29</v>
      </c>
      <c r="B33" s="55" t="s">
        <v>18</v>
      </c>
      <c r="C33" s="69">
        <f t="shared" si="6"/>
        <v>38989</v>
      </c>
      <c r="D33" s="57">
        <v>48959</v>
      </c>
      <c r="E33" s="55" t="s">
        <v>26</v>
      </c>
      <c r="F33" s="55" t="s">
        <v>28</v>
      </c>
      <c r="G33" s="71">
        <v>41395946.139534883</v>
      </c>
      <c r="H33" s="70">
        <f t="shared" si="7"/>
        <v>2201912.0286986637</v>
      </c>
      <c r="I33" s="70">
        <f t="shared" si="8"/>
        <v>16529421.804477639</v>
      </c>
      <c r="J33" s="70">
        <f t="shared" si="9"/>
        <v>24866524.335057244</v>
      </c>
      <c r="K33" s="71">
        <v>25128926.757830136</v>
      </c>
      <c r="L33" s="53">
        <v>1</v>
      </c>
      <c r="M33" s="54">
        <f t="shared" si="19"/>
        <v>7.506849315068493</v>
      </c>
      <c r="N33" s="55">
        <v>20</v>
      </c>
      <c r="O33" s="54">
        <f t="shared" si="20"/>
        <v>12.493150684931507</v>
      </c>
      <c r="P33" s="53">
        <f t="shared" si="10"/>
        <v>24866523.335057244</v>
      </c>
      <c r="Q33" s="53">
        <f t="shared" si="21"/>
        <v>1990412.5037929593</v>
      </c>
      <c r="R33" s="53">
        <f t="shared" si="11"/>
        <v>23138514.254037175</v>
      </c>
      <c r="S33" s="53">
        <f t="shared" si="12"/>
        <v>1990412.5037929593</v>
      </c>
      <c r="T33" s="53">
        <f>'Dep CA 2014-15, 2015-16'!T32</f>
        <v>21148101.750244215</v>
      </c>
      <c r="U33" s="54">
        <f t="shared" si="18"/>
        <v>9.5095890410958912</v>
      </c>
      <c r="V33" s="55">
        <v>25</v>
      </c>
      <c r="W33" s="54">
        <f t="shared" si="22"/>
        <v>15.490410958904109</v>
      </c>
      <c r="X33" s="53"/>
      <c r="Y33" s="53">
        <f t="shared" si="13"/>
        <v>1365238.2629711954</v>
      </c>
      <c r="Z33" s="56">
        <f t="shared" si="14"/>
        <v>19782863.487273019</v>
      </c>
      <c r="AA33" s="56">
        <f t="shared" si="0"/>
        <v>1365238.2629711954</v>
      </c>
      <c r="AB33" s="56">
        <f t="shared" si="15"/>
        <v>18417625.224301822</v>
      </c>
      <c r="AC33" s="56">
        <f t="shared" si="1"/>
        <v>1365238.2629711954</v>
      </c>
      <c r="AD33" s="56">
        <f t="shared" si="2"/>
        <v>1365238.2629711954</v>
      </c>
      <c r="AE33" s="56">
        <f t="shared" si="3"/>
        <v>1365238.2629711954</v>
      </c>
      <c r="AF33" s="56">
        <f t="shared" si="4"/>
        <v>1365238.2629711954</v>
      </c>
      <c r="AG33" s="56">
        <f t="shared" si="5"/>
        <v>1365238.2629711954</v>
      </c>
      <c r="AH33" s="56">
        <f t="shared" si="16"/>
        <v>1365238.2629711954</v>
      </c>
      <c r="AI33" s="56">
        <f t="shared" si="17"/>
        <v>10226195.646474645</v>
      </c>
    </row>
    <row r="34" spans="1:35" x14ac:dyDescent="0.25">
      <c r="A34" s="55">
        <v>30</v>
      </c>
      <c r="B34" s="55" t="s">
        <v>18</v>
      </c>
      <c r="C34" s="69">
        <f t="shared" si="6"/>
        <v>38989</v>
      </c>
      <c r="D34" s="57">
        <v>48960</v>
      </c>
      <c r="E34" s="55" t="s">
        <v>26</v>
      </c>
      <c r="F34" s="55" t="s">
        <v>28</v>
      </c>
      <c r="G34" s="71">
        <v>41395946.139534883</v>
      </c>
      <c r="H34" s="70">
        <f t="shared" si="7"/>
        <v>2201912.0286986637</v>
      </c>
      <c r="I34" s="70">
        <f t="shared" si="8"/>
        <v>16529421.804477639</v>
      </c>
      <c r="J34" s="70">
        <f t="shared" si="9"/>
        <v>24866524.335057244</v>
      </c>
      <c r="K34" s="71">
        <v>25128926.757830136</v>
      </c>
      <c r="L34" s="53">
        <v>1</v>
      </c>
      <c r="M34" s="54">
        <f t="shared" si="19"/>
        <v>7.506849315068493</v>
      </c>
      <c r="N34" s="55">
        <v>20</v>
      </c>
      <c r="O34" s="54">
        <f t="shared" si="20"/>
        <v>12.493150684931507</v>
      </c>
      <c r="P34" s="53">
        <f t="shared" si="10"/>
        <v>24866523.335057244</v>
      </c>
      <c r="Q34" s="53">
        <f t="shared" si="21"/>
        <v>1990412.5037929593</v>
      </c>
      <c r="R34" s="53">
        <f t="shared" si="11"/>
        <v>23138514.254037175</v>
      </c>
      <c r="S34" s="53">
        <f t="shared" si="12"/>
        <v>1990412.5037929593</v>
      </c>
      <c r="T34" s="53">
        <f>'Dep CA 2014-15, 2015-16'!T33</f>
        <v>21148101.750244215</v>
      </c>
      <c r="U34" s="54">
        <f t="shared" si="18"/>
        <v>9.5095890410958912</v>
      </c>
      <c r="V34" s="55">
        <v>25</v>
      </c>
      <c r="W34" s="54">
        <f t="shared" si="22"/>
        <v>15.490410958904109</v>
      </c>
      <c r="X34" s="53"/>
      <c r="Y34" s="53">
        <f t="shared" si="13"/>
        <v>1365238.2629711954</v>
      </c>
      <c r="Z34" s="56">
        <f t="shared" si="14"/>
        <v>19782863.487273019</v>
      </c>
      <c r="AA34" s="56">
        <f t="shared" si="0"/>
        <v>1365238.2629711954</v>
      </c>
      <c r="AB34" s="56">
        <f t="shared" si="15"/>
        <v>18417625.224301822</v>
      </c>
      <c r="AC34" s="56">
        <f t="shared" si="1"/>
        <v>1365238.2629711954</v>
      </c>
      <c r="AD34" s="56">
        <f t="shared" si="2"/>
        <v>1365238.2629711954</v>
      </c>
      <c r="AE34" s="56">
        <f t="shared" si="3"/>
        <v>1365238.2629711954</v>
      </c>
      <c r="AF34" s="56">
        <f t="shared" si="4"/>
        <v>1365238.2629711954</v>
      </c>
      <c r="AG34" s="56">
        <f t="shared" si="5"/>
        <v>1365238.2629711954</v>
      </c>
      <c r="AH34" s="56">
        <f t="shared" si="16"/>
        <v>1365238.2629711954</v>
      </c>
      <c r="AI34" s="56">
        <f t="shared" si="17"/>
        <v>10226195.646474645</v>
      </c>
    </row>
    <row r="35" spans="1:35" x14ac:dyDescent="0.25">
      <c r="A35" s="55">
        <v>31</v>
      </c>
      <c r="B35" s="55" t="s">
        <v>18</v>
      </c>
      <c r="C35" s="69">
        <f t="shared" si="6"/>
        <v>38989</v>
      </c>
      <c r="D35" s="57">
        <v>48961</v>
      </c>
      <c r="E35" s="55" t="s">
        <v>26</v>
      </c>
      <c r="F35" s="55" t="s">
        <v>28</v>
      </c>
      <c r="G35" s="71">
        <v>41395946.139534883</v>
      </c>
      <c r="H35" s="70">
        <f t="shared" si="7"/>
        <v>2201912.0286986637</v>
      </c>
      <c r="I35" s="70">
        <f t="shared" si="8"/>
        <v>16529421.804477639</v>
      </c>
      <c r="J35" s="70">
        <f t="shared" si="9"/>
        <v>24866524.335057244</v>
      </c>
      <c r="K35" s="71">
        <v>25128926.757830136</v>
      </c>
      <c r="L35" s="53">
        <v>1</v>
      </c>
      <c r="M35" s="54">
        <f t="shared" si="19"/>
        <v>7.506849315068493</v>
      </c>
      <c r="N35" s="55">
        <v>20</v>
      </c>
      <c r="O35" s="54">
        <f t="shared" si="20"/>
        <v>12.493150684931507</v>
      </c>
      <c r="P35" s="53">
        <f t="shared" si="10"/>
        <v>24866523.335057244</v>
      </c>
      <c r="Q35" s="53">
        <f t="shared" si="21"/>
        <v>1990412.5037929593</v>
      </c>
      <c r="R35" s="53">
        <f t="shared" si="11"/>
        <v>23138514.254037175</v>
      </c>
      <c r="S35" s="53">
        <f t="shared" si="12"/>
        <v>1990412.5037929593</v>
      </c>
      <c r="T35" s="53">
        <f>'Dep CA 2014-15, 2015-16'!T34</f>
        <v>21148101.750244215</v>
      </c>
      <c r="U35" s="54">
        <f t="shared" si="18"/>
        <v>9.5095890410958912</v>
      </c>
      <c r="V35" s="55">
        <v>25</v>
      </c>
      <c r="W35" s="54">
        <f t="shared" si="22"/>
        <v>15.490410958904109</v>
      </c>
      <c r="X35" s="53"/>
      <c r="Y35" s="53">
        <f t="shared" si="13"/>
        <v>1365238.2629711954</v>
      </c>
      <c r="Z35" s="56">
        <f t="shared" si="14"/>
        <v>19782863.487273019</v>
      </c>
      <c r="AA35" s="56">
        <f t="shared" si="0"/>
        <v>1365238.2629711954</v>
      </c>
      <c r="AB35" s="56">
        <f t="shared" si="15"/>
        <v>18417625.224301822</v>
      </c>
      <c r="AC35" s="56">
        <f t="shared" si="1"/>
        <v>1365238.2629711954</v>
      </c>
      <c r="AD35" s="56">
        <f t="shared" si="2"/>
        <v>1365238.2629711954</v>
      </c>
      <c r="AE35" s="56">
        <f t="shared" si="3"/>
        <v>1365238.2629711954</v>
      </c>
      <c r="AF35" s="56">
        <f t="shared" si="4"/>
        <v>1365238.2629711954</v>
      </c>
      <c r="AG35" s="56">
        <f t="shared" si="5"/>
        <v>1365238.2629711954</v>
      </c>
      <c r="AH35" s="56">
        <f t="shared" si="16"/>
        <v>1365238.2629711954</v>
      </c>
      <c r="AI35" s="56">
        <f t="shared" si="17"/>
        <v>10226195.646474645</v>
      </c>
    </row>
    <row r="36" spans="1:35" x14ac:dyDescent="0.25">
      <c r="A36" s="55">
        <v>32</v>
      </c>
      <c r="B36" s="55" t="s">
        <v>18</v>
      </c>
      <c r="C36" s="69">
        <f t="shared" si="6"/>
        <v>38989</v>
      </c>
      <c r="D36" s="57">
        <v>48962</v>
      </c>
      <c r="E36" s="55" t="s">
        <v>26</v>
      </c>
      <c r="F36" s="55" t="s">
        <v>28</v>
      </c>
      <c r="G36" s="71">
        <v>41395946.139534883</v>
      </c>
      <c r="H36" s="70">
        <f t="shared" si="7"/>
        <v>2201912.0286986637</v>
      </c>
      <c r="I36" s="70">
        <f t="shared" si="8"/>
        <v>16529421.804477639</v>
      </c>
      <c r="J36" s="70">
        <f t="shared" si="9"/>
        <v>24866524.335057244</v>
      </c>
      <c r="K36" s="71">
        <v>25128926.757830136</v>
      </c>
      <c r="L36" s="53">
        <v>1</v>
      </c>
      <c r="M36" s="54">
        <f t="shared" si="19"/>
        <v>7.506849315068493</v>
      </c>
      <c r="N36" s="55">
        <v>20</v>
      </c>
      <c r="O36" s="54">
        <f t="shared" si="20"/>
        <v>12.493150684931507</v>
      </c>
      <c r="P36" s="53">
        <f t="shared" si="10"/>
        <v>24866523.335057244</v>
      </c>
      <c r="Q36" s="53">
        <f t="shared" si="21"/>
        <v>1990412.5037929593</v>
      </c>
      <c r="R36" s="53">
        <f t="shared" si="11"/>
        <v>23138514.254037175</v>
      </c>
      <c r="S36" s="53">
        <f t="shared" si="12"/>
        <v>1990412.5037929593</v>
      </c>
      <c r="T36" s="53">
        <f>'Dep CA 2014-15, 2015-16'!T35</f>
        <v>21148101.750244215</v>
      </c>
      <c r="U36" s="54">
        <f t="shared" si="18"/>
        <v>9.5095890410958912</v>
      </c>
      <c r="V36" s="55">
        <v>25</v>
      </c>
      <c r="W36" s="54">
        <f t="shared" si="22"/>
        <v>15.490410958904109</v>
      </c>
      <c r="X36" s="53"/>
      <c r="Y36" s="53">
        <f t="shared" si="13"/>
        <v>1365238.2629711954</v>
      </c>
      <c r="Z36" s="56">
        <f t="shared" si="14"/>
        <v>19782863.487273019</v>
      </c>
      <c r="AA36" s="56">
        <f t="shared" si="0"/>
        <v>1365238.2629711954</v>
      </c>
      <c r="AB36" s="56">
        <f t="shared" si="15"/>
        <v>18417625.224301822</v>
      </c>
      <c r="AC36" s="56">
        <f t="shared" si="1"/>
        <v>1365238.2629711954</v>
      </c>
      <c r="AD36" s="56">
        <f t="shared" si="2"/>
        <v>1365238.2629711954</v>
      </c>
      <c r="AE36" s="56">
        <f t="shared" si="3"/>
        <v>1365238.2629711954</v>
      </c>
      <c r="AF36" s="56">
        <f t="shared" si="4"/>
        <v>1365238.2629711954</v>
      </c>
      <c r="AG36" s="56">
        <f t="shared" si="5"/>
        <v>1365238.2629711954</v>
      </c>
      <c r="AH36" s="56">
        <f t="shared" si="16"/>
        <v>1365238.2629711954</v>
      </c>
      <c r="AI36" s="56">
        <f t="shared" si="17"/>
        <v>10226195.646474645</v>
      </c>
    </row>
    <row r="37" spans="1:35" x14ac:dyDescent="0.25">
      <c r="A37" s="55">
        <v>33</v>
      </c>
      <c r="B37" s="55" t="s">
        <v>18</v>
      </c>
      <c r="C37" s="69">
        <f t="shared" si="6"/>
        <v>38989</v>
      </c>
      <c r="D37" s="57">
        <v>48963</v>
      </c>
      <c r="E37" s="55" t="s">
        <v>26</v>
      </c>
      <c r="F37" s="55" t="s">
        <v>28</v>
      </c>
      <c r="G37" s="71">
        <v>41395946.139534883</v>
      </c>
      <c r="H37" s="70">
        <f t="shared" si="7"/>
        <v>2201912.0286986637</v>
      </c>
      <c r="I37" s="70">
        <f t="shared" si="8"/>
        <v>16529421.804477639</v>
      </c>
      <c r="J37" s="70">
        <f t="shared" si="9"/>
        <v>24866524.335057244</v>
      </c>
      <c r="K37" s="71">
        <v>25128926.757830136</v>
      </c>
      <c r="L37" s="53">
        <v>1</v>
      </c>
      <c r="M37" s="54">
        <f t="shared" si="19"/>
        <v>7.506849315068493</v>
      </c>
      <c r="N37" s="55">
        <v>20</v>
      </c>
      <c r="O37" s="54">
        <f t="shared" si="20"/>
        <v>12.493150684931507</v>
      </c>
      <c r="P37" s="53">
        <f t="shared" si="10"/>
        <v>24866523.335057244</v>
      </c>
      <c r="Q37" s="53">
        <f t="shared" si="21"/>
        <v>1990412.5037929593</v>
      </c>
      <c r="R37" s="53">
        <f t="shared" si="11"/>
        <v>23138514.254037175</v>
      </c>
      <c r="S37" s="53">
        <f t="shared" si="12"/>
        <v>1990412.5037929593</v>
      </c>
      <c r="T37" s="53">
        <f>'Dep CA 2014-15, 2015-16'!T36</f>
        <v>21148101.750244215</v>
      </c>
      <c r="U37" s="54">
        <f t="shared" si="18"/>
        <v>9.5095890410958912</v>
      </c>
      <c r="V37" s="55">
        <v>25</v>
      </c>
      <c r="W37" s="54">
        <f t="shared" si="22"/>
        <v>15.490410958904109</v>
      </c>
      <c r="X37" s="53"/>
      <c r="Y37" s="53">
        <f t="shared" si="13"/>
        <v>1365238.2629711954</v>
      </c>
      <c r="Z37" s="56">
        <f t="shared" si="14"/>
        <v>19782863.487273019</v>
      </c>
      <c r="AA37" s="56">
        <f t="shared" si="0"/>
        <v>1365238.2629711954</v>
      </c>
      <c r="AB37" s="56">
        <f t="shared" si="15"/>
        <v>18417625.224301822</v>
      </c>
      <c r="AC37" s="56">
        <f t="shared" si="1"/>
        <v>1365238.2629711954</v>
      </c>
      <c r="AD37" s="56">
        <f t="shared" ref="AD37:AD68" si="23">AC37</f>
        <v>1365238.2629711954</v>
      </c>
      <c r="AE37" s="56">
        <f t="shared" ref="AE37:AE68" si="24">AC37</f>
        <v>1365238.2629711954</v>
      </c>
      <c r="AF37" s="56">
        <f t="shared" ref="AF37:AF68" si="25">AD37</f>
        <v>1365238.2629711954</v>
      </c>
      <c r="AG37" s="56">
        <f t="shared" ref="AG37:AG68" si="26">AE37</f>
        <v>1365238.2629711954</v>
      </c>
      <c r="AH37" s="56">
        <f t="shared" si="16"/>
        <v>1365238.2629711954</v>
      </c>
      <c r="AI37" s="56">
        <f t="shared" si="17"/>
        <v>10226195.646474645</v>
      </c>
    </row>
    <row r="38" spans="1:35" x14ac:dyDescent="0.25">
      <c r="A38" s="55">
        <v>34</v>
      </c>
      <c r="B38" s="55" t="s">
        <v>18</v>
      </c>
      <c r="C38" s="69">
        <f t="shared" si="6"/>
        <v>38989</v>
      </c>
      <c r="D38" s="57">
        <v>48964</v>
      </c>
      <c r="E38" s="55" t="s">
        <v>26</v>
      </c>
      <c r="F38" s="55" t="s">
        <v>28</v>
      </c>
      <c r="G38" s="71">
        <v>41395946.139534883</v>
      </c>
      <c r="H38" s="70">
        <f t="shared" si="7"/>
        <v>2201912.0286986637</v>
      </c>
      <c r="I38" s="70">
        <f t="shared" si="8"/>
        <v>16529421.804477639</v>
      </c>
      <c r="J38" s="70">
        <f t="shared" si="9"/>
        <v>24866524.335057244</v>
      </c>
      <c r="K38" s="71">
        <v>25128926.757830136</v>
      </c>
      <c r="L38" s="53">
        <v>1</v>
      </c>
      <c r="M38" s="54">
        <f t="shared" si="19"/>
        <v>7.506849315068493</v>
      </c>
      <c r="N38" s="55">
        <v>20</v>
      </c>
      <c r="O38" s="54">
        <f t="shared" si="20"/>
        <v>12.493150684931507</v>
      </c>
      <c r="P38" s="53">
        <f t="shared" si="10"/>
        <v>24866523.335057244</v>
      </c>
      <c r="Q38" s="53">
        <f t="shared" si="21"/>
        <v>1990412.5037929593</v>
      </c>
      <c r="R38" s="53">
        <f t="shared" si="11"/>
        <v>23138514.254037175</v>
      </c>
      <c r="S38" s="53">
        <f t="shared" si="12"/>
        <v>1990412.5037929593</v>
      </c>
      <c r="T38" s="53">
        <f>'Dep CA 2014-15, 2015-16'!T37</f>
        <v>21148101.750244215</v>
      </c>
      <c r="U38" s="54">
        <f t="shared" si="18"/>
        <v>9.5095890410958912</v>
      </c>
      <c r="V38" s="55">
        <v>25</v>
      </c>
      <c r="W38" s="54">
        <f t="shared" si="22"/>
        <v>15.490410958904109</v>
      </c>
      <c r="X38" s="53"/>
      <c r="Y38" s="53">
        <f t="shared" si="13"/>
        <v>1365238.2629711954</v>
      </c>
      <c r="Z38" s="56">
        <f t="shared" si="14"/>
        <v>19782863.487273019</v>
      </c>
      <c r="AA38" s="56">
        <f t="shared" si="0"/>
        <v>1365238.2629711954</v>
      </c>
      <c r="AB38" s="56">
        <f t="shared" si="15"/>
        <v>18417625.224301822</v>
      </c>
      <c r="AC38" s="56">
        <f t="shared" si="1"/>
        <v>1365238.2629711954</v>
      </c>
      <c r="AD38" s="56">
        <f t="shared" si="23"/>
        <v>1365238.2629711954</v>
      </c>
      <c r="AE38" s="56">
        <f t="shared" si="24"/>
        <v>1365238.2629711954</v>
      </c>
      <c r="AF38" s="56">
        <f t="shared" si="25"/>
        <v>1365238.2629711954</v>
      </c>
      <c r="AG38" s="56">
        <f t="shared" si="26"/>
        <v>1365238.2629711954</v>
      </c>
      <c r="AH38" s="56">
        <f t="shared" si="16"/>
        <v>1365238.2629711954</v>
      </c>
      <c r="AI38" s="56">
        <f t="shared" si="17"/>
        <v>10226195.646474645</v>
      </c>
    </row>
    <row r="39" spans="1:35" x14ac:dyDescent="0.25">
      <c r="A39" s="55">
        <v>35</v>
      </c>
      <c r="B39" s="55" t="s">
        <v>18</v>
      </c>
      <c r="C39" s="69">
        <f t="shared" si="6"/>
        <v>38989</v>
      </c>
      <c r="D39" s="57">
        <v>48965</v>
      </c>
      <c r="E39" s="55" t="s">
        <v>26</v>
      </c>
      <c r="F39" s="55" t="s">
        <v>28</v>
      </c>
      <c r="G39" s="71">
        <v>41395946.139534883</v>
      </c>
      <c r="H39" s="70">
        <f t="shared" si="7"/>
        <v>2201912.0286986637</v>
      </c>
      <c r="I39" s="70">
        <f t="shared" si="8"/>
        <v>16529421.804477639</v>
      </c>
      <c r="J39" s="70">
        <f t="shared" si="9"/>
        <v>24866524.335057244</v>
      </c>
      <c r="K39" s="71">
        <v>25128926.757830136</v>
      </c>
      <c r="L39" s="53">
        <v>1</v>
      </c>
      <c r="M39" s="54">
        <f t="shared" si="19"/>
        <v>7.506849315068493</v>
      </c>
      <c r="N39" s="55">
        <v>20</v>
      </c>
      <c r="O39" s="54">
        <f t="shared" si="20"/>
        <v>12.493150684931507</v>
      </c>
      <c r="P39" s="53">
        <f t="shared" si="10"/>
        <v>24866523.335057244</v>
      </c>
      <c r="Q39" s="53">
        <f t="shared" si="21"/>
        <v>1990412.5037929593</v>
      </c>
      <c r="R39" s="53">
        <f t="shared" si="11"/>
        <v>23138514.254037175</v>
      </c>
      <c r="S39" s="53">
        <f t="shared" si="12"/>
        <v>1990412.5037929593</v>
      </c>
      <c r="T39" s="53">
        <f>'Dep CA 2014-15, 2015-16'!T38</f>
        <v>21148101.750244215</v>
      </c>
      <c r="U39" s="54">
        <f t="shared" si="18"/>
        <v>9.5095890410958912</v>
      </c>
      <c r="V39" s="55">
        <v>25</v>
      </c>
      <c r="W39" s="54">
        <f t="shared" si="22"/>
        <v>15.490410958904109</v>
      </c>
      <c r="X39" s="53"/>
      <c r="Y39" s="53">
        <f t="shared" si="13"/>
        <v>1365238.2629711954</v>
      </c>
      <c r="Z39" s="56">
        <f t="shared" si="14"/>
        <v>19782863.487273019</v>
      </c>
      <c r="AA39" s="56">
        <f t="shared" si="0"/>
        <v>1365238.2629711954</v>
      </c>
      <c r="AB39" s="56">
        <f t="shared" si="15"/>
        <v>18417625.224301822</v>
      </c>
      <c r="AC39" s="56">
        <f t="shared" si="1"/>
        <v>1365238.2629711954</v>
      </c>
      <c r="AD39" s="56">
        <f t="shared" si="23"/>
        <v>1365238.2629711954</v>
      </c>
      <c r="AE39" s="56">
        <f t="shared" si="24"/>
        <v>1365238.2629711954</v>
      </c>
      <c r="AF39" s="56">
        <f t="shared" si="25"/>
        <v>1365238.2629711954</v>
      </c>
      <c r="AG39" s="56">
        <f t="shared" si="26"/>
        <v>1365238.2629711954</v>
      </c>
      <c r="AH39" s="56">
        <f t="shared" si="16"/>
        <v>1365238.2629711954</v>
      </c>
      <c r="AI39" s="56">
        <f t="shared" si="17"/>
        <v>10226195.646474645</v>
      </c>
    </row>
    <row r="40" spans="1:35" x14ac:dyDescent="0.25">
      <c r="A40" s="55">
        <v>36</v>
      </c>
      <c r="B40" s="55" t="s">
        <v>18</v>
      </c>
      <c r="C40" s="69">
        <f t="shared" si="6"/>
        <v>38989</v>
      </c>
      <c r="D40" s="57">
        <v>48966</v>
      </c>
      <c r="E40" s="55" t="s">
        <v>26</v>
      </c>
      <c r="F40" s="55" t="s">
        <v>28</v>
      </c>
      <c r="G40" s="71">
        <v>41395946.139534883</v>
      </c>
      <c r="H40" s="70">
        <f t="shared" si="7"/>
        <v>2201912.0286986637</v>
      </c>
      <c r="I40" s="70">
        <f t="shared" si="8"/>
        <v>16529421.804477639</v>
      </c>
      <c r="J40" s="70">
        <f t="shared" si="9"/>
        <v>24866524.335057244</v>
      </c>
      <c r="K40" s="71">
        <v>25128926.757830136</v>
      </c>
      <c r="L40" s="53">
        <v>1</v>
      </c>
      <c r="M40" s="54">
        <f t="shared" si="19"/>
        <v>7.506849315068493</v>
      </c>
      <c r="N40" s="55">
        <v>20</v>
      </c>
      <c r="O40" s="54">
        <f t="shared" si="20"/>
        <v>12.493150684931507</v>
      </c>
      <c r="P40" s="53">
        <f t="shared" si="10"/>
        <v>24866523.335057244</v>
      </c>
      <c r="Q40" s="53">
        <f t="shared" si="21"/>
        <v>1990412.5037929593</v>
      </c>
      <c r="R40" s="53">
        <f t="shared" si="11"/>
        <v>23138514.254037175</v>
      </c>
      <c r="S40" s="53">
        <f t="shared" si="12"/>
        <v>1990412.5037929593</v>
      </c>
      <c r="T40" s="53">
        <f>'Dep CA 2014-15, 2015-16'!T39</f>
        <v>21148101.750244215</v>
      </c>
      <c r="U40" s="54">
        <f t="shared" si="18"/>
        <v>9.5095890410958912</v>
      </c>
      <c r="V40" s="55">
        <v>25</v>
      </c>
      <c r="W40" s="54">
        <f t="shared" si="22"/>
        <v>15.490410958904109</v>
      </c>
      <c r="X40" s="53"/>
      <c r="Y40" s="53">
        <f t="shared" si="13"/>
        <v>1365238.2629711954</v>
      </c>
      <c r="Z40" s="56">
        <f t="shared" si="14"/>
        <v>19782863.487273019</v>
      </c>
      <c r="AA40" s="56">
        <f t="shared" si="0"/>
        <v>1365238.2629711954</v>
      </c>
      <c r="AB40" s="56">
        <f t="shared" si="15"/>
        <v>18417625.224301822</v>
      </c>
      <c r="AC40" s="56">
        <f t="shared" si="1"/>
        <v>1365238.2629711954</v>
      </c>
      <c r="AD40" s="56">
        <f t="shared" si="23"/>
        <v>1365238.2629711954</v>
      </c>
      <c r="AE40" s="56">
        <f t="shared" si="24"/>
        <v>1365238.2629711954</v>
      </c>
      <c r="AF40" s="56">
        <f t="shared" si="25"/>
        <v>1365238.2629711954</v>
      </c>
      <c r="AG40" s="56">
        <f t="shared" si="26"/>
        <v>1365238.2629711954</v>
      </c>
      <c r="AH40" s="56">
        <f t="shared" si="16"/>
        <v>1365238.2629711954</v>
      </c>
      <c r="AI40" s="56">
        <f t="shared" si="17"/>
        <v>10226195.646474645</v>
      </c>
    </row>
    <row r="41" spans="1:35" x14ac:dyDescent="0.25">
      <c r="A41" s="55">
        <v>37</v>
      </c>
      <c r="B41" s="55" t="s">
        <v>18</v>
      </c>
      <c r="C41" s="69">
        <f t="shared" si="6"/>
        <v>38989</v>
      </c>
      <c r="D41" s="57">
        <v>48967</v>
      </c>
      <c r="E41" s="55" t="s">
        <v>26</v>
      </c>
      <c r="F41" s="55" t="s">
        <v>28</v>
      </c>
      <c r="G41" s="71">
        <v>41395946.139534883</v>
      </c>
      <c r="H41" s="70">
        <f t="shared" si="7"/>
        <v>2201912.0286986637</v>
      </c>
      <c r="I41" s="70">
        <f t="shared" si="8"/>
        <v>16529421.804477639</v>
      </c>
      <c r="J41" s="70">
        <f t="shared" si="9"/>
        <v>24866524.335057244</v>
      </c>
      <c r="K41" s="71">
        <v>25128926.757830136</v>
      </c>
      <c r="L41" s="53">
        <v>1</v>
      </c>
      <c r="M41" s="54">
        <f t="shared" si="19"/>
        <v>7.506849315068493</v>
      </c>
      <c r="N41" s="55">
        <v>20</v>
      </c>
      <c r="O41" s="54">
        <f t="shared" si="20"/>
        <v>12.493150684931507</v>
      </c>
      <c r="P41" s="53">
        <f t="shared" si="10"/>
        <v>24866523.335057244</v>
      </c>
      <c r="Q41" s="53">
        <f t="shared" si="21"/>
        <v>1990412.5037929593</v>
      </c>
      <c r="R41" s="53">
        <f t="shared" si="11"/>
        <v>23138514.254037175</v>
      </c>
      <c r="S41" s="53">
        <f t="shared" si="12"/>
        <v>1990412.5037929593</v>
      </c>
      <c r="T41" s="53">
        <f>'Dep CA 2014-15, 2015-16'!T40</f>
        <v>21148101.750244215</v>
      </c>
      <c r="U41" s="54">
        <f t="shared" si="18"/>
        <v>9.5095890410958912</v>
      </c>
      <c r="V41" s="55">
        <v>25</v>
      </c>
      <c r="W41" s="54">
        <f t="shared" si="22"/>
        <v>15.490410958904109</v>
      </c>
      <c r="X41" s="53"/>
      <c r="Y41" s="53">
        <f t="shared" si="13"/>
        <v>1365238.2629711954</v>
      </c>
      <c r="Z41" s="56">
        <f t="shared" si="14"/>
        <v>19782863.487273019</v>
      </c>
      <c r="AA41" s="56">
        <f t="shared" si="0"/>
        <v>1365238.2629711954</v>
      </c>
      <c r="AB41" s="56">
        <f t="shared" si="15"/>
        <v>18417625.224301822</v>
      </c>
      <c r="AC41" s="56">
        <f t="shared" si="1"/>
        <v>1365238.2629711954</v>
      </c>
      <c r="AD41" s="56">
        <f t="shared" si="23"/>
        <v>1365238.2629711954</v>
      </c>
      <c r="AE41" s="56">
        <f t="shared" si="24"/>
        <v>1365238.2629711954</v>
      </c>
      <c r="AF41" s="56">
        <f t="shared" si="25"/>
        <v>1365238.2629711954</v>
      </c>
      <c r="AG41" s="56">
        <f t="shared" si="26"/>
        <v>1365238.2629711954</v>
      </c>
      <c r="AH41" s="56">
        <f t="shared" si="16"/>
        <v>1365238.2629711954</v>
      </c>
      <c r="AI41" s="56">
        <f t="shared" si="17"/>
        <v>10226195.646474645</v>
      </c>
    </row>
    <row r="42" spans="1:35" x14ac:dyDescent="0.25">
      <c r="A42" s="55">
        <v>38</v>
      </c>
      <c r="B42" s="55" t="s">
        <v>18</v>
      </c>
      <c r="C42" s="69">
        <f t="shared" si="6"/>
        <v>38989</v>
      </c>
      <c r="D42" s="57">
        <v>48968</v>
      </c>
      <c r="E42" s="55" t="s">
        <v>26</v>
      </c>
      <c r="F42" s="55" t="s">
        <v>28</v>
      </c>
      <c r="G42" s="71">
        <v>41395946.139534883</v>
      </c>
      <c r="H42" s="70">
        <f t="shared" si="7"/>
        <v>2201912.0286986637</v>
      </c>
      <c r="I42" s="70">
        <f t="shared" si="8"/>
        <v>16529421.804477639</v>
      </c>
      <c r="J42" s="70">
        <f t="shared" si="9"/>
        <v>24866524.335057244</v>
      </c>
      <c r="K42" s="71">
        <v>25128926.757830136</v>
      </c>
      <c r="L42" s="53">
        <v>1</v>
      </c>
      <c r="M42" s="54">
        <f t="shared" si="19"/>
        <v>7.506849315068493</v>
      </c>
      <c r="N42" s="55">
        <v>20</v>
      </c>
      <c r="O42" s="54">
        <f t="shared" si="20"/>
        <v>12.493150684931507</v>
      </c>
      <c r="P42" s="53">
        <f t="shared" si="10"/>
        <v>24866523.335057244</v>
      </c>
      <c r="Q42" s="53">
        <f t="shared" si="21"/>
        <v>1990412.5037929593</v>
      </c>
      <c r="R42" s="53">
        <f t="shared" si="11"/>
        <v>23138514.254037175</v>
      </c>
      <c r="S42" s="53">
        <f t="shared" si="12"/>
        <v>1990412.5037929593</v>
      </c>
      <c r="T42" s="53">
        <f>'Dep CA 2014-15, 2015-16'!T41</f>
        <v>21148101.750244215</v>
      </c>
      <c r="U42" s="54">
        <f t="shared" si="18"/>
        <v>9.5095890410958912</v>
      </c>
      <c r="V42" s="55">
        <v>25</v>
      </c>
      <c r="W42" s="54">
        <f t="shared" si="22"/>
        <v>15.490410958904109</v>
      </c>
      <c r="X42" s="53"/>
      <c r="Y42" s="53">
        <f t="shared" si="13"/>
        <v>1365238.2629711954</v>
      </c>
      <c r="Z42" s="56">
        <f t="shared" si="14"/>
        <v>19782863.487273019</v>
      </c>
      <c r="AA42" s="56">
        <f t="shared" si="0"/>
        <v>1365238.2629711954</v>
      </c>
      <c r="AB42" s="56">
        <f t="shared" si="15"/>
        <v>18417625.224301822</v>
      </c>
      <c r="AC42" s="56">
        <f t="shared" si="1"/>
        <v>1365238.2629711954</v>
      </c>
      <c r="AD42" s="56">
        <f t="shared" si="23"/>
        <v>1365238.2629711954</v>
      </c>
      <c r="AE42" s="56">
        <f t="shared" si="24"/>
        <v>1365238.2629711954</v>
      </c>
      <c r="AF42" s="56">
        <f t="shared" si="25"/>
        <v>1365238.2629711954</v>
      </c>
      <c r="AG42" s="56">
        <f t="shared" si="26"/>
        <v>1365238.2629711954</v>
      </c>
      <c r="AH42" s="56">
        <f t="shared" si="16"/>
        <v>1365238.2629711954</v>
      </c>
      <c r="AI42" s="56">
        <f t="shared" si="17"/>
        <v>10226195.646474645</v>
      </c>
    </row>
    <row r="43" spans="1:35" x14ac:dyDescent="0.25">
      <c r="A43" s="55">
        <v>39</v>
      </c>
      <c r="B43" s="55" t="s">
        <v>18</v>
      </c>
      <c r="C43" s="69">
        <f t="shared" si="6"/>
        <v>38989</v>
      </c>
      <c r="D43" s="57">
        <v>48969</v>
      </c>
      <c r="E43" s="55" t="s">
        <v>26</v>
      </c>
      <c r="F43" s="55" t="s">
        <v>28</v>
      </c>
      <c r="G43" s="71">
        <v>41395946.139534883</v>
      </c>
      <c r="H43" s="70">
        <f t="shared" si="7"/>
        <v>2201912.0286986637</v>
      </c>
      <c r="I43" s="70">
        <f t="shared" si="8"/>
        <v>16529421.804477639</v>
      </c>
      <c r="J43" s="70">
        <f t="shared" si="9"/>
        <v>24866524.335057244</v>
      </c>
      <c r="K43" s="71">
        <v>25128926.757830136</v>
      </c>
      <c r="L43" s="53">
        <v>1</v>
      </c>
      <c r="M43" s="54">
        <f t="shared" si="19"/>
        <v>7.506849315068493</v>
      </c>
      <c r="N43" s="55">
        <v>20</v>
      </c>
      <c r="O43" s="54">
        <f t="shared" si="20"/>
        <v>12.493150684931507</v>
      </c>
      <c r="P43" s="53">
        <f t="shared" si="10"/>
        <v>24866523.335057244</v>
      </c>
      <c r="Q43" s="53">
        <f t="shared" si="21"/>
        <v>1990412.5037929593</v>
      </c>
      <c r="R43" s="53">
        <f t="shared" si="11"/>
        <v>23138514.254037175</v>
      </c>
      <c r="S43" s="53">
        <f t="shared" si="12"/>
        <v>1990412.5037929593</v>
      </c>
      <c r="T43" s="53">
        <f>'Dep CA 2014-15, 2015-16'!T42</f>
        <v>21148101.750244215</v>
      </c>
      <c r="U43" s="54">
        <f t="shared" si="18"/>
        <v>9.5095890410958912</v>
      </c>
      <c r="V43" s="55">
        <v>25</v>
      </c>
      <c r="W43" s="54">
        <f t="shared" si="22"/>
        <v>15.490410958904109</v>
      </c>
      <c r="X43" s="53"/>
      <c r="Y43" s="53">
        <f t="shared" si="13"/>
        <v>1365238.2629711954</v>
      </c>
      <c r="Z43" s="56">
        <f t="shared" si="14"/>
        <v>19782863.487273019</v>
      </c>
      <c r="AA43" s="56">
        <f t="shared" si="0"/>
        <v>1365238.2629711954</v>
      </c>
      <c r="AB43" s="56">
        <f t="shared" si="15"/>
        <v>18417625.224301822</v>
      </c>
      <c r="AC43" s="56">
        <f t="shared" si="1"/>
        <v>1365238.2629711954</v>
      </c>
      <c r="AD43" s="56">
        <f t="shared" si="23"/>
        <v>1365238.2629711954</v>
      </c>
      <c r="AE43" s="56">
        <f t="shared" si="24"/>
        <v>1365238.2629711954</v>
      </c>
      <c r="AF43" s="56">
        <f t="shared" si="25"/>
        <v>1365238.2629711954</v>
      </c>
      <c r="AG43" s="56">
        <f t="shared" si="26"/>
        <v>1365238.2629711954</v>
      </c>
      <c r="AH43" s="56">
        <f t="shared" si="16"/>
        <v>1365238.2629711954</v>
      </c>
      <c r="AI43" s="56">
        <f t="shared" si="17"/>
        <v>10226195.646474645</v>
      </c>
    </row>
    <row r="44" spans="1:35" x14ac:dyDescent="0.25">
      <c r="A44" s="55">
        <v>40</v>
      </c>
      <c r="B44" s="55" t="s">
        <v>18</v>
      </c>
      <c r="C44" s="69">
        <f t="shared" si="6"/>
        <v>38989</v>
      </c>
      <c r="D44" s="57">
        <v>48970</v>
      </c>
      <c r="E44" s="55" t="s">
        <v>26</v>
      </c>
      <c r="F44" s="55" t="s">
        <v>28</v>
      </c>
      <c r="G44" s="71">
        <v>41395946.139534883</v>
      </c>
      <c r="H44" s="70">
        <f t="shared" si="7"/>
        <v>2201912.0286986637</v>
      </c>
      <c r="I44" s="70">
        <f t="shared" si="8"/>
        <v>16529421.804477639</v>
      </c>
      <c r="J44" s="70">
        <f t="shared" si="9"/>
        <v>24866524.335057244</v>
      </c>
      <c r="K44" s="71">
        <v>25128926.757830136</v>
      </c>
      <c r="L44" s="53">
        <v>1</v>
      </c>
      <c r="M44" s="54">
        <f t="shared" si="19"/>
        <v>7.506849315068493</v>
      </c>
      <c r="N44" s="55">
        <v>20</v>
      </c>
      <c r="O44" s="54">
        <f t="shared" si="20"/>
        <v>12.493150684931507</v>
      </c>
      <c r="P44" s="53">
        <f t="shared" si="10"/>
        <v>24866523.335057244</v>
      </c>
      <c r="Q44" s="53">
        <f t="shared" si="21"/>
        <v>1990412.5037929593</v>
      </c>
      <c r="R44" s="53">
        <f t="shared" si="11"/>
        <v>23138514.254037175</v>
      </c>
      <c r="S44" s="53">
        <f t="shared" si="12"/>
        <v>1990412.5037929593</v>
      </c>
      <c r="T44" s="53">
        <f>'Dep CA 2014-15, 2015-16'!T43</f>
        <v>21148101.750244215</v>
      </c>
      <c r="U44" s="54">
        <f t="shared" si="18"/>
        <v>9.5095890410958912</v>
      </c>
      <c r="V44" s="55">
        <v>25</v>
      </c>
      <c r="W44" s="54">
        <f t="shared" si="22"/>
        <v>15.490410958904109</v>
      </c>
      <c r="X44" s="53"/>
      <c r="Y44" s="53">
        <f t="shared" si="13"/>
        <v>1365238.2629711954</v>
      </c>
      <c r="Z44" s="56">
        <f t="shared" si="14"/>
        <v>19782863.487273019</v>
      </c>
      <c r="AA44" s="56">
        <f t="shared" si="0"/>
        <v>1365238.2629711954</v>
      </c>
      <c r="AB44" s="56">
        <f t="shared" si="15"/>
        <v>18417625.224301822</v>
      </c>
      <c r="AC44" s="56">
        <f t="shared" si="1"/>
        <v>1365238.2629711954</v>
      </c>
      <c r="AD44" s="56">
        <f t="shared" si="23"/>
        <v>1365238.2629711954</v>
      </c>
      <c r="AE44" s="56">
        <f t="shared" si="24"/>
        <v>1365238.2629711954</v>
      </c>
      <c r="AF44" s="56">
        <f t="shared" si="25"/>
        <v>1365238.2629711954</v>
      </c>
      <c r="AG44" s="56">
        <f t="shared" si="26"/>
        <v>1365238.2629711954</v>
      </c>
      <c r="AH44" s="56">
        <f t="shared" si="16"/>
        <v>1365238.2629711954</v>
      </c>
      <c r="AI44" s="56">
        <f t="shared" si="17"/>
        <v>10226195.646474645</v>
      </c>
    </row>
    <row r="45" spans="1:35" x14ac:dyDescent="0.25">
      <c r="A45" s="55">
        <v>41</v>
      </c>
      <c r="B45" s="55" t="s">
        <v>18</v>
      </c>
      <c r="C45" s="69">
        <f t="shared" si="6"/>
        <v>38989</v>
      </c>
      <c r="D45" s="57">
        <v>48729</v>
      </c>
      <c r="E45" s="55" t="s">
        <v>26</v>
      </c>
      <c r="F45" s="55" t="s">
        <v>28</v>
      </c>
      <c r="G45" s="71">
        <v>41395946.139534883</v>
      </c>
      <c r="H45" s="70">
        <f t="shared" si="7"/>
        <v>2201912.0286986637</v>
      </c>
      <c r="I45" s="70">
        <f t="shared" si="8"/>
        <v>16529421.804477639</v>
      </c>
      <c r="J45" s="70">
        <f t="shared" si="9"/>
        <v>24866524.335057244</v>
      </c>
      <c r="K45" s="71">
        <v>25128926.757830136</v>
      </c>
      <c r="L45" s="53">
        <v>1</v>
      </c>
      <c r="M45" s="54">
        <f t="shared" si="19"/>
        <v>7.506849315068493</v>
      </c>
      <c r="N45" s="55">
        <v>20</v>
      </c>
      <c r="O45" s="54">
        <f t="shared" si="20"/>
        <v>12.493150684931507</v>
      </c>
      <c r="P45" s="53">
        <f t="shared" si="10"/>
        <v>24866523.335057244</v>
      </c>
      <c r="Q45" s="53">
        <f t="shared" si="21"/>
        <v>1990412.5037929593</v>
      </c>
      <c r="R45" s="53">
        <f t="shared" si="11"/>
        <v>23138514.254037175</v>
      </c>
      <c r="S45" s="53">
        <f t="shared" si="12"/>
        <v>1990412.5037929593</v>
      </c>
      <c r="T45" s="53">
        <f>'Dep CA 2014-15, 2015-16'!T44</f>
        <v>21148101.750244215</v>
      </c>
      <c r="U45" s="54">
        <f t="shared" si="18"/>
        <v>9.5095890410958912</v>
      </c>
      <c r="V45" s="55">
        <v>25</v>
      </c>
      <c r="W45" s="54">
        <f t="shared" si="22"/>
        <v>15.490410958904109</v>
      </c>
      <c r="X45" s="53"/>
      <c r="Y45" s="53">
        <f t="shared" si="13"/>
        <v>1365238.2629711954</v>
      </c>
      <c r="Z45" s="56">
        <f t="shared" si="14"/>
        <v>19782863.487273019</v>
      </c>
      <c r="AA45" s="56">
        <f t="shared" si="0"/>
        <v>1365238.2629711954</v>
      </c>
      <c r="AB45" s="56">
        <f t="shared" si="15"/>
        <v>18417625.224301822</v>
      </c>
      <c r="AC45" s="56">
        <f t="shared" si="1"/>
        <v>1365238.2629711954</v>
      </c>
      <c r="AD45" s="56">
        <f t="shared" si="23"/>
        <v>1365238.2629711954</v>
      </c>
      <c r="AE45" s="56">
        <f t="shared" si="24"/>
        <v>1365238.2629711954</v>
      </c>
      <c r="AF45" s="56">
        <f t="shared" si="25"/>
        <v>1365238.2629711954</v>
      </c>
      <c r="AG45" s="56">
        <f t="shared" si="26"/>
        <v>1365238.2629711954</v>
      </c>
      <c r="AH45" s="56">
        <f t="shared" si="16"/>
        <v>1365238.2629711954</v>
      </c>
      <c r="AI45" s="56">
        <f t="shared" si="17"/>
        <v>10226195.646474645</v>
      </c>
    </row>
    <row r="46" spans="1:35" x14ac:dyDescent="0.25">
      <c r="A46" s="55">
        <v>42</v>
      </c>
      <c r="B46" s="55" t="s">
        <v>18</v>
      </c>
      <c r="C46" s="69">
        <f t="shared" si="6"/>
        <v>38989</v>
      </c>
      <c r="D46" s="57">
        <v>48730</v>
      </c>
      <c r="E46" s="55" t="s">
        <v>26</v>
      </c>
      <c r="F46" s="55" t="s">
        <v>28</v>
      </c>
      <c r="G46" s="71">
        <v>41395946.139534883</v>
      </c>
      <c r="H46" s="70">
        <f t="shared" si="7"/>
        <v>2201912.0286986637</v>
      </c>
      <c r="I46" s="70">
        <f t="shared" si="8"/>
        <v>16529421.804477639</v>
      </c>
      <c r="J46" s="70">
        <f t="shared" si="9"/>
        <v>24866524.335057244</v>
      </c>
      <c r="K46" s="71">
        <v>25128926.757830136</v>
      </c>
      <c r="L46" s="53">
        <v>1</v>
      </c>
      <c r="M46" s="54">
        <f t="shared" si="19"/>
        <v>7.506849315068493</v>
      </c>
      <c r="N46" s="55">
        <v>20</v>
      </c>
      <c r="O46" s="54">
        <f t="shared" si="20"/>
        <v>12.493150684931507</v>
      </c>
      <c r="P46" s="53">
        <f t="shared" si="10"/>
        <v>24866523.335057244</v>
      </c>
      <c r="Q46" s="53">
        <f t="shared" si="21"/>
        <v>1990412.5037929593</v>
      </c>
      <c r="R46" s="53">
        <f t="shared" si="11"/>
        <v>23138514.254037175</v>
      </c>
      <c r="S46" s="53">
        <f t="shared" si="12"/>
        <v>1990412.5037929593</v>
      </c>
      <c r="T46" s="53">
        <f>'Dep CA 2014-15, 2015-16'!T45</f>
        <v>21148101.750244215</v>
      </c>
      <c r="U46" s="54">
        <f t="shared" si="18"/>
        <v>9.5095890410958912</v>
      </c>
      <c r="V46" s="55">
        <v>25</v>
      </c>
      <c r="W46" s="54">
        <f t="shared" si="22"/>
        <v>15.490410958904109</v>
      </c>
      <c r="X46" s="53"/>
      <c r="Y46" s="53">
        <f t="shared" si="13"/>
        <v>1365238.2629711954</v>
      </c>
      <c r="Z46" s="56">
        <f t="shared" si="14"/>
        <v>19782863.487273019</v>
      </c>
      <c r="AA46" s="56">
        <f t="shared" si="0"/>
        <v>1365238.2629711954</v>
      </c>
      <c r="AB46" s="56">
        <f t="shared" si="15"/>
        <v>18417625.224301822</v>
      </c>
      <c r="AC46" s="56">
        <f t="shared" si="1"/>
        <v>1365238.2629711954</v>
      </c>
      <c r="AD46" s="56">
        <f t="shared" si="23"/>
        <v>1365238.2629711954</v>
      </c>
      <c r="AE46" s="56">
        <f t="shared" si="24"/>
        <v>1365238.2629711954</v>
      </c>
      <c r="AF46" s="56">
        <f t="shared" si="25"/>
        <v>1365238.2629711954</v>
      </c>
      <c r="AG46" s="56">
        <f t="shared" si="26"/>
        <v>1365238.2629711954</v>
      </c>
      <c r="AH46" s="56">
        <f t="shared" si="16"/>
        <v>1365238.2629711954</v>
      </c>
      <c r="AI46" s="56">
        <f t="shared" si="17"/>
        <v>10226195.646474645</v>
      </c>
    </row>
    <row r="47" spans="1:35" x14ac:dyDescent="0.25">
      <c r="A47" s="55">
        <v>43</v>
      </c>
      <c r="B47" s="55" t="s">
        <v>18</v>
      </c>
      <c r="C47" s="69">
        <f t="shared" si="6"/>
        <v>38989</v>
      </c>
      <c r="D47" s="57">
        <v>48731</v>
      </c>
      <c r="E47" s="55" t="s">
        <v>26</v>
      </c>
      <c r="F47" s="55" t="s">
        <v>28</v>
      </c>
      <c r="G47" s="71">
        <v>41395946.139534883</v>
      </c>
      <c r="H47" s="70">
        <f t="shared" ref="H47:H52" si="27">G47/19</f>
        <v>2178734.0073439414</v>
      </c>
      <c r="I47" s="70">
        <f t="shared" si="8"/>
        <v>16355427.890746299</v>
      </c>
      <c r="J47" s="70">
        <f t="shared" si="9"/>
        <v>25040518.248788584</v>
      </c>
      <c r="K47" s="71">
        <v>25128926.757830136</v>
      </c>
      <c r="L47" s="53">
        <v>1</v>
      </c>
      <c r="M47" s="54">
        <f t="shared" si="19"/>
        <v>7.506849315068493</v>
      </c>
      <c r="N47" s="55">
        <v>20</v>
      </c>
      <c r="O47" s="54">
        <f t="shared" si="20"/>
        <v>12.493150684931507</v>
      </c>
      <c r="P47" s="53">
        <f t="shared" si="10"/>
        <v>25040517.248788584</v>
      </c>
      <c r="Q47" s="53">
        <f t="shared" si="21"/>
        <v>2004339.6482034721</v>
      </c>
      <c r="R47" s="53">
        <f t="shared" si="11"/>
        <v>23124587.109626662</v>
      </c>
      <c r="S47" s="53">
        <f t="shared" si="12"/>
        <v>2004339.6482034721</v>
      </c>
      <c r="T47" s="53">
        <f>'Dep CA 2014-15, 2015-16'!T46</f>
        <v>21120247.461423188</v>
      </c>
      <c r="U47" s="54">
        <f t="shared" si="18"/>
        <v>9.5095890410958912</v>
      </c>
      <c r="V47" s="55">
        <v>25</v>
      </c>
      <c r="W47" s="54">
        <f t="shared" si="22"/>
        <v>15.490410958904109</v>
      </c>
      <c r="X47" s="53"/>
      <c r="Y47" s="53">
        <f t="shared" si="13"/>
        <v>1363440.0996497106</v>
      </c>
      <c r="Z47" s="56">
        <f t="shared" si="14"/>
        <v>19756807.361773476</v>
      </c>
      <c r="AA47" s="56">
        <f t="shared" si="0"/>
        <v>1363440.0996497106</v>
      </c>
      <c r="AB47" s="56">
        <f t="shared" si="15"/>
        <v>18393367.262123764</v>
      </c>
      <c r="AC47" s="56">
        <f t="shared" si="1"/>
        <v>1363440.0996497106</v>
      </c>
      <c r="AD47" s="56">
        <f t="shared" si="23"/>
        <v>1363440.0996497106</v>
      </c>
      <c r="AE47" s="56">
        <f t="shared" si="24"/>
        <v>1363440.0996497106</v>
      </c>
      <c r="AF47" s="56">
        <f t="shared" si="25"/>
        <v>1363440.0996497106</v>
      </c>
      <c r="AG47" s="56">
        <f t="shared" si="26"/>
        <v>1363440.0996497106</v>
      </c>
      <c r="AH47" s="56">
        <f t="shared" si="16"/>
        <v>1363440.0996497106</v>
      </c>
      <c r="AI47" s="56">
        <f t="shared" si="17"/>
        <v>10212726.664225498</v>
      </c>
    </row>
    <row r="48" spans="1:35" x14ac:dyDescent="0.25">
      <c r="A48" s="55">
        <v>44</v>
      </c>
      <c r="B48" s="55" t="s">
        <v>18</v>
      </c>
      <c r="C48" s="69">
        <f t="shared" si="6"/>
        <v>38989</v>
      </c>
      <c r="D48" s="57">
        <v>48732</v>
      </c>
      <c r="E48" s="55" t="s">
        <v>26</v>
      </c>
      <c r="F48" s="55" t="s">
        <v>28</v>
      </c>
      <c r="G48" s="71">
        <v>41395946.139534883</v>
      </c>
      <c r="H48" s="70">
        <f t="shared" si="27"/>
        <v>2178734.0073439414</v>
      </c>
      <c r="I48" s="70">
        <f t="shared" si="8"/>
        <v>16355427.890746299</v>
      </c>
      <c r="J48" s="70">
        <f t="shared" si="9"/>
        <v>25040518.248788584</v>
      </c>
      <c r="K48" s="71">
        <v>25128926.757830136</v>
      </c>
      <c r="L48" s="53">
        <v>1</v>
      </c>
      <c r="M48" s="54">
        <f t="shared" si="19"/>
        <v>7.506849315068493</v>
      </c>
      <c r="N48" s="55">
        <v>20</v>
      </c>
      <c r="O48" s="54">
        <f t="shared" si="20"/>
        <v>12.493150684931507</v>
      </c>
      <c r="P48" s="53">
        <f t="shared" si="10"/>
        <v>25040517.248788584</v>
      </c>
      <c r="Q48" s="53">
        <f t="shared" si="21"/>
        <v>2004339.6482034721</v>
      </c>
      <c r="R48" s="53">
        <f t="shared" si="11"/>
        <v>23124587.109626662</v>
      </c>
      <c r="S48" s="53">
        <f t="shared" si="12"/>
        <v>2004339.6482034721</v>
      </c>
      <c r="T48" s="53">
        <f>'Dep CA 2014-15, 2015-16'!T47</f>
        <v>21120247.461423188</v>
      </c>
      <c r="U48" s="54">
        <f t="shared" si="18"/>
        <v>9.5095890410958912</v>
      </c>
      <c r="V48" s="55">
        <v>25</v>
      </c>
      <c r="W48" s="54">
        <f t="shared" si="22"/>
        <v>15.490410958904109</v>
      </c>
      <c r="X48" s="53"/>
      <c r="Y48" s="53">
        <f t="shared" si="13"/>
        <v>1363440.0996497106</v>
      </c>
      <c r="Z48" s="56">
        <f t="shared" si="14"/>
        <v>19756807.361773476</v>
      </c>
      <c r="AA48" s="56">
        <f t="shared" si="0"/>
        <v>1363440.0996497106</v>
      </c>
      <c r="AB48" s="56">
        <f t="shared" si="15"/>
        <v>18393367.262123764</v>
      </c>
      <c r="AC48" s="56">
        <f t="shared" si="1"/>
        <v>1363440.0996497106</v>
      </c>
      <c r="AD48" s="56">
        <f t="shared" si="23"/>
        <v>1363440.0996497106</v>
      </c>
      <c r="AE48" s="56">
        <f t="shared" si="24"/>
        <v>1363440.0996497106</v>
      </c>
      <c r="AF48" s="56">
        <f t="shared" si="25"/>
        <v>1363440.0996497106</v>
      </c>
      <c r="AG48" s="56">
        <f t="shared" si="26"/>
        <v>1363440.0996497106</v>
      </c>
      <c r="AH48" s="56">
        <f t="shared" si="16"/>
        <v>1363440.0996497106</v>
      </c>
      <c r="AI48" s="56">
        <f t="shared" si="17"/>
        <v>10212726.664225498</v>
      </c>
    </row>
    <row r="49" spans="1:35" x14ac:dyDescent="0.25">
      <c r="A49" s="55">
        <v>45</v>
      </c>
      <c r="B49" s="55" t="s">
        <v>18</v>
      </c>
      <c r="C49" s="69">
        <f t="shared" si="6"/>
        <v>38989</v>
      </c>
      <c r="D49" s="57">
        <v>48733</v>
      </c>
      <c r="E49" s="55" t="s">
        <v>26</v>
      </c>
      <c r="F49" s="55" t="s">
        <v>28</v>
      </c>
      <c r="G49" s="71">
        <v>41395946.139534883</v>
      </c>
      <c r="H49" s="70">
        <f t="shared" si="27"/>
        <v>2178734.0073439414</v>
      </c>
      <c r="I49" s="70">
        <f t="shared" si="8"/>
        <v>16355427.890746299</v>
      </c>
      <c r="J49" s="70">
        <f t="shared" si="9"/>
        <v>25040518.248788584</v>
      </c>
      <c r="K49" s="71">
        <v>25128926.757830136</v>
      </c>
      <c r="L49" s="53">
        <v>1</v>
      </c>
      <c r="M49" s="54">
        <f t="shared" si="19"/>
        <v>7.506849315068493</v>
      </c>
      <c r="N49" s="55">
        <v>20</v>
      </c>
      <c r="O49" s="54">
        <f t="shared" si="20"/>
        <v>12.493150684931507</v>
      </c>
      <c r="P49" s="53">
        <f t="shared" si="10"/>
        <v>25040517.248788584</v>
      </c>
      <c r="Q49" s="53">
        <f t="shared" si="21"/>
        <v>2004339.6482034721</v>
      </c>
      <c r="R49" s="53">
        <f t="shared" si="11"/>
        <v>23124587.109626662</v>
      </c>
      <c r="S49" s="53">
        <f t="shared" si="12"/>
        <v>2004339.6482034721</v>
      </c>
      <c r="T49" s="53">
        <f>'Dep CA 2014-15, 2015-16'!T48</f>
        <v>21120247.461423188</v>
      </c>
      <c r="U49" s="54">
        <f t="shared" si="18"/>
        <v>9.5095890410958912</v>
      </c>
      <c r="V49" s="55">
        <v>25</v>
      </c>
      <c r="W49" s="54">
        <f t="shared" si="22"/>
        <v>15.490410958904109</v>
      </c>
      <c r="X49" s="53"/>
      <c r="Y49" s="53">
        <f t="shared" si="13"/>
        <v>1363440.0996497106</v>
      </c>
      <c r="Z49" s="56">
        <f t="shared" si="14"/>
        <v>19756807.361773476</v>
      </c>
      <c r="AA49" s="56">
        <f t="shared" si="0"/>
        <v>1363440.0996497106</v>
      </c>
      <c r="AB49" s="56">
        <f t="shared" si="15"/>
        <v>18393367.262123764</v>
      </c>
      <c r="AC49" s="56">
        <f t="shared" si="1"/>
        <v>1363440.0996497106</v>
      </c>
      <c r="AD49" s="56">
        <f t="shared" si="23"/>
        <v>1363440.0996497106</v>
      </c>
      <c r="AE49" s="56">
        <f t="shared" si="24"/>
        <v>1363440.0996497106</v>
      </c>
      <c r="AF49" s="56">
        <f t="shared" si="25"/>
        <v>1363440.0996497106</v>
      </c>
      <c r="AG49" s="56">
        <f t="shared" si="26"/>
        <v>1363440.0996497106</v>
      </c>
      <c r="AH49" s="56">
        <f t="shared" si="16"/>
        <v>1363440.0996497106</v>
      </c>
      <c r="AI49" s="56">
        <f t="shared" si="17"/>
        <v>10212726.664225498</v>
      </c>
    </row>
    <row r="50" spans="1:35" x14ac:dyDescent="0.25">
      <c r="A50" s="55">
        <v>46</v>
      </c>
      <c r="B50" s="55" t="s">
        <v>18</v>
      </c>
      <c r="C50" s="69">
        <f t="shared" si="6"/>
        <v>38989</v>
      </c>
      <c r="D50" s="57">
        <v>48734</v>
      </c>
      <c r="E50" s="55" t="s">
        <v>26</v>
      </c>
      <c r="F50" s="55" t="s">
        <v>28</v>
      </c>
      <c r="G50" s="71">
        <v>41395946.139534883</v>
      </c>
      <c r="H50" s="70">
        <f t="shared" si="27"/>
        <v>2178734.0073439414</v>
      </c>
      <c r="I50" s="70">
        <f t="shared" si="8"/>
        <v>16355427.890746299</v>
      </c>
      <c r="J50" s="70">
        <f t="shared" si="9"/>
        <v>25040518.248788584</v>
      </c>
      <c r="K50" s="71">
        <v>25128926.757830136</v>
      </c>
      <c r="L50" s="53">
        <v>1</v>
      </c>
      <c r="M50" s="54">
        <f t="shared" si="19"/>
        <v>7.506849315068493</v>
      </c>
      <c r="N50" s="55">
        <v>20</v>
      </c>
      <c r="O50" s="54">
        <f t="shared" si="20"/>
        <v>12.493150684931507</v>
      </c>
      <c r="P50" s="53">
        <f t="shared" si="10"/>
        <v>25040517.248788584</v>
      </c>
      <c r="Q50" s="53">
        <f t="shared" si="21"/>
        <v>2004339.6482034721</v>
      </c>
      <c r="R50" s="53">
        <f t="shared" si="11"/>
        <v>23124587.109626662</v>
      </c>
      <c r="S50" s="53">
        <f t="shared" si="12"/>
        <v>2004339.6482034721</v>
      </c>
      <c r="T50" s="53">
        <f>'Dep CA 2014-15, 2015-16'!T49</f>
        <v>21120247.461423188</v>
      </c>
      <c r="U50" s="54">
        <f t="shared" si="18"/>
        <v>9.5095890410958912</v>
      </c>
      <c r="V50" s="55">
        <v>25</v>
      </c>
      <c r="W50" s="54">
        <f t="shared" si="22"/>
        <v>15.490410958904109</v>
      </c>
      <c r="X50" s="53"/>
      <c r="Y50" s="53">
        <f t="shared" si="13"/>
        <v>1363440.0996497106</v>
      </c>
      <c r="Z50" s="56">
        <f t="shared" si="14"/>
        <v>19756807.361773476</v>
      </c>
      <c r="AA50" s="56">
        <f t="shared" si="0"/>
        <v>1363440.0996497106</v>
      </c>
      <c r="AB50" s="56">
        <f t="shared" si="15"/>
        <v>18393367.262123764</v>
      </c>
      <c r="AC50" s="56">
        <f t="shared" si="1"/>
        <v>1363440.0996497106</v>
      </c>
      <c r="AD50" s="56">
        <f t="shared" si="23"/>
        <v>1363440.0996497106</v>
      </c>
      <c r="AE50" s="56">
        <f t="shared" si="24"/>
        <v>1363440.0996497106</v>
      </c>
      <c r="AF50" s="56">
        <f t="shared" si="25"/>
        <v>1363440.0996497106</v>
      </c>
      <c r="AG50" s="56">
        <f t="shared" si="26"/>
        <v>1363440.0996497106</v>
      </c>
      <c r="AH50" s="56">
        <f t="shared" si="16"/>
        <v>1363440.0996497106</v>
      </c>
      <c r="AI50" s="56">
        <f t="shared" si="17"/>
        <v>10212726.664225498</v>
      </c>
    </row>
    <row r="51" spans="1:35" x14ac:dyDescent="0.25">
      <c r="A51" s="55">
        <v>47</v>
      </c>
      <c r="B51" s="55" t="s">
        <v>18</v>
      </c>
      <c r="C51" s="69">
        <f t="shared" si="6"/>
        <v>38989</v>
      </c>
      <c r="D51" s="57">
        <v>48735</v>
      </c>
      <c r="E51" s="55" t="s">
        <v>26</v>
      </c>
      <c r="F51" s="55" t="s">
        <v>28</v>
      </c>
      <c r="G51" s="71">
        <v>41395946.139534883</v>
      </c>
      <c r="H51" s="70">
        <f t="shared" si="27"/>
        <v>2178734.0073439414</v>
      </c>
      <c r="I51" s="70">
        <f t="shared" si="8"/>
        <v>16355427.890746299</v>
      </c>
      <c r="J51" s="70">
        <f t="shared" si="9"/>
        <v>25040518.248788584</v>
      </c>
      <c r="K51" s="71">
        <v>25128926.757830136</v>
      </c>
      <c r="L51" s="53">
        <v>1</v>
      </c>
      <c r="M51" s="54">
        <f t="shared" si="19"/>
        <v>7.506849315068493</v>
      </c>
      <c r="N51" s="55">
        <v>20</v>
      </c>
      <c r="O51" s="54">
        <f t="shared" si="20"/>
        <v>12.493150684931507</v>
      </c>
      <c r="P51" s="53">
        <f t="shared" si="10"/>
        <v>25040517.248788584</v>
      </c>
      <c r="Q51" s="53">
        <f t="shared" si="21"/>
        <v>2004339.6482034721</v>
      </c>
      <c r="R51" s="53">
        <f t="shared" si="11"/>
        <v>23124587.109626662</v>
      </c>
      <c r="S51" s="53">
        <f t="shared" si="12"/>
        <v>2004339.6482034721</v>
      </c>
      <c r="T51" s="53">
        <f>'Dep CA 2014-15, 2015-16'!T50</f>
        <v>21120247.461423188</v>
      </c>
      <c r="U51" s="54">
        <f t="shared" si="18"/>
        <v>9.5095890410958912</v>
      </c>
      <c r="V51" s="55">
        <v>25</v>
      </c>
      <c r="W51" s="54">
        <f t="shared" si="22"/>
        <v>15.490410958904109</v>
      </c>
      <c r="X51" s="53"/>
      <c r="Y51" s="53">
        <f t="shared" si="13"/>
        <v>1363440.0996497106</v>
      </c>
      <c r="Z51" s="56">
        <f t="shared" si="14"/>
        <v>19756807.361773476</v>
      </c>
      <c r="AA51" s="56">
        <f t="shared" si="0"/>
        <v>1363440.0996497106</v>
      </c>
      <c r="AB51" s="56">
        <f t="shared" si="15"/>
        <v>18393367.262123764</v>
      </c>
      <c r="AC51" s="56">
        <f t="shared" si="1"/>
        <v>1363440.0996497106</v>
      </c>
      <c r="AD51" s="56">
        <f t="shared" si="23"/>
        <v>1363440.0996497106</v>
      </c>
      <c r="AE51" s="56">
        <f t="shared" si="24"/>
        <v>1363440.0996497106</v>
      </c>
      <c r="AF51" s="56">
        <f t="shared" si="25"/>
        <v>1363440.0996497106</v>
      </c>
      <c r="AG51" s="56">
        <f t="shared" si="26"/>
        <v>1363440.0996497106</v>
      </c>
      <c r="AH51" s="56">
        <f t="shared" si="16"/>
        <v>1363440.0996497106</v>
      </c>
      <c r="AI51" s="56">
        <f t="shared" si="17"/>
        <v>10212726.664225498</v>
      </c>
    </row>
    <row r="52" spans="1:35" x14ac:dyDescent="0.25">
      <c r="A52" s="55">
        <v>48</v>
      </c>
      <c r="B52" s="55" t="s">
        <v>18</v>
      </c>
      <c r="C52" s="69">
        <f t="shared" si="6"/>
        <v>38989</v>
      </c>
      <c r="D52" s="57">
        <v>48736</v>
      </c>
      <c r="E52" s="55" t="s">
        <v>26</v>
      </c>
      <c r="F52" s="55" t="s">
        <v>28</v>
      </c>
      <c r="G52" s="71">
        <v>41395946.139534883</v>
      </c>
      <c r="H52" s="70">
        <f t="shared" si="27"/>
        <v>2178734.0073439414</v>
      </c>
      <c r="I52" s="70">
        <f t="shared" si="8"/>
        <v>16355427.890746299</v>
      </c>
      <c r="J52" s="70">
        <f t="shared" si="9"/>
        <v>25040518.248788584</v>
      </c>
      <c r="K52" s="71">
        <v>25128926.757830136</v>
      </c>
      <c r="L52" s="53">
        <v>1</v>
      </c>
      <c r="M52" s="54">
        <f t="shared" si="19"/>
        <v>7.506849315068493</v>
      </c>
      <c r="N52" s="55">
        <v>20</v>
      </c>
      <c r="O52" s="54">
        <f t="shared" si="20"/>
        <v>12.493150684931507</v>
      </c>
      <c r="P52" s="53">
        <f t="shared" si="10"/>
        <v>25040517.248788584</v>
      </c>
      <c r="Q52" s="53">
        <f t="shared" si="21"/>
        <v>2004339.6482034721</v>
      </c>
      <c r="R52" s="53">
        <f t="shared" si="11"/>
        <v>23124587.109626662</v>
      </c>
      <c r="S52" s="53">
        <f t="shared" si="12"/>
        <v>2004339.6482034721</v>
      </c>
      <c r="T52" s="53">
        <f>'Dep CA 2014-15, 2015-16'!T51</f>
        <v>21120247.461423188</v>
      </c>
      <c r="U52" s="54">
        <f t="shared" si="18"/>
        <v>9.5095890410958912</v>
      </c>
      <c r="V52" s="55">
        <v>25</v>
      </c>
      <c r="W52" s="54">
        <f t="shared" si="22"/>
        <v>15.490410958904109</v>
      </c>
      <c r="X52" s="53"/>
      <c r="Y52" s="53">
        <f t="shared" si="13"/>
        <v>1363440.0996497106</v>
      </c>
      <c r="Z52" s="56">
        <f t="shared" si="14"/>
        <v>19756807.361773476</v>
      </c>
      <c r="AA52" s="56">
        <f t="shared" si="0"/>
        <v>1363440.0996497106</v>
      </c>
      <c r="AB52" s="56">
        <f t="shared" si="15"/>
        <v>18393367.262123764</v>
      </c>
      <c r="AC52" s="56">
        <f t="shared" si="1"/>
        <v>1363440.0996497106</v>
      </c>
      <c r="AD52" s="56">
        <f t="shared" si="23"/>
        <v>1363440.0996497106</v>
      </c>
      <c r="AE52" s="56">
        <f t="shared" si="24"/>
        <v>1363440.0996497106</v>
      </c>
      <c r="AF52" s="56">
        <f t="shared" si="25"/>
        <v>1363440.0996497106</v>
      </c>
      <c r="AG52" s="56">
        <f t="shared" si="26"/>
        <v>1363440.0996497106</v>
      </c>
      <c r="AH52" s="56">
        <f t="shared" si="16"/>
        <v>1363440.0996497106</v>
      </c>
      <c r="AI52" s="56">
        <f t="shared" si="17"/>
        <v>10212726.664225498</v>
      </c>
    </row>
    <row r="53" spans="1:35" x14ac:dyDescent="0.25">
      <c r="A53" s="55">
        <v>49</v>
      </c>
      <c r="B53" s="55" t="s">
        <v>18</v>
      </c>
      <c r="C53" s="69">
        <f t="shared" si="6"/>
        <v>38989</v>
      </c>
      <c r="D53" s="57">
        <v>48737</v>
      </c>
      <c r="E53" s="55" t="s">
        <v>26</v>
      </c>
      <c r="F53" s="55" t="s">
        <v>28</v>
      </c>
      <c r="G53" s="71">
        <v>41395946.139534883</v>
      </c>
      <c r="H53" s="70">
        <f t="shared" ref="H53:H89" si="28">G53/18.98</f>
        <v>2181029.8282157471</v>
      </c>
      <c r="I53" s="70">
        <f t="shared" si="8"/>
        <v>16372662.272085335</v>
      </c>
      <c r="J53" s="70">
        <f t="shared" si="9"/>
        <v>25023283.867449548</v>
      </c>
      <c r="K53" s="71">
        <v>25128926.757830136</v>
      </c>
      <c r="L53" s="53">
        <v>1</v>
      </c>
      <c r="M53" s="54">
        <f t="shared" si="19"/>
        <v>7.506849315068493</v>
      </c>
      <c r="N53" s="55">
        <v>20</v>
      </c>
      <c r="O53" s="54">
        <f t="shared" si="20"/>
        <v>12.493150684931507</v>
      </c>
      <c r="P53" s="53">
        <f t="shared" si="10"/>
        <v>25023282.867449548</v>
      </c>
      <c r="Q53" s="53">
        <f t="shared" si="21"/>
        <v>2002960.1418024309</v>
      </c>
      <c r="R53" s="53">
        <f t="shared" si="11"/>
        <v>23125966.616027705</v>
      </c>
      <c r="S53" s="53">
        <f t="shared" si="12"/>
        <v>2002960.1418024309</v>
      </c>
      <c r="T53" s="53">
        <f>'Dep CA 2014-15, 2015-16'!T52</f>
        <v>21123006.474225275</v>
      </c>
      <c r="U53" s="54">
        <f t="shared" si="18"/>
        <v>9.5095890410958912</v>
      </c>
      <c r="V53" s="55">
        <v>25</v>
      </c>
      <c r="W53" s="54">
        <f t="shared" si="22"/>
        <v>15.490410958904109</v>
      </c>
      <c r="X53" s="53"/>
      <c r="Y53" s="53">
        <f t="shared" si="13"/>
        <v>1363618.2106636409</v>
      </c>
      <c r="Z53" s="56">
        <f t="shared" si="14"/>
        <v>19759388.263561636</v>
      </c>
      <c r="AA53" s="56">
        <f t="shared" si="0"/>
        <v>1363618.2106636409</v>
      </c>
      <c r="AB53" s="56">
        <f t="shared" si="15"/>
        <v>18395770.052897997</v>
      </c>
      <c r="AC53" s="56">
        <f t="shared" si="1"/>
        <v>1363618.2106636409</v>
      </c>
      <c r="AD53" s="56">
        <f t="shared" si="23"/>
        <v>1363618.2106636409</v>
      </c>
      <c r="AE53" s="56">
        <f t="shared" si="24"/>
        <v>1363618.2106636409</v>
      </c>
      <c r="AF53" s="56">
        <f t="shared" si="25"/>
        <v>1363618.2106636409</v>
      </c>
      <c r="AG53" s="56">
        <f t="shared" si="26"/>
        <v>1363618.2106636409</v>
      </c>
      <c r="AH53" s="56">
        <f t="shared" si="16"/>
        <v>1363618.2106636409</v>
      </c>
      <c r="AI53" s="56">
        <f t="shared" si="17"/>
        <v>10214060.788916154</v>
      </c>
    </row>
    <row r="54" spans="1:35" x14ac:dyDescent="0.25">
      <c r="A54" s="55">
        <v>50</v>
      </c>
      <c r="B54" s="55" t="s">
        <v>18</v>
      </c>
      <c r="C54" s="69">
        <f t="shared" si="6"/>
        <v>38989</v>
      </c>
      <c r="D54" s="57">
        <v>53018</v>
      </c>
      <c r="E54" s="55" t="s">
        <v>26</v>
      </c>
      <c r="F54" s="55" t="s">
        <v>28</v>
      </c>
      <c r="G54" s="71">
        <v>41395946.139534883</v>
      </c>
      <c r="H54" s="70">
        <f t="shared" si="28"/>
        <v>2181029.8282157471</v>
      </c>
      <c r="I54" s="70">
        <f t="shared" si="8"/>
        <v>16372662.272085335</v>
      </c>
      <c r="J54" s="70">
        <f t="shared" si="9"/>
        <v>25023283.867449548</v>
      </c>
      <c r="K54" s="71">
        <v>25128926.757830136</v>
      </c>
      <c r="L54" s="53">
        <v>1</v>
      </c>
      <c r="M54" s="54">
        <f t="shared" si="19"/>
        <v>7.506849315068493</v>
      </c>
      <c r="N54" s="55">
        <v>20</v>
      </c>
      <c r="O54" s="54">
        <f t="shared" si="20"/>
        <v>12.493150684931507</v>
      </c>
      <c r="P54" s="53">
        <f t="shared" si="10"/>
        <v>25023282.867449548</v>
      </c>
      <c r="Q54" s="53">
        <f t="shared" si="21"/>
        <v>2002960.1418024309</v>
      </c>
      <c r="R54" s="53">
        <f t="shared" si="11"/>
        <v>23125966.616027705</v>
      </c>
      <c r="S54" s="53">
        <f t="shared" si="12"/>
        <v>2002960.1418024309</v>
      </c>
      <c r="T54" s="53">
        <f>'Dep CA 2014-15, 2015-16'!T53</f>
        <v>21123006.474225275</v>
      </c>
      <c r="U54" s="54">
        <f t="shared" si="18"/>
        <v>9.5095890410958912</v>
      </c>
      <c r="V54" s="55">
        <v>25</v>
      </c>
      <c r="W54" s="54">
        <f t="shared" si="22"/>
        <v>15.490410958904109</v>
      </c>
      <c r="X54" s="53"/>
      <c r="Y54" s="53">
        <f t="shared" si="13"/>
        <v>1363618.2106636409</v>
      </c>
      <c r="Z54" s="56">
        <f t="shared" si="14"/>
        <v>19759388.263561636</v>
      </c>
      <c r="AA54" s="56">
        <f t="shared" si="0"/>
        <v>1363618.2106636409</v>
      </c>
      <c r="AB54" s="56">
        <f t="shared" si="15"/>
        <v>18395770.052897997</v>
      </c>
      <c r="AC54" s="56">
        <f t="shared" si="1"/>
        <v>1363618.2106636409</v>
      </c>
      <c r="AD54" s="56">
        <f t="shared" si="23"/>
        <v>1363618.2106636409</v>
      </c>
      <c r="AE54" s="56">
        <f t="shared" si="24"/>
        <v>1363618.2106636409</v>
      </c>
      <c r="AF54" s="56">
        <f t="shared" si="25"/>
        <v>1363618.2106636409</v>
      </c>
      <c r="AG54" s="56">
        <f t="shared" si="26"/>
        <v>1363618.2106636409</v>
      </c>
      <c r="AH54" s="56">
        <f t="shared" si="16"/>
        <v>1363618.2106636409</v>
      </c>
      <c r="AI54" s="56">
        <f t="shared" si="17"/>
        <v>10214060.788916154</v>
      </c>
    </row>
    <row r="55" spans="1:35" x14ac:dyDescent="0.25">
      <c r="A55" s="55">
        <v>51</v>
      </c>
      <c r="B55" s="55" t="s">
        <v>18</v>
      </c>
      <c r="C55" s="69">
        <f t="shared" si="6"/>
        <v>38989</v>
      </c>
      <c r="D55" s="57">
        <v>53019</v>
      </c>
      <c r="E55" s="55" t="s">
        <v>26</v>
      </c>
      <c r="F55" s="55" t="s">
        <v>28</v>
      </c>
      <c r="G55" s="71">
        <v>41395946.139534883</v>
      </c>
      <c r="H55" s="70">
        <f t="shared" si="28"/>
        <v>2181029.8282157471</v>
      </c>
      <c r="I55" s="70">
        <f t="shared" si="8"/>
        <v>16372662.272085335</v>
      </c>
      <c r="J55" s="70">
        <f t="shared" si="9"/>
        <v>25023283.867449548</v>
      </c>
      <c r="K55" s="71">
        <v>25128926.757830136</v>
      </c>
      <c r="L55" s="53">
        <v>1</v>
      </c>
      <c r="M55" s="54">
        <f t="shared" si="19"/>
        <v>7.506849315068493</v>
      </c>
      <c r="N55" s="55">
        <v>20</v>
      </c>
      <c r="O55" s="54">
        <f t="shared" si="20"/>
        <v>12.493150684931507</v>
      </c>
      <c r="P55" s="53">
        <f t="shared" si="10"/>
        <v>25023282.867449548</v>
      </c>
      <c r="Q55" s="53">
        <f t="shared" si="21"/>
        <v>2002960.1418024309</v>
      </c>
      <c r="R55" s="53">
        <f t="shared" si="11"/>
        <v>23125966.616027705</v>
      </c>
      <c r="S55" s="53">
        <f t="shared" si="12"/>
        <v>2002960.1418024309</v>
      </c>
      <c r="T55" s="53">
        <f>'Dep CA 2014-15, 2015-16'!T54</f>
        <v>21123006.474225275</v>
      </c>
      <c r="U55" s="54">
        <f t="shared" si="18"/>
        <v>9.5095890410958912</v>
      </c>
      <c r="V55" s="55">
        <v>25</v>
      </c>
      <c r="W55" s="54">
        <f t="shared" si="22"/>
        <v>15.490410958904109</v>
      </c>
      <c r="X55" s="53"/>
      <c r="Y55" s="53">
        <f t="shared" si="13"/>
        <v>1363618.2106636409</v>
      </c>
      <c r="Z55" s="56">
        <f t="shared" si="14"/>
        <v>19759388.263561636</v>
      </c>
      <c r="AA55" s="56">
        <f t="shared" si="0"/>
        <v>1363618.2106636409</v>
      </c>
      <c r="AB55" s="56">
        <f t="shared" si="15"/>
        <v>18395770.052897997</v>
      </c>
      <c r="AC55" s="56">
        <f t="shared" si="1"/>
        <v>1363618.2106636409</v>
      </c>
      <c r="AD55" s="56">
        <f t="shared" si="23"/>
        <v>1363618.2106636409</v>
      </c>
      <c r="AE55" s="56">
        <f t="shared" si="24"/>
        <v>1363618.2106636409</v>
      </c>
      <c r="AF55" s="56">
        <f t="shared" si="25"/>
        <v>1363618.2106636409</v>
      </c>
      <c r="AG55" s="56">
        <f t="shared" si="26"/>
        <v>1363618.2106636409</v>
      </c>
      <c r="AH55" s="56">
        <f t="shared" si="16"/>
        <v>1363618.2106636409</v>
      </c>
      <c r="AI55" s="56">
        <f t="shared" si="17"/>
        <v>10214060.788916154</v>
      </c>
    </row>
    <row r="56" spans="1:35" x14ac:dyDescent="0.25">
      <c r="A56" s="55">
        <v>52</v>
      </c>
      <c r="B56" s="55" t="s">
        <v>18</v>
      </c>
      <c r="C56" s="69">
        <f t="shared" si="6"/>
        <v>38989</v>
      </c>
      <c r="D56" s="57">
        <v>48738</v>
      </c>
      <c r="E56" s="55" t="s">
        <v>26</v>
      </c>
      <c r="F56" s="55" t="s">
        <v>28</v>
      </c>
      <c r="G56" s="71">
        <v>41395946.139534883</v>
      </c>
      <c r="H56" s="70">
        <f t="shared" si="28"/>
        <v>2181029.8282157471</v>
      </c>
      <c r="I56" s="70">
        <f t="shared" si="8"/>
        <v>16372662.272085335</v>
      </c>
      <c r="J56" s="70">
        <f t="shared" si="9"/>
        <v>25023283.867449548</v>
      </c>
      <c r="K56" s="71">
        <v>25128926.757830136</v>
      </c>
      <c r="L56" s="53">
        <v>1</v>
      </c>
      <c r="M56" s="54">
        <f t="shared" si="19"/>
        <v>7.506849315068493</v>
      </c>
      <c r="N56" s="55">
        <v>20</v>
      </c>
      <c r="O56" s="54">
        <f t="shared" si="20"/>
        <v>12.493150684931507</v>
      </c>
      <c r="P56" s="53">
        <f t="shared" si="10"/>
        <v>25023282.867449548</v>
      </c>
      <c r="Q56" s="53">
        <f t="shared" si="21"/>
        <v>2002960.1418024309</v>
      </c>
      <c r="R56" s="53">
        <f t="shared" si="11"/>
        <v>23125966.616027705</v>
      </c>
      <c r="S56" s="53">
        <f t="shared" si="12"/>
        <v>2002960.1418024309</v>
      </c>
      <c r="T56" s="53">
        <f>'Dep CA 2014-15, 2015-16'!T55</f>
        <v>21123006.474225275</v>
      </c>
      <c r="U56" s="54">
        <f t="shared" si="18"/>
        <v>9.5095890410958912</v>
      </c>
      <c r="V56" s="55">
        <v>25</v>
      </c>
      <c r="W56" s="54">
        <f t="shared" si="22"/>
        <v>15.490410958904109</v>
      </c>
      <c r="X56" s="53"/>
      <c r="Y56" s="53">
        <f t="shared" si="13"/>
        <v>1363618.2106636409</v>
      </c>
      <c r="Z56" s="56">
        <f t="shared" si="14"/>
        <v>19759388.263561636</v>
      </c>
      <c r="AA56" s="56">
        <f t="shared" si="0"/>
        <v>1363618.2106636409</v>
      </c>
      <c r="AB56" s="56">
        <f t="shared" si="15"/>
        <v>18395770.052897997</v>
      </c>
      <c r="AC56" s="56">
        <f t="shared" si="1"/>
        <v>1363618.2106636409</v>
      </c>
      <c r="AD56" s="56">
        <f t="shared" si="23"/>
        <v>1363618.2106636409</v>
      </c>
      <c r="AE56" s="56">
        <f t="shared" si="24"/>
        <v>1363618.2106636409</v>
      </c>
      <c r="AF56" s="56">
        <f t="shared" si="25"/>
        <v>1363618.2106636409</v>
      </c>
      <c r="AG56" s="56">
        <f t="shared" si="26"/>
        <v>1363618.2106636409</v>
      </c>
      <c r="AH56" s="56">
        <f t="shared" si="16"/>
        <v>1363618.2106636409</v>
      </c>
      <c r="AI56" s="56">
        <f t="shared" si="17"/>
        <v>10214060.788916154</v>
      </c>
    </row>
    <row r="57" spans="1:35" x14ac:dyDescent="0.25">
      <c r="A57" s="55">
        <v>53</v>
      </c>
      <c r="B57" s="55" t="s">
        <v>18</v>
      </c>
      <c r="C57" s="69">
        <f t="shared" si="6"/>
        <v>38989</v>
      </c>
      <c r="D57" s="57">
        <v>48739</v>
      </c>
      <c r="E57" s="55" t="s">
        <v>26</v>
      </c>
      <c r="F57" s="55" t="s">
        <v>28</v>
      </c>
      <c r="G57" s="71">
        <v>41395946.139534883</v>
      </c>
      <c r="H57" s="70">
        <f t="shared" si="28"/>
        <v>2181029.8282157471</v>
      </c>
      <c r="I57" s="70">
        <f t="shared" si="8"/>
        <v>16372662.272085335</v>
      </c>
      <c r="J57" s="70">
        <f t="shared" si="9"/>
        <v>25023283.867449548</v>
      </c>
      <c r="K57" s="71">
        <v>25128926.757830136</v>
      </c>
      <c r="L57" s="53">
        <v>1</v>
      </c>
      <c r="M57" s="54">
        <f t="shared" si="19"/>
        <v>7.506849315068493</v>
      </c>
      <c r="N57" s="55">
        <v>20</v>
      </c>
      <c r="O57" s="54">
        <f t="shared" si="20"/>
        <v>12.493150684931507</v>
      </c>
      <c r="P57" s="53">
        <f t="shared" si="10"/>
        <v>25023282.867449548</v>
      </c>
      <c r="Q57" s="53">
        <f t="shared" si="21"/>
        <v>2002960.1418024309</v>
      </c>
      <c r="R57" s="53">
        <f t="shared" si="11"/>
        <v>23125966.616027705</v>
      </c>
      <c r="S57" s="53">
        <f t="shared" si="12"/>
        <v>2002960.1418024309</v>
      </c>
      <c r="T57" s="53">
        <f>'Dep CA 2014-15, 2015-16'!T56</f>
        <v>21123006.474225275</v>
      </c>
      <c r="U57" s="54">
        <f t="shared" si="18"/>
        <v>9.5095890410958912</v>
      </c>
      <c r="V57" s="55">
        <v>25</v>
      </c>
      <c r="W57" s="54">
        <f t="shared" si="22"/>
        <v>15.490410958904109</v>
      </c>
      <c r="X57" s="53"/>
      <c r="Y57" s="53">
        <f t="shared" si="13"/>
        <v>1363618.2106636409</v>
      </c>
      <c r="Z57" s="56">
        <f t="shared" si="14"/>
        <v>19759388.263561636</v>
      </c>
      <c r="AA57" s="56">
        <f t="shared" si="0"/>
        <v>1363618.2106636409</v>
      </c>
      <c r="AB57" s="56">
        <f t="shared" si="15"/>
        <v>18395770.052897997</v>
      </c>
      <c r="AC57" s="56">
        <f t="shared" si="1"/>
        <v>1363618.2106636409</v>
      </c>
      <c r="AD57" s="56">
        <f t="shared" si="23"/>
        <v>1363618.2106636409</v>
      </c>
      <c r="AE57" s="56">
        <f t="shared" si="24"/>
        <v>1363618.2106636409</v>
      </c>
      <c r="AF57" s="56">
        <f t="shared" si="25"/>
        <v>1363618.2106636409</v>
      </c>
      <c r="AG57" s="56">
        <f t="shared" si="26"/>
        <v>1363618.2106636409</v>
      </c>
      <c r="AH57" s="56">
        <f t="shared" si="16"/>
        <v>1363618.2106636409</v>
      </c>
      <c r="AI57" s="56">
        <f t="shared" si="17"/>
        <v>10214060.788916154</v>
      </c>
    </row>
    <row r="58" spans="1:35" x14ac:dyDescent="0.25">
      <c r="A58" s="55">
        <v>54</v>
      </c>
      <c r="B58" s="55" t="s">
        <v>18</v>
      </c>
      <c r="C58" s="69">
        <f t="shared" si="6"/>
        <v>38989</v>
      </c>
      <c r="D58" s="57">
        <v>48740</v>
      </c>
      <c r="E58" s="55" t="s">
        <v>26</v>
      </c>
      <c r="F58" s="55" t="s">
        <v>28</v>
      </c>
      <c r="G58" s="71">
        <v>41395946.139534883</v>
      </c>
      <c r="H58" s="70">
        <f t="shared" si="28"/>
        <v>2181029.8282157471</v>
      </c>
      <c r="I58" s="70">
        <f t="shared" si="8"/>
        <v>16372662.272085335</v>
      </c>
      <c r="J58" s="70">
        <f t="shared" si="9"/>
        <v>25023283.867449548</v>
      </c>
      <c r="K58" s="71">
        <v>25128927.361613154</v>
      </c>
      <c r="L58" s="53">
        <v>1</v>
      </c>
      <c r="M58" s="54">
        <f t="shared" si="19"/>
        <v>7.506849315068493</v>
      </c>
      <c r="N58" s="55">
        <v>20</v>
      </c>
      <c r="O58" s="54">
        <f t="shared" si="20"/>
        <v>12.493150684931507</v>
      </c>
      <c r="P58" s="53">
        <f t="shared" si="10"/>
        <v>25023282.867449548</v>
      </c>
      <c r="Q58" s="53">
        <f t="shared" si="21"/>
        <v>2002960.1418024309</v>
      </c>
      <c r="R58" s="53">
        <f t="shared" si="11"/>
        <v>23125967.219810724</v>
      </c>
      <c r="S58" s="53">
        <f t="shared" si="12"/>
        <v>2002960.1418024309</v>
      </c>
      <c r="T58" s="53">
        <f>'Dep CA 2014-15, 2015-16'!T57</f>
        <v>21123007.078008294</v>
      </c>
      <c r="U58" s="54">
        <f t="shared" si="18"/>
        <v>9.5095890410958912</v>
      </c>
      <c r="V58" s="55">
        <v>25</v>
      </c>
      <c r="W58" s="54">
        <f t="shared" si="22"/>
        <v>15.490410958904109</v>
      </c>
      <c r="X58" s="53"/>
      <c r="Y58" s="53">
        <f t="shared" si="13"/>
        <v>1363618.2496414976</v>
      </c>
      <c r="Z58" s="56">
        <f t="shared" si="14"/>
        <v>19759388.828366797</v>
      </c>
      <c r="AA58" s="56">
        <f t="shared" si="0"/>
        <v>1363618.2496414976</v>
      </c>
      <c r="AB58" s="56">
        <f t="shared" si="15"/>
        <v>18395770.578725301</v>
      </c>
      <c r="AC58" s="56">
        <f t="shared" si="1"/>
        <v>1363618.2496414976</v>
      </c>
      <c r="AD58" s="56">
        <f t="shared" si="23"/>
        <v>1363618.2496414976</v>
      </c>
      <c r="AE58" s="56">
        <f t="shared" si="24"/>
        <v>1363618.2496414976</v>
      </c>
      <c r="AF58" s="56">
        <f t="shared" si="25"/>
        <v>1363618.2496414976</v>
      </c>
      <c r="AG58" s="56">
        <f t="shared" si="26"/>
        <v>1363618.2496414976</v>
      </c>
      <c r="AH58" s="56">
        <f t="shared" si="16"/>
        <v>1363618.2496414976</v>
      </c>
      <c r="AI58" s="56">
        <f t="shared" si="17"/>
        <v>10214061.080876321</v>
      </c>
    </row>
    <row r="59" spans="1:35" x14ac:dyDescent="0.25">
      <c r="A59" s="55">
        <v>55</v>
      </c>
      <c r="B59" s="55" t="s">
        <v>18</v>
      </c>
      <c r="C59" s="69">
        <f t="shared" si="6"/>
        <v>38989</v>
      </c>
      <c r="D59" s="57">
        <v>48741</v>
      </c>
      <c r="E59" s="55" t="s">
        <v>26</v>
      </c>
      <c r="F59" s="55" t="s">
        <v>28</v>
      </c>
      <c r="G59" s="71">
        <v>41395946.139534883</v>
      </c>
      <c r="H59" s="70">
        <f t="shared" si="28"/>
        <v>2181029.8282157471</v>
      </c>
      <c r="I59" s="70">
        <f t="shared" si="8"/>
        <v>16372662.272085335</v>
      </c>
      <c r="J59" s="70">
        <f t="shared" si="9"/>
        <v>25023283.867449548</v>
      </c>
      <c r="K59" s="71">
        <v>25128927.361613154</v>
      </c>
      <c r="L59" s="53">
        <v>1</v>
      </c>
      <c r="M59" s="54">
        <f t="shared" si="19"/>
        <v>7.506849315068493</v>
      </c>
      <c r="N59" s="55">
        <v>20</v>
      </c>
      <c r="O59" s="54">
        <f t="shared" si="20"/>
        <v>12.493150684931507</v>
      </c>
      <c r="P59" s="53">
        <f t="shared" si="10"/>
        <v>25023282.867449548</v>
      </c>
      <c r="Q59" s="53">
        <f t="shared" si="21"/>
        <v>2002960.1418024309</v>
      </c>
      <c r="R59" s="53">
        <f t="shared" si="11"/>
        <v>23125967.219810724</v>
      </c>
      <c r="S59" s="53">
        <f t="shared" si="12"/>
        <v>2002960.1418024309</v>
      </c>
      <c r="T59" s="53">
        <f>'Dep CA 2014-15, 2015-16'!T58</f>
        <v>21123007.078008294</v>
      </c>
      <c r="U59" s="54">
        <f t="shared" si="18"/>
        <v>9.5095890410958912</v>
      </c>
      <c r="V59" s="55">
        <v>25</v>
      </c>
      <c r="W59" s="54">
        <f t="shared" si="22"/>
        <v>15.490410958904109</v>
      </c>
      <c r="X59" s="53"/>
      <c r="Y59" s="53">
        <f t="shared" si="13"/>
        <v>1363618.2496414976</v>
      </c>
      <c r="Z59" s="56">
        <f t="shared" si="14"/>
        <v>19759388.828366797</v>
      </c>
      <c r="AA59" s="56">
        <f t="shared" si="0"/>
        <v>1363618.2496414976</v>
      </c>
      <c r="AB59" s="56">
        <f t="shared" si="15"/>
        <v>18395770.578725301</v>
      </c>
      <c r="AC59" s="56">
        <f t="shared" si="1"/>
        <v>1363618.2496414976</v>
      </c>
      <c r="AD59" s="56">
        <f t="shared" si="23"/>
        <v>1363618.2496414976</v>
      </c>
      <c r="AE59" s="56">
        <f t="shared" si="24"/>
        <v>1363618.2496414976</v>
      </c>
      <c r="AF59" s="56">
        <f t="shared" si="25"/>
        <v>1363618.2496414976</v>
      </c>
      <c r="AG59" s="56">
        <f t="shared" si="26"/>
        <v>1363618.2496414976</v>
      </c>
      <c r="AH59" s="56">
        <f t="shared" si="16"/>
        <v>1363618.2496414976</v>
      </c>
      <c r="AI59" s="56">
        <f t="shared" si="17"/>
        <v>10214061.080876321</v>
      </c>
    </row>
    <row r="60" spans="1:35" x14ac:dyDescent="0.25">
      <c r="A60" s="55">
        <v>56</v>
      </c>
      <c r="B60" s="55" t="s">
        <v>18</v>
      </c>
      <c r="C60" s="69">
        <f t="shared" si="6"/>
        <v>38989</v>
      </c>
      <c r="D60" s="57">
        <v>48742</v>
      </c>
      <c r="E60" s="55" t="s">
        <v>26</v>
      </c>
      <c r="F60" s="55" t="s">
        <v>28</v>
      </c>
      <c r="G60" s="71">
        <v>41395946.139534883</v>
      </c>
      <c r="H60" s="70">
        <f t="shared" si="28"/>
        <v>2181029.8282157471</v>
      </c>
      <c r="I60" s="70">
        <f t="shared" si="8"/>
        <v>16372662.272085335</v>
      </c>
      <c r="J60" s="70">
        <f t="shared" si="9"/>
        <v>25023283.867449548</v>
      </c>
      <c r="K60" s="71">
        <v>25128927.361613154</v>
      </c>
      <c r="L60" s="53">
        <v>1</v>
      </c>
      <c r="M60" s="54">
        <f t="shared" si="19"/>
        <v>7.506849315068493</v>
      </c>
      <c r="N60" s="55">
        <v>20</v>
      </c>
      <c r="O60" s="54">
        <f t="shared" si="20"/>
        <v>12.493150684931507</v>
      </c>
      <c r="P60" s="53">
        <f t="shared" si="10"/>
        <v>25023282.867449548</v>
      </c>
      <c r="Q60" s="53">
        <f t="shared" si="21"/>
        <v>2002960.1418024309</v>
      </c>
      <c r="R60" s="53">
        <f t="shared" si="11"/>
        <v>23125967.219810724</v>
      </c>
      <c r="S60" s="53">
        <f t="shared" si="12"/>
        <v>2002960.1418024309</v>
      </c>
      <c r="T60" s="53">
        <f>'Dep CA 2014-15, 2015-16'!T59</f>
        <v>21123007.078008294</v>
      </c>
      <c r="U60" s="54">
        <f t="shared" si="18"/>
        <v>9.5095890410958912</v>
      </c>
      <c r="V60" s="55">
        <v>25</v>
      </c>
      <c r="W60" s="54">
        <f t="shared" si="22"/>
        <v>15.490410958904109</v>
      </c>
      <c r="X60" s="53"/>
      <c r="Y60" s="53">
        <f t="shared" si="13"/>
        <v>1363618.2496414976</v>
      </c>
      <c r="Z60" s="56">
        <f t="shared" si="14"/>
        <v>19759388.828366797</v>
      </c>
      <c r="AA60" s="56">
        <f t="shared" si="0"/>
        <v>1363618.2496414976</v>
      </c>
      <c r="AB60" s="56">
        <f t="shared" si="15"/>
        <v>18395770.578725301</v>
      </c>
      <c r="AC60" s="56">
        <f t="shared" si="1"/>
        <v>1363618.2496414976</v>
      </c>
      <c r="AD60" s="56">
        <f t="shared" si="23"/>
        <v>1363618.2496414976</v>
      </c>
      <c r="AE60" s="56">
        <f t="shared" si="24"/>
        <v>1363618.2496414976</v>
      </c>
      <c r="AF60" s="56">
        <f t="shared" si="25"/>
        <v>1363618.2496414976</v>
      </c>
      <c r="AG60" s="56">
        <f t="shared" si="26"/>
        <v>1363618.2496414976</v>
      </c>
      <c r="AH60" s="56">
        <f t="shared" si="16"/>
        <v>1363618.2496414976</v>
      </c>
      <c r="AI60" s="56">
        <f t="shared" si="17"/>
        <v>10214061.080876321</v>
      </c>
    </row>
    <row r="61" spans="1:35" x14ac:dyDescent="0.25">
      <c r="A61" s="55">
        <v>57</v>
      </c>
      <c r="B61" s="55" t="s">
        <v>18</v>
      </c>
      <c r="C61" s="69">
        <f>DATE(2006,10,26)</f>
        <v>39016</v>
      </c>
      <c r="D61" s="57">
        <v>48743</v>
      </c>
      <c r="E61" s="55" t="s">
        <v>26</v>
      </c>
      <c r="F61" s="55" t="s">
        <v>28</v>
      </c>
      <c r="G61" s="71">
        <v>41395946.139534883</v>
      </c>
      <c r="H61" s="70">
        <f t="shared" si="28"/>
        <v>2181029.8282157471</v>
      </c>
      <c r="I61" s="70">
        <f t="shared" si="8"/>
        <v>16211325.819039239</v>
      </c>
      <c r="J61" s="70">
        <f t="shared" si="9"/>
        <v>25184620.320495643</v>
      </c>
      <c r="K61" s="71">
        <v>25156452.193599999</v>
      </c>
      <c r="L61" s="53">
        <v>1</v>
      </c>
      <c r="M61" s="54">
        <f t="shared" si="19"/>
        <v>7.4328767123287669</v>
      </c>
      <c r="N61" s="55">
        <v>20</v>
      </c>
      <c r="O61" s="54">
        <f t="shared" si="20"/>
        <v>12.567123287671233</v>
      </c>
      <c r="P61" s="53">
        <f t="shared" si="10"/>
        <v>25184619.320495643</v>
      </c>
      <c r="Q61" s="53">
        <f t="shared" si="21"/>
        <v>2004008.2956138891</v>
      </c>
      <c r="R61" s="53">
        <f t="shared" si="11"/>
        <v>23152443.89798611</v>
      </c>
      <c r="S61" s="53">
        <f t="shared" si="12"/>
        <v>2004008.2956138891</v>
      </c>
      <c r="T61" s="53">
        <f>'Dep CA 2014-15, 2015-16'!T60</f>
        <v>21148435.602372222</v>
      </c>
      <c r="U61" s="54">
        <f t="shared" si="18"/>
        <v>9.4356164383561651</v>
      </c>
      <c r="V61" s="55">
        <v>25</v>
      </c>
      <c r="W61" s="54">
        <f t="shared" si="22"/>
        <v>15.564383561643835</v>
      </c>
      <c r="X61" s="53"/>
      <c r="Y61" s="53">
        <f t="shared" si="13"/>
        <v>1358771.1661443163</v>
      </c>
      <c r="Z61" s="56">
        <f t="shared" si="14"/>
        <v>19789664.436227906</v>
      </c>
      <c r="AA61" s="56">
        <f t="shared" si="0"/>
        <v>1358771.1661443163</v>
      </c>
      <c r="AB61" s="56">
        <f t="shared" si="15"/>
        <v>18430893.270083591</v>
      </c>
      <c r="AC61" s="56">
        <f t="shared" si="1"/>
        <v>1358771.1661443163</v>
      </c>
      <c r="AD61" s="56">
        <f t="shared" si="23"/>
        <v>1358771.1661443163</v>
      </c>
      <c r="AE61" s="56">
        <f t="shared" si="24"/>
        <v>1358771.1661443163</v>
      </c>
      <c r="AF61" s="56">
        <f t="shared" si="25"/>
        <v>1358771.1661443163</v>
      </c>
      <c r="AG61" s="56">
        <f t="shared" si="26"/>
        <v>1358771.1661443163</v>
      </c>
      <c r="AH61" s="56">
        <f t="shared" si="16"/>
        <v>1358771.1661443163</v>
      </c>
      <c r="AI61" s="56">
        <f t="shared" si="17"/>
        <v>10278266.273217691</v>
      </c>
    </row>
    <row r="62" spans="1:35" x14ac:dyDescent="0.25">
      <c r="A62" s="55">
        <v>58</v>
      </c>
      <c r="B62" s="55" t="s">
        <v>18</v>
      </c>
      <c r="C62" s="69">
        <f t="shared" ref="C62:C69" si="29">DATE(2006,10,26)</f>
        <v>39016</v>
      </c>
      <c r="D62" s="57">
        <v>48744</v>
      </c>
      <c r="E62" s="55" t="s">
        <v>26</v>
      </c>
      <c r="F62" s="55" t="s">
        <v>28</v>
      </c>
      <c r="G62" s="71">
        <v>41395946.139534883</v>
      </c>
      <c r="H62" s="70">
        <f t="shared" si="28"/>
        <v>2181029.8282157471</v>
      </c>
      <c r="I62" s="70">
        <f t="shared" si="8"/>
        <v>16211325.819039239</v>
      </c>
      <c r="J62" s="70">
        <f t="shared" si="9"/>
        <v>25184620.320495643</v>
      </c>
      <c r="K62" s="71">
        <v>25156452.193599999</v>
      </c>
      <c r="L62" s="53">
        <v>1</v>
      </c>
      <c r="M62" s="54">
        <f t="shared" si="19"/>
        <v>7.4328767123287669</v>
      </c>
      <c r="N62" s="55">
        <v>20</v>
      </c>
      <c r="O62" s="54">
        <f t="shared" si="20"/>
        <v>12.567123287671233</v>
      </c>
      <c r="P62" s="53">
        <f t="shared" si="10"/>
        <v>25184619.320495643</v>
      </c>
      <c r="Q62" s="53">
        <f t="shared" si="21"/>
        <v>2004008.2956138891</v>
      </c>
      <c r="R62" s="53">
        <f t="shared" si="11"/>
        <v>23152443.89798611</v>
      </c>
      <c r="S62" s="53">
        <f t="shared" si="12"/>
        <v>2004008.2956138891</v>
      </c>
      <c r="T62" s="53">
        <f>'Dep CA 2014-15, 2015-16'!T61</f>
        <v>21148435.602372222</v>
      </c>
      <c r="U62" s="54">
        <f t="shared" si="18"/>
        <v>9.4356164383561651</v>
      </c>
      <c r="V62" s="55">
        <v>25</v>
      </c>
      <c r="W62" s="54">
        <f t="shared" si="22"/>
        <v>15.564383561643835</v>
      </c>
      <c r="X62" s="53"/>
      <c r="Y62" s="53">
        <f t="shared" si="13"/>
        <v>1358771.1661443163</v>
      </c>
      <c r="Z62" s="56">
        <f t="shared" si="14"/>
        <v>19789664.436227906</v>
      </c>
      <c r="AA62" s="56">
        <f t="shared" si="0"/>
        <v>1358771.1661443163</v>
      </c>
      <c r="AB62" s="56">
        <f t="shared" si="15"/>
        <v>18430893.270083591</v>
      </c>
      <c r="AC62" s="56">
        <f t="shared" si="1"/>
        <v>1358771.1661443163</v>
      </c>
      <c r="AD62" s="56">
        <f t="shared" si="23"/>
        <v>1358771.1661443163</v>
      </c>
      <c r="AE62" s="56">
        <f t="shared" si="24"/>
        <v>1358771.1661443163</v>
      </c>
      <c r="AF62" s="56">
        <f t="shared" si="25"/>
        <v>1358771.1661443163</v>
      </c>
      <c r="AG62" s="56">
        <f t="shared" si="26"/>
        <v>1358771.1661443163</v>
      </c>
      <c r="AH62" s="56">
        <f t="shared" si="16"/>
        <v>1358771.1661443163</v>
      </c>
      <c r="AI62" s="56">
        <f t="shared" si="17"/>
        <v>10278266.273217691</v>
      </c>
    </row>
    <row r="63" spans="1:35" x14ac:dyDescent="0.25">
      <c r="A63" s="55">
        <v>59</v>
      </c>
      <c r="B63" s="55" t="s">
        <v>18</v>
      </c>
      <c r="C63" s="69">
        <f t="shared" si="29"/>
        <v>39016</v>
      </c>
      <c r="D63" s="57">
        <v>53020</v>
      </c>
      <c r="E63" s="55" t="s">
        <v>26</v>
      </c>
      <c r="F63" s="55" t="s">
        <v>28</v>
      </c>
      <c r="G63" s="71">
        <v>41395946.139534883</v>
      </c>
      <c r="H63" s="70">
        <f t="shared" si="28"/>
        <v>2181029.8282157471</v>
      </c>
      <c r="I63" s="70">
        <f t="shared" si="8"/>
        <v>16211325.819039239</v>
      </c>
      <c r="J63" s="70">
        <f t="shared" si="9"/>
        <v>25184620.320495643</v>
      </c>
      <c r="K63" s="71">
        <v>25156452.193599999</v>
      </c>
      <c r="L63" s="53">
        <v>1</v>
      </c>
      <c r="M63" s="54">
        <f t="shared" si="19"/>
        <v>7.4328767123287669</v>
      </c>
      <c r="N63" s="55">
        <v>20</v>
      </c>
      <c r="O63" s="54">
        <f t="shared" si="20"/>
        <v>12.567123287671233</v>
      </c>
      <c r="P63" s="53">
        <f t="shared" si="10"/>
        <v>25184619.320495643</v>
      </c>
      <c r="Q63" s="53">
        <f t="shared" si="21"/>
        <v>2004008.2956138891</v>
      </c>
      <c r="R63" s="53">
        <f t="shared" si="11"/>
        <v>23152443.89798611</v>
      </c>
      <c r="S63" s="53">
        <f t="shared" si="12"/>
        <v>2004008.2956138891</v>
      </c>
      <c r="T63" s="53">
        <f>'Dep CA 2014-15, 2015-16'!T62</f>
        <v>21148435.602372222</v>
      </c>
      <c r="U63" s="54">
        <f t="shared" si="18"/>
        <v>9.4356164383561651</v>
      </c>
      <c r="V63" s="55">
        <v>25</v>
      </c>
      <c r="W63" s="54">
        <f t="shared" si="22"/>
        <v>15.564383561643835</v>
      </c>
      <c r="X63" s="53"/>
      <c r="Y63" s="53">
        <f t="shared" si="13"/>
        <v>1358771.1661443163</v>
      </c>
      <c r="Z63" s="56">
        <f t="shared" si="14"/>
        <v>19789664.436227906</v>
      </c>
      <c r="AA63" s="56">
        <f t="shared" si="0"/>
        <v>1358771.1661443163</v>
      </c>
      <c r="AB63" s="56">
        <f t="shared" si="15"/>
        <v>18430893.270083591</v>
      </c>
      <c r="AC63" s="56">
        <f t="shared" si="1"/>
        <v>1358771.1661443163</v>
      </c>
      <c r="AD63" s="56">
        <f t="shared" si="23"/>
        <v>1358771.1661443163</v>
      </c>
      <c r="AE63" s="56">
        <f t="shared" si="24"/>
        <v>1358771.1661443163</v>
      </c>
      <c r="AF63" s="56">
        <f t="shared" si="25"/>
        <v>1358771.1661443163</v>
      </c>
      <c r="AG63" s="56">
        <f t="shared" si="26"/>
        <v>1358771.1661443163</v>
      </c>
      <c r="AH63" s="56">
        <f t="shared" si="16"/>
        <v>1358771.1661443163</v>
      </c>
      <c r="AI63" s="56">
        <f t="shared" si="17"/>
        <v>10278266.273217691</v>
      </c>
    </row>
    <row r="64" spans="1:35" x14ac:dyDescent="0.25">
      <c r="A64" s="55">
        <v>60</v>
      </c>
      <c r="B64" s="55" t="s">
        <v>18</v>
      </c>
      <c r="C64" s="69">
        <f t="shared" si="29"/>
        <v>39016</v>
      </c>
      <c r="D64" s="57">
        <v>53021</v>
      </c>
      <c r="E64" s="55" t="s">
        <v>26</v>
      </c>
      <c r="F64" s="55" t="s">
        <v>28</v>
      </c>
      <c r="G64" s="71">
        <v>41395946.139534883</v>
      </c>
      <c r="H64" s="70">
        <f t="shared" si="28"/>
        <v>2181029.8282157471</v>
      </c>
      <c r="I64" s="70">
        <f t="shared" si="8"/>
        <v>16211325.819039239</v>
      </c>
      <c r="J64" s="70">
        <f t="shared" si="9"/>
        <v>25184620.320495643</v>
      </c>
      <c r="K64" s="71">
        <v>25156452.193599999</v>
      </c>
      <c r="L64" s="53">
        <v>1</v>
      </c>
      <c r="M64" s="54">
        <f t="shared" si="19"/>
        <v>7.4328767123287669</v>
      </c>
      <c r="N64" s="55">
        <v>20</v>
      </c>
      <c r="O64" s="54">
        <f t="shared" si="20"/>
        <v>12.567123287671233</v>
      </c>
      <c r="P64" s="53">
        <f t="shared" si="10"/>
        <v>25184619.320495643</v>
      </c>
      <c r="Q64" s="53">
        <f t="shared" si="21"/>
        <v>2004008.2956138891</v>
      </c>
      <c r="R64" s="53">
        <f t="shared" si="11"/>
        <v>23152443.89798611</v>
      </c>
      <c r="S64" s="53">
        <f t="shared" si="12"/>
        <v>2004008.2956138891</v>
      </c>
      <c r="T64" s="53">
        <f>'Dep CA 2014-15, 2015-16'!T63</f>
        <v>21148435.602372222</v>
      </c>
      <c r="U64" s="54">
        <f t="shared" si="18"/>
        <v>9.4356164383561651</v>
      </c>
      <c r="V64" s="55">
        <v>25</v>
      </c>
      <c r="W64" s="54">
        <f t="shared" si="22"/>
        <v>15.564383561643835</v>
      </c>
      <c r="X64" s="53"/>
      <c r="Y64" s="53">
        <f t="shared" si="13"/>
        <v>1358771.1661443163</v>
      </c>
      <c r="Z64" s="56">
        <f t="shared" si="14"/>
        <v>19789664.436227906</v>
      </c>
      <c r="AA64" s="56">
        <f t="shared" si="0"/>
        <v>1358771.1661443163</v>
      </c>
      <c r="AB64" s="56">
        <f t="shared" si="15"/>
        <v>18430893.270083591</v>
      </c>
      <c r="AC64" s="56">
        <f t="shared" si="1"/>
        <v>1358771.1661443163</v>
      </c>
      <c r="AD64" s="56">
        <f t="shared" si="23"/>
        <v>1358771.1661443163</v>
      </c>
      <c r="AE64" s="56">
        <f t="shared" si="24"/>
        <v>1358771.1661443163</v>
      </c>
      <c r="AF64" s="56">
        <f t="shared" si="25"/>
        <v>1358771.1661443163</v>
      </c>
      <c r="AG64" s="56">
        <f t="shared" si="26"/>
        <v>1358771.1661443163</v>
      </c>
      <c r="AH64" s="56">
        <f t="shared" si="16"/>
        <v>1358771.1661443163</v>
      </c>
      <c r="AI64" s="56">
        <f t="shared" si="17"/>
        <v>10278266.273217691</v>
      </c>
    </row>
    <row r="65" spans="1:35" x14ac:dyDescent="0.25">
      <c r="A65" s="55">
        <v>61</v>
      </c>
      <c r="B65" s="55" t="s">
        <v>18</v>
      </c>
      <c r="C65" s="69">
        <f t="shared" si="29"/>
        <v>39016</v>
      </c>
      <c r="D65" s="57">
        <v>53022</v>
      </c>
      <c r="E65" s="55" t="s">
        <v>26</v>
      </c>
      <c r="F65" s="55" t="s">
        <v>28</v>
      </c>
      <c r="G65" s="71">
        <v>41395946.139534883</v>
      </c>
      <c r="H65" s="70">
        <f t="shared" si="28"/>
        <v>2181029.8282157471</v>
      </c>
      <c r="I65" s="70">
        <f t="shared" si="8"/>
        <v>16211325.819039239</v>
      </c>
      <c r="J65" s="70">
        <f t="shared" si="9"/>
        <v>25184620.320495643</v>
      </c>
      <c r="K65" s="71">
        <v>25156452.193599999</v>
      </c>
      <c r="L65" s="53">
        <v>1</v>
      </c>
      <c r="M65" s="54">
        <f t="shared" si="19"/>
        <v>7.4328767123287669</v>
      </c>
      <c r="N65" s="55">
        <v>20</v>
      </c>
      <c r="O65" s="54">
        <f t="shared" si="20"/>
        <v>12.567123287671233</v>
      </c>
      <c r="P65" s="53">
        <f t="shared" si="10"/>
        <v>25184619.320495643</v>
      </c>
      <c r="Q65" s="53">
        <f t="shared" si="21"/>
        <v>2004008.2956138891</v>
      </c>
      <c r="R65" s="53">
        <f t="shared" si="11"/>
        <v>23152443.89798611</v>
      </c>
      <c r="S65" s="53">
        <f t="shared" si="12"/>
        <v>2004008.2956138891</v>
      </c>
      <c r="T65" s="53">
        <f>'Dep CA 2014-15, 2015-16'!T64</f>
        <v>21148435.602372222</v>
      </c>
      <c r="U65" s="54">
        <f t="shared" si="18"/>
        <v>9.4356164383561651</v>
      </c>
      <c r="V65" s="55">
        <v>25</v>
      </c>
      <c r="W65" s="54">
        <f t="shared" si="22"/>
        <v>15.564383561643835</v>
      </c>
      <c r="X65" s="53"/>
      <c r="Y65" s="53">
        <f t="shared" si="13"/>
        <v>1358771.1661443163</v>
      </c>
      <c r="Z65" s="56">
        <f t="shared" si="14"/>
        <v>19789664.436227906</v>
      </c>
      <c r="AA65" s="56">
        <f t="shared" si="0"/>
        <v>1358771.1661443163</v>
      </c>
      <c r="AB65" s="56">
        <f t="shared" si="15"/>
        <v>18430893.270083591</v>
      </c>
      <c r="AC65" s="56">
        <f t="shared" si="1"/>
        <v>1358771.1661443163</v>
      </c>
      <c r="AD65" s="56">
        <f t="shared" si="23"/>
        <v>1358771.1661443163</v>
      </c>
      <c r="AE65" s="56">
        <f t="shared" si="24"/>
        <v>1358771.1661443163</v>
      </c>
      <c r="AF65" s="56">
        <f t="shared" si="25"/>
        <v>1358771.1661443163</v>
      </c>
      <c r="AG65" s="56">
        <f t="shared" si="26"/>
        <v>1358771.1661443163</v>
      </c>
      <c r="AH65" s="56">
        <f t="shared" si="16"/>
        <v>1358771.1661443163</v>
      </c>
      <c r="AI65" s="56">
        <f t="shared" si="17"/>
        <v>10278266.273217691</v>
      </c>
    </row>
    <row r="66" spans="1:35" x14ac:dyDescent="0.25">
      <c r="A66" s="55">
        <v>62</v>
      </c>
      <c r="B66" s="55" t="s">
        <v>18</v>
      </c>
      <c r="C66" s="69">
        <f t="shared" si="29"/>
        <v>39016</v>
      </c>
      <c r="D66" s="57">
        <v>48931</v>
      </c>
      <c r="E66" s="55" t="s">
        <v>26</v>
      </c>
      <c r="F66" s="55" t="s">
        <v>28</v>
      </c>
      <c r="G66" s="71">
        <v>41395946.139534883</v>
      </c>
      <c r="H66" s="70">
        <f t="shared" si="28"/>
        <v>2181029.8282157471</v>
      </c>
      <c r="I66" s="70">
        <f t="shared" si="8"/>
        <v>16211325.819039239</v>
      </c>
      <c r="J66" s="70">
        <f t="shared" si="9"/>
        <v>25184620.320495643</v>
      </c>
      <c r="K66" s="71">
        <v>25156452.193599999</v>
      </c>
      <c r="L66" s="53">
        <v>1</v>
      </c>
      <c r="M66" s="54">
        <f t="shared" si="19"/>
        <v>7.4328767123287669</v>
      </c>
      <c r="N66" s="55">
        <v>20</v>
      </c>
      <c r="O66" s="54">
        <f t="shared" si="20"/>
        <v>12.567123287671233</v>
      </c>
      <c r="P66" s="53">
        <f t="shared" si="10"/>
        <v>25184619.320495643</v>
      </c>
      <c r="Q66" s="53">
        <f t="shared" si="21"/>
        <v>2004008.2956138891</v>
      </c>
      <c r="R66" s="53">
        <f t="shared" si="11"/>
        <v>23152443.89798611</v>
      </c>
      <c r="S66" s="53">
        <f t="shared" si="12"/>
        <v>2004008.2956138891</v>
      </c>
      <c r="T66" s="53">
        <f>'Dep CA 2014-15, 2015-16'!T65</f>
        <v>21148435.602372222</v>
      </c>
      <c r="U66" s="54">
        <f t="shared" si="18"/>
        <v>9.4356164383561651</v>
      </c>
      <c r="V66" s="55">
        <v>25</v>
      </c>
      <c r="W66" s="54">
        <f t="shared" si="22"/>
        <v>15.564383561643835</v>
      </c>
      <c r="X66" s="53"/>
      <c r="Y66" s="53">
        <f t="shared" si="13"/>
        <v>1358771.1661443163</v>
      </c>
      <c r="Z66" s="56">
        <f t="shared" si="14"/>
        <v>19789664.436227906</v>
      </c>
      <c r="AA66" s="56">
        <f t="shared" si="0"/>
        <v>1358771.1661443163</v>
      </c>
      <c r="AB66" s="56">
        <f t="shared" si="15"/>
        <v>18430893.270083591</v>
      </c>
      <c r="AC66" s="56">
        <f t="shared" si="1"/>
        <v>1358771.1661443163</v>
      </c>
      <c r="AD66" s="56">
        <f t="shared" si="23"/>
        <v>1358771.1661443163</v>
      </c>
      <c r="AE66" s="56">
        <f t="shared" si="24"/>
        <v>1358771.1661443163</v>
      </c>
      <c r="AF66" s="56">
        <f t="shared" si="25"/>
        <v>1358771.1661443163</v>
      </c>
      <c r="AG66" s="56">
        <f t="shared" si="26"/>
        <v>1358771.1661443163</v>
      </c>
      <c r="AH66" s="56">
        <f t="shared" si="16"/>
        <v>1358771.1661443163</v>
      </c>
      <c r="AI66" s="56">
        <f t="shared" si="17"/>
        <v>10278266.273217691</v>
      </c>
    </row>
    <row r="67" spans="1:35" x14ac:dyDescent="0.25">
      <c r="A67" s="55">
        <v>63</v>
      </c>
      <c r="B67" s="55" t="s">
        <v>18</v>
      </c>
      <c r="C67" s="69">
        <f t="shared" si="29"/>
        <v>39016</v>
      </c>
      <c r="D67" s="57">
        <v>48932</v>
      </c>
      <c r="E67" s="55" t="s">
        <v>26</v>
      </c>
      <c r="F67" s="55" t="s">
        <v>28</v>
      </c>
      <c r="G67" s="71">
        <v>41395946.139534883</v>
      </c>
      <c r="H67" s="70">
        <f t="shared" si="28"/>
        <v>2181029.8282157471</v>
      </c>
      <c r="I67" s="70">
        <f t="shared" si="8"/>
        <v>16211325.819039239</v>
      </c>
      <c r="J67" s="70">
        <f t="shared" si="9"/>
        <v>25184620.320495643</v>
      </c>
      <c r="K67" s="71">
        <v>25156452.193599999</v>
      </c>
      <c r="L67" s="53">
        <v>1</v>
      </c>
      <c r="M67" s="54">
        <f t="shared" si="19"/>
        <v>7.4328767123287669</v>
      </c>
      <c r="N67" s="55">
        <v>20</v>
      </c>
      <c r="O67" s="54">
        <f t="shared" si="20"/>
        <v>12.567123287671233</v>
      </c>
      <c r="P67" s="53">
        <f t="shared" si="10"/>
        <v>25184619.320495643</v>
      </c>
      <c r="Q67" s="53">
        <f t="shared" si="21"/>
        <v>2004008.2956138891</v>
      </c>
      <c r="R67" s="53">
        <f t="shared" si="11"/>
        <v>23152443.89798611</v>
      </c>
      <c r="S67" s="53">
        <f t="shared" si="12"/>
        <v>2004008.2956138891</v>
      </c>
      <c r="T67" s="53">
        <f>'Dep CA 2014-15, 2015-16'!T66</f>
        <v>21148435.602372222</v>
      </c>
      <c r="U67" s="54">
        <f t="shared" si="18"/>
        <v>9.4356164383561651</v>
      </c>
      <c r="V67" s="55">
        <v>25</v>
      </c>
      <c r="W67" s="54">
        <f t="shared" si="22"/>
        <v>15.564383561643835</v>
      </c>
      <c r="X67" s="53"/>
      <c r="Y67" s="53">
        <f t="shared" si="13"/>
        <v>1358771.1661443163</v>
      </c>
      <c r="Z67" s="56">
        <f t="shared" si="14"/>
        <v>19789664.436227906</v>
      </c>
      <c r="AA67" s="56">
        <f t="shared" si="0"/>
        <v>1358771.1661443163</v>
      </c>
      <c r="AB67" s="56">
        <f t="shared" si="15"/>
        <v>18430893.270083591</v>
      </c>
      <c r="AC67" s="56">
        <f t="shared" si="1"/>
        <v>1358771.1661443163</v>
      </c>
      <c r="AD67" s="56">
        <f t="shared" si="23"/>
        <v>1358771.1661443163</v>
      </c>
      <c r="AE67" s="56">
        <f t="shared" si="24"/>
        <v>1358771.1661443163</v>
      </c>
      <c r="AF67" s="56">
        <f t="shared" si="25"/>
        <v>1358771.1661443163</v>
      </c>
      <c r="AG67" s="56">
        <f t="shared" si="26"/>
        <v>1358771.1661443163</v>
      </c>
      <c r="AH67" s="56">
        <f t="shared" si="16"/>
        <v>1358771.1661443163</v>
      </c>
      <c r="AI67" s="56">
        <f t="shared" si="17"/>
        <v>10278266.273217691</v>
      </c>
    </row>
    <row r="68" spans="1:35" x14ac:dyDescent="0.25">
      <c r="A68" s="55">
        <v>64</v>
      </c>
      <c r="B68" s="55" t="s">
        <v>18</v>
      </c>
      <c r="C68" s="69">
        <f t="shared" si="29"/>
        <v>39016</v>
      </c>
      <c r="D68" s="57">
        <v>48933</v>
      </c>
      <c r="E68" s="55" t="s">
        <v>26</v>
      </c>
      <c r="F68" s="55" t="s">
        <v>28</v>
      </c>
      <c r="G68" s="71">
        <v>41395946.139534883</v>
      </c>
      <c r="H68" s="70">
        <f t="shared" si="28"/>
        <v>2181029.8282157471</v>
      </c>
      <c r="I68" s="70">
        <f t="shared" si="8"/>
        <v>16211325.819039239</v>
      </c>
      <c r="J68" s="70">
        <f t="shared" si="9"/>
        <v>25184620.320495643</v>
      </c>
      <c r="K68" s="71">
        <v>25156452.824000001</v>
      </c>
      <c r="L68" s="53">
        <v>1</v>
      </c>
      <c r="M68" s="54">
        <f t="shared" si="19"/>
        <v>7.4328767123287669</v>
      </c>
      <c r="N68" s="55">
        <v>20</v>
      </c>
      <c r="O68" s="54">
        <f t="shared" si="20"/>
        <v>12.567123287671233</v>
      </c>
      <c r="P68" s="53">
        <f t="shared" si="10"/>
        <v>25184619.320495643</v>
      </c>
      <c r="Q68" s="53">
        <f t="shared" si="21"/>
        <v>2004008.2956138891</v>
      </c>
      <c r="R68" s="53">
        <f t="shared" si="11"/>
        <v>23152444.528386112</v>
      </c>
      <c r="S68" s="53">
        <f t="shared" si="12"/>
        <v>2004008.2956138891</v>
      </c>
      <c r="T68" s="53">
        <f>'Dep CA 2014-15, 2015-16'!T67</f>
        <v>21148436.232772224</v>
      </c>
      <c r="U68" s="54">
        <f t="shared" si="18"/>
        <v>9.4356164383561651</v>
      </c>
      <c r="V68" s="55">
        <v>25</v>
      </c>
      <c r="W68" s="54">
        <f t="shared" si="22"/>
        <v>15.564383561643835</v>
      </c>
      <c r="X68" s="53"/>
      <c r="Y68" s="53">
        <f t="shared" si="13"/>
        <v>1358771.206647045</v>
      </c>
      <c r="Z68" s="56">
        <f t="shared" si="14"/>
        <v>19789665.026125178</v>
      </c>
      <c r="AA68" s="56">
        <f t="shared" si="0"/>
        <v>1358771.206647045</v>
      </c>
      <c r="AB68" s="56">
        <f t="shared" si="15"/>
        <v>18430893.819478132</v>
      </c>
      <c r="AC68" s="56">
        <f t="shared" si="1"/>
        <v>1358771.206647045</v>
      </c>
      <c r="AD68" s="56">
        <f t="shared" si="23"/>
        <v>1358771.206647045</v>
      </c>
      <c r="AE68" s="56">
        <f t="shared" si="24"/>
        <v>1358771.206647045</v>
      </c>
      <c r="AF68" s="56">
        <f t="shared" si="25"/>
        <v>1358771.206647045</v>
      </c>
      <c r="AG68" s="56">
        <f t="shared" si="26"/>
        <v>1358771.206647045</v>
      </c>
      <c r="AH68" s="56">
        <f t="shared" si="16"/>
        <v>1358771.206647045</v>
      </c>
      <c r="AI68" s="56">
        <f t="shared" si="17"/>
        <v>10278266.579595856</v>
      </c>
    </row>
    <row r="69" spans="1:35" x14ac:dyDescent="0.25">
      <c r="A69" s="55">
        <v>65</v>
      </c>
      <c r="B69" s="55" t="s">
        <v>18</v>
      </c>
      <c r="C69" s="69">
        <f t="shared" si="29"/>
        <v>39016</v>
      </c>
      <c r="D69" s="57">
        <v>48934</v>
      </c>
      <c r="E69" s="55" t="s">
        <v>26</v>
      </c>
      <c r="F69" s="55" t="s">
        <v>28</v>
      </c>
      <c r="G69" s="71">
        <v>41395946.139534883</v>
      </c>
      <c r="H69" s="70">
        <f t="shared" si="28"/>
        <v>2181029.8282157471</v>
      </c>
      <c r="I69" s="70">
        <f t="shared" si="8"/>
        <v>16211325.819039239</v>
      </c>
      <c r="J69" s="70">
        <f t="shared" si="9"/>
        <v>25184620.320495643</v>
      </c>
      <c r="K69" s="71">
        <v>25156452.824000001</v>
      </c>
      <c r="L69" s="53">
        <v>1</v>
      </c>
      <c r="M69" s="54">
        <f t="shared" si="19"/>
        <v>7.4328767123287669</v>
      </c>
      <c r="N69" s="55">
        <v>20</v>
      </c>
      <c r="O69" s="54">
        <f t="shared" si="20"/>
        <v>12.567123287671233</v>
      </c>
      <c r="P69" s="53">
        <f t="shared" si="10"/>
        <v>25184619.320495643</v>
      </c>
      <c r="Q69" s="53">
        <f t="shared" si="21"/>
        <v>2004008.2956138891</v>
      </c>
      <c r="R69" s="53">
        <f t="shared" si="11"/>
        <v>23152444.528386112</v>
      </c>
      <c r="S69" s="53">
        <f t="shared" si="12"/>
        <v>2004008.2956138891</v>
      </c>
      <c r="T69" s="53">
        <f>'Dep CA 2014-15, 2015-16'!T68</f>
        <v>21148436.232772224</v>
      </c>
      <c r="U69" s="54">
        <f t="shared" si="18"/>
        <v>9.4356164383561651</v>
      </c>
      <c r="V69" s="55">
        <v>25</v>
      </c>
      <c r="W69" s="54">
        <f t="shared" si="22"/>
        <v>15.564383561643835</v>
      </c>
      <c r="X69" s="53"/>
      <c r="Y69" s="53">
        <f t="shared" si="13"/>
        <v>1358771.206647045</v>
      </c>
      <c r="Z69" s="56">
        <f t="shared" si="14"/>
        <v>19789665.026125178</v>
      </c>
      <c r="AA69" s="56">
        <f t="shared" ref="AA69:AA90" si="30">Y69</f>
        <v>1358771.206647045</v>
      </c>
      <c r="AB69" s="56">
        <f t="shared" si="15"/>
        <v>18430893.819478132</v>
      </c>
      <c r="AC69" s="56">
        <f t="shared" ref="AC69:AC90" si="31">AA69</f>
        <v>1358771.206647045</v>
      </c>
      <c r="AD69" s="56">
        <f t="shared" ref="AD69:AD90" si="32">AC69</f>
        <v>1358771.206647045</v>
      </c>
      <c r="AE69" s="56">
        <f t="shared" ref="AE69:AE90" si="33">AC69</f>
        <v>1358771.206647045</v>
      </c>
      <c r="AF69" s="56">
        <f t="shared" ref="AF69:AF90" si="34">AD69</f>
        <v>1358771.206647045</v>
      </c>
      <c r="AG69" s="56">
        <f t="shared" ref="AG69:AG90" si="35">AE69</f>
        <v>1358771.206647045</v>
      </c>
      <c r="AH69" s="56">
        <f t="shared" si="16"/>
        <v>1358771.206647045</v>
      </c>
      <c r="AI69" s="56">
        <f t="shared" si="17"/>
        <v>10278266.579595856</v>
      </c>
    </row>
    <row r="70" spans="1:35" x14ac:dyDescent="0.25">
      <c r="A70" s="55">
        <v>66</v>
      </c>
      <c r="B70" s="55" t="s">
        <v>18</v>
      </c>
      <c r="C70" s="69">
        <f t="shared" ref="C70:C90" si="36">DATE(2006,12,28)</f>
        <v>39079</v>
      </c>
      <c r="D70" s="57">
        <v>48935</v>
      </c>
      <c r="E70" s="55" t="s">
        <v>27</v>
      </c>
      <c r="F70" s="55" t="s">
        <v>29</v>
      </c>
      <c r="G70" s="71">
        <v>41395946.139534883</v>
      </c>
      <c r="H70" s="70">
        <f t="shared" si="28"/>
        <v>2181029.8282157471</v>
      </c>
      <c r="I70" s="70">
        <f t="shared" ref="I70:I90" si="37">H70*M70</f>
        <v>15834874.095265012</v>
      </c>
      <c r="J70" s="70">
        <f t="shared" ref="J70:J89" si="38">G70-I70</f>
        <v>25561072.044269871</v>
      </c>
      <c r="K70" s="71">
        <v>24982781.900800001</v>
      </c>
      <c r="L70" s="53">
        <v>1</v>
      </c>
      <c r="M70" s="54">
        <f t="shared" si="19"/>
        <v>7.2602739726027394</v>
      </c>
      <c r="N70" s="55">
        <v>20</v>
      </c>
      <c r="O70" s="54">
        <f t="shared" si="20"/>
        <v>12.739726027397261</v>
      </c>
      <c r="P70" s="53">
        <f t="shared" ref="P70:P90" si="39">IF(J70&gt;L70,J70-L70,0)</f>
        <v>25561071.044269871</v>
      </c>
      <c r="Q70" s="53">
        <f t="shared" si="21"/>
        <v>2006406.6518620437</v>
      </c>
      <c r="R70" s="53">
        <f t="shared" ref="R70:R90" si="40">K70-Q70</f>
        <v>22976375.248937957</v>
      </c>
      <c r="S70" s="53">
        <f t="shared" ref="S70:S90" si="41">Q70</f>
        <v>2006406.6518620437</v>
      </c>
      <c r="T70" s="53">
        <f>'Dep CA 2014-15, 2015-16'!T69</f>
        <v>20969968.597075913</v>
      </c>
      <c r="U70" s="54">
        <f t="shared" si="18"/>
        <v>9.2630136986301377</v>
      </c>
      <c r="V70" s="55">
        <v>25</v>
      </c>
      <c r="W70" s="54">
        <f t="shared" si="22"/>
        <v>15.736986301369862</v>
      </c>
      <c r="X70" s="53"/>
      <c r="Y70" s="53">
        <f t="shared" ref="Y70:Y90" si="42">T70/W70</f>
        <v>1332527.600615026</v>
      </c>
      <c r="Z70" s="56">
        <f t="shared" ref="Z70:Z90" si="43">T70-Y70</f>
        <v>19637440.996460889</v>
      </c>
      <c r="AA70" s="56">
        <f t="shared" si="30"/>
        <v>1332527.600615026</v>
      </c>
      <c r="AB70" s="56">
        <f t="shared" ref="AB70:AB90" si="44">Z70-AA70</f>
        <v>18304913.395845864</v>
      </c>
      <c r="AC70" s="56">
        <f t="shared" si="31"/>
        <v>1332527.600615026</v>
      </c>
      <c r="AD70" s="56">
        <f t="shared" si="32"/>
        <v>1332527.600615026</v>
      </c>
      <c r="AE70" s="56">
        <f t="shared" si="33"/>
        <v>1332527.600615026</v>
      </c>
      <c r="AF70" s="56">
        <f t="shared" si="34"/>
        <v>1332527.600615026</v>
      </c>
      <c r="AG70" s="56">
        <f t="shared" si="35"/>
        <v>1332527.600615026</v>
      </c>
      <c r="AH70" s="56">
        <f t="shared" ref="AH70:AH90" si="45">AG70</f>
        <v>1332527.600615026</v>
      </c>
      <c r="AI70" s="56">
        <f t="shared" ref="AI70:AI90" si="46">AB70-AC70-AD70-AE70-AF70-AG70-AH70</f>
        <v>10309747.792155707</v>
      </c>
    </row>
    <row r="71" spans="1:35" x14ac:dyDescent="0.25">
      <c r="A71" s="55">
        <v>67</v>
      </c>
      <c r="B71" s="55" t="s">
        <v>18</v>
      </c>
      <c r="C71" s="69">
        <f t="shared" si="36"/>
        <v>39079</v>
      </c>
      <c r="D71" s="57">
        <v>48936</v>
      </c>
      <c r="E71" s="55" t="s">
        <v>27</v>
      </c>
      <c r="F71" s="55" t="s">
        <v>29</v>
      </c>
      <c r="G71" s="71">
        <v>41395946.139534883</v>
      </c>
      <c r="H71" s="70">
        <f t="shared" si="28"/>
        <v>2181029.8282157471</v>
      </c>
      <c r="I71" s="70">
        <f t="shared" si="37"/>
        <v>15834874.095265012</v>
      </c>
      <c r="J71" s="70">
        <f t="shared" si="38"/>
        <v>25561072.044269871</v>
      </c>
      <c r="K71" s="71">
        <v>24982781.900800001</v>
      </c>
      <c r="L71" s="53">
        <v>1</v>
      </c>
      <c r="M71" s="54">
        <f t="shared" si="19"/>
        <v>7.2602739726027394</v>
      </c>
      <c r="N71" s="55">
        <v>20</v>
      </c>
      <c r="O71" s="54">
        <f t="shared" si="20"/>
        <v>12.739726027397261</v>
      </c>
      <c r="P71" s="53">
        <f t="shared" si="39"/>
        <v>25561071.044269871</v>
      </c>
      <c r="Q71" s="53">
        <f t="shared" si="21"/>
        <v>2006406.6518620437</v>
      </c>
      <c r="R71" s="53">
        <f t="shared" si="40"/>
        <v>22976375.248937957</v>
      </c>
      <c r="S71" s="53">
        <f t="shared" si="41"/>
        <v>2006406.6518620437</v>
      </c>
      <c r="T71" s="53">
        <f>'Dep CA 2014-15, 2015-16'!T70</f>
        <v>20969968.597075913</v>
      </c>
      <c r="U71" s="54">
        <f t="shared" ref="U71:U90" si="47">+($U$3-C71)/365</f>
        <v>9.2630136986301377</v>
      </c>
      <c r="V71" s="55">
        <v>25</v>
      </c>
      <c r="W71" s="54">
        <f t="shared" si="22"/>
        <v>15.736986301369862</v>
      </c>
      <c r="X71" s="53"/>
      <c r="Y71" s="53">
        <f t="shared" si="42"/>
        <v>1332527.600615026</v>
      </c>
      <c r="Z71" s="56">
        <f t="shared" si="43"/>
        <v>19637440.996460889</v>
      </c>
      <c r="AA71" s="56">
        <f t="shared" si="30"/>
        <v>1332527.600615026</v>
      </c>
      <c r="AB71" s="56">
        <f t="shared" si="44"/>
        <v>18304913.395845864</v>
      </c>
      <c r="AC71" s="56">
        <f t="shared" si="31"/>
        <v>1332527.600615026</v>
      </c>
      <c r="AD71" s="56">
        <f t="shared" si="32"/>
        <v>1332527.600615026</v>
      </c>
      <c r="AE71" s="56">
        <f t="shared" si="33"/>
        <v>1332527.600615026</v>
      </c>
      <c r="AF71" s="56">
        <f t="shared" si="34"/>
        <v>1332527.600615026</v>
      </c>
      <c r="AG71" s="56">
        <f t="shared" si="35"/>
        <v>1332527.600615026</v>
      </c>
      <c r="AH71" s="56">
        <f t="shared" si="45"/>
        <v>1332527.600615026</v>
      </c>
      <c r="AI71" s="56">
        <f t="shared" si="46"/>
        <v>10309747.792155707</v>
      </c>
    </row>
    <row r="72" spans="1:35" x14ac:dyDescent="0.25">
      <c r="A72" s="55">
        <v>68</v>
      </c>
      <c r="B72" s="55" t="s">
        <v>18</v>
      </c>
      <c r="C72" s="69">
        <f t="shared" si="36"/>
        <v>39079</v>
      </c>
      <c r="D72" s="57">
        <v>48937</v>
      </c>
      <c r="E72" s="55" t="s">
        <v>27</v>
      </c>
      <c r="F72" s="55" t="s">
        <v>29</v>
      </c>
      <c r="G72" s="71">
        <v>41395946.139534883</v>
      </c>
      <c r="H72" s="70">
        <f t="shared" si="28"/>
        <v>2181029.8282157471</v>
      </c>
      <c r="I72" s="70">
        <f t="shared" si="37"/>
        <v>15834874.095265012</v>
      </c>
      <c r="J72" s="70">
        <f t="shared" si="38"/>
        <v>25561072.044269871</v>
      </c>
      <c r="K72" s="71">
        <v>24982781.900800001</v>
      </c>
      <c r="L72" s="53">
        <v>1</v>
      </c>
      <c r="M72" s="54">
        <f t="shared" ref="M72:M90" si="48">+($M$3-C72)/365</f>
        <v>7.2602739726027394</v>
      </c>
      <c r="N72" s="55">
        <v>20</v>
      </c>
      <c r="O72" s="54">
        <f t="shared" ref="O72:O90" si="49">+N72-M72</f>
        <v>12.739726027397261</v>
      </c>
      <c r="P72" s="53">
        <f t="shared" si="39"/>
        <v>25561071.044269871</v>
      </c>
      <c r="Q72" s="53">
        <f t="shared" ref="Q72:Q90" si="50">IF(O72&gt;0,P72/O72,0)</f>
        <v>2006406.6518620437</v>
      </c>
      <c r="R72" s="53">
        <f t="shared" si="40"/>
        <v>22976375.248937957</v>
      </c>
      <c r="S72" s="53">
        <f t="shared" si="41"/>
        <v>2006406.6518620437</v>
      </c>
      <c r="T72" s="53">
        <f>'Dep CA 2014-15, 2015-16'!T71</f>
        <v>20969968.597075913</v>
      </c>
      <c r="U72" s="54">
        <f t="shared" si="47"/>
        <v>9.2630136986301377</v>
      </c>
      <c r="V72" s="55">
        <v>25</v>
      </c>
      <c r="W72" s="54">
        <f t="shared" ref="W72:W90" si="51">+V72-U72</f>
        <v>15.736986301369862</v>
      </c>
      <c r="X72" s="53"/>
      <c r="Y72" s="53">
        <f t="shared" si="42"/>
        <v>1332527.600615026</v>
      </c>
      <c r="Z72" s="56">
        <f t="shared" si="43"/>
        <v>19637440.996460889</v>
      </c>
      <c r="AA72" s="56">
        <f t="shared" si="30"/>
        <v>1332527.600615026</v>
      </c>
      <c r="AB72" s="56">
        <f t="shared" si="44"/>
        <v>18304913.395845864</v>
      </c>
      <c r="AC72" s="56">
        <f t="shared" si="31"/>
        <v>1332527.600615026</v>
      </c>
      <c r="AD72" s="56">
        <f t="shared" si="32"/>
        <v>1332527.600615026</v>
      </c>
      <c r="AE72" s="56">
        <f t="shared" si="33"/>
        <v>1332527.600615026</v>
      </c>
      <c r="AF72" s="56">
        <f t="shared" si="34"/>
        <v>1332527.600615026</v>
      </c>
      <c r="AG72" s="56">
        <f t="shared" si="35"/>
        <v>1332527.600615026</v>
      </c>
      <c r="AH72" s="56">
        <f t="shared" si="45"/>
        <v>1332527.600615026</v>
      </c>
      <c r="AI72" s="56">
        <f t="shared" si="46"/>
        <v>10309747.792155707</v>
      </c>
    </row>
    <row r="73" spans="1:35" x14ac:dyDescent="0.25">
      <c r="A73" s="55">
        <v>69</v>
      </c>
      <c r="B73" s="55" t="s">
        <v>18</v>
      </c>
      <c r="C73" s="69">
        <f t="shared" si="36"/>
        <v>39079</v>
      </c>
      <c r="D73" s="57">
        <v>48938</v>
      </c>
      <c r="E73" s="55" t="s">
        <v>27</v>
      </c>
      <c r="F73" s="55" t="s">
        <v>29</v>
      </c>
      <c r="G73" s="71">
        <v>41395946.139534883</v>
      </c>
      <c r="H73" s="70">
        <f t="shared" si="28"/>
        <v>2181029.8282157471</v>
      </c>
      <c r="I73" s="70">
        <f t="shared" si="37"/>
        <v>15834874.095265012</v>
      </c>
      <c r="J73" s="70">
        <f t="shared" si="38"/>
        <v>25561072.044269871</v>
      </c>
      <c r="K73" s="71">
        <v>24982781.900800001</v>
      </c>
      <c r="L73" s="53">
        <v>1</v>
      </c>
      <c r="M73" s="54">
        <f t="shared" si="48"/>
        <v>7.2602739726027394</v>
      </c>
      <c r="N73" s="55">
        <v>20</v>
      </c>
      <c r="O73" s="54">
        <f t="shared" si="49"/>
        <v>12.739726027397261</v>
      </c>
      <c r="P73" s="53">
        <f t="shared" si="39"/>
        <v>25561071.044269871</v>
      </c>
      <c r="Q73" s="53">
        <f t="shared" si="50"/>
        <v>2006406.6518620437</v>
      </c>
      <c r="R73" s="53">
        <f t="shared" si="40"/>
        <v>22976375.248937957</v>
      </c>
      <c r="S73" s="53">
        <f t="shared" si="41"/>
        <v>2006406.6518620437</v>
      </c>
      <c r="T73" s="53">
        <f>'Dep CA 2014-15, 2015-16'!T72</f>
        <v>20969968.597075913</v>
      </c>
      <c r="U73" s="54">
        <f t="shared" si="47"/>
        <v>9.2630136986301377</v>
      </c>
      <c r="V73" s="55">
        <v>25</v>
      </c>
      <c r="W73" s="54">
        <f t="shared" si="51"/>
        <v>15.736986301369862</v>
      </c>
      <c r="X73" s="53"/>
      <c r="Y73" s="53">
        <f t="shared" si="42"/>
        <v>1332527.600615026</v>
      </c>
      <c r="Z73" s="56">
        <f t="shared" si="43"/>
        <v>19637440.996460889</v>
      </c>
      <c r="AA73" s="56">
        <f t="shared" si="30"/>
        <v>1332527.600615026</v>
      </c>
      <c r="AB73" s="56">
        <f t="shared" si="44"/>
        <v>18304913.395845864</v>
      </c>
      <c r="AC73" s="56">
        <f t="shared" si="31"/>
        <v>1332527.600615026</v>
      </c>
      <c r="AD73" s="56">
        <f t="shared" si="32"/>
        <v>1332527.600615026</v>
      </c>
      <c r="AE73" s="56">
        <f t="shared" si="33"/>
        <v>1332527.600615026</v>
      </c>
      <c r="AF73" s="56">
        <f t="shared" si="34"/>
        <v>1332527.600615026</v>
      </c>
      <c r="AG73" s="56">
        <f t="shared" si="35"/>
        <v>1332527.600615026</v>
      </c>
      <c r="AH73" s="56">
        <f t="shared" si="45"/>
        <v>1332527.600615026</v>
      </c>
      <c r="AI73" s="56">
        <f t="shared" si="46"/>
        <v>10309747.792155707</v>
      </c>
    </row>
    <row r="74" spans="1:35" x14ac:dyDescent="0.25">
      <c r="A74" s="55">
        <v>70</v>
      </c>
      <c r="B74" s="55" t="s">
        <v>18</v>
      </c>
      <c r="C74" s="69">
        <f t="shared" si="36"/>
        <v>39079</v>
      </c>
      <c r="D74" s="57">
        <v>48939</v>
      </c>
      <c r="E74" s="55" t="s">
        <v>27</v>
      </c>
      <c r="F74" s="55" t="s">
        <v>29</v>
      </c>
      <c r="G74" s="71">
        <v>41395946.139534883</v>
      </c>
      <c r="H74" s="70">
        <f t="shared" si="28"/>
        <v>2181029.8282157471</v>
      </c>
      <c r="I74" s="70">
        <f t="shared" si="37"/>
        <v>15834874.095265012</v>
      </c>
      <c r="J74" s="70">
        <f t="shared" si="38"/>
        <v>25561072.044269871</v>
      </c>
      <c r="K74" s="71">
        <v>24982781.900800001</v>
      </c>
      <c r="L74" s="53">
        <v>1</v>
      </c>
      <c r="M74" s="54">
        <f t="shared" si="48"/>
        <v>7.2602739726027394</v>
      </c>
      <c r="N74" s="55">
        <v>20</v>
      </c>
      <c r="O74" s="54">
        <f t="shared" si="49"/>
        <v>12.739726027397261</v>
      </c>
      <c r="P74" s="53">
        <f t="shared" si="39"/>
        <v>25561071.044269871</v>
      </c>
      <c r="Q74" s="53">
        <f t="shared" si="50"/>
        <v>2006406.6518620437</v>
      </c>
      <c r="R74" s="53">
        <f t="shared" si="40"/>
        <v>22976375.248937957</v>
      </c>
      <c r="S74" s="53">
        <f t="shared" si="41"/>
        <v>2006406.6518620437</v>
      </c>
      <c r="T74" s="53">
        <f>'Dep CA 2014-15, 2015-16'!T73</f>
        <v>20969968.597075913</v>
      </c>
      <c r="U74" s="54">
        <f t="shared" si="47"/>
        <v>9.2630136986301377</v>
      </c>
      <c r="V74" s="55">
        <v>25</v>
      </c>
      <c r="W74" s="54">
        <f t="shared" si="51"/>
        <v>15.736986301369862</v>
      </c>
      <c r="X74" s="53"/>
      <c r="Y74" s="53">
        <f t="shared" si="42"/>
        <v>1332527.600615026</v>
      </c>
      <c r="Z74" s="56">
        <f t="shared" si="43"/>
        <v>19637440.996460889</v>
      </c>
      <c r="AA74" s="56">
        <f t="shared" si="30"/>
        <v>1332527.600615026</v>
      </c>
      <c r="AB74" s="56">
        <f t="shared" si="44"/>
        <v>18304913.395845864</v>
      </c>
      <c r="AC74" s="56">
        <f t="shared" si="31"/>
        <v>1332527.600615026</v>
      </c>
      <c r="AD74" s="56">
        <f t="shared" si="32"/>
        <v>1332527.600615026</v>
      </c>
      <c r="AE74" s="56">
        <f t="shared" si="33"/>
        <v>1332527.600615026</v>
      </c>
      <c r="AF74" s="56">
        <f t="shared" si="34"/>
        <v>1332527.600615026</v>
      </c>
      <c r="AG74" s="56">
        <f t="shared" si="35"/>
        <v>1332527.600615026</v>
      </c>
      <c r="AH74" s="56">
        <f t="shared" si="45"/>
        <v>1332527.600615026</v>
      </c>
      <c r="AI74" s="56">
        <f t="shared" si="46"/>
        <v>10309747.792155707</v>
      </c>
    </row>
    <row r="75" spans="1:35" x14ac:dyDescent="0.25">
      <c r="A75" s="55">
        <v>71</v>
      </c>
      <c r="B75" s="55" t="s">
        <v>18</v>
      </c>
      <c r="C75" s="69">
        <f t="shared" si="36"/>
        <v>39079</v>
      </c>
      <c r="D75" s="57">
        <v>48940</v>
      </c>
      <c r="E75" s="55" t="s">
        <v>27</v>
      </c>
      <c r="F75" s="55" t="s">
        <v>29</v>
      </c>
      <c r="G75" s="71">
        <v>41395946.139534883</v>
      </c>
      <c r="H75" s="70">
        <f t="shared" si="28"/>
        <v>2181029.8282157471</v>
      </c>
      <c r="I75" s="70">
        <f t="shared" si="37"/>
        <v>15834874.095265012</v>
      </c>
      <c r="J75" s="70">
        <f t="shared" si="38"/>
        <v>25561072.044269871</v>
      </c>
      <c r="K75" s="71">
        <v>24982781.900800001</v>
      </c>
      <c r="L75" s="53">
        <v>1</v>
      </c>
      <c r="M75" s="54">
        <f t="shared" si="48"/>
        <v>7.2602739726027394</v>
      </c>
      <c r="N75" s="55">
        <v>20</v>
      </c>
      <c r="O75" s="54">
        <f t="shared" si="49"/>
        <v>12.739726027397261</v>
      </c>
      <c r="P75" s="53">
        <f t="shared" si="39"/>
        <v>25561071.044269871</v>
      </c>
      <c r="Q75" s="53">
        <f t="shared" si="50"/>
        <v>2006406.6518620437</v>
      </c>
      <c r="R75" s="53">
        <f t="shared" si="40"/>
        <v>22976375.248937957</v>
      </c>
      <c r="S75" s="53">
        <f t="shared" si="41"/>
        <v>2006406.6518620437</v>
      </c>
      <c r="T75" s="53">
        <f>'Dep CA 2014-15, 2015-16'!T74</f>
        <v>20969968.597075913</v>
      </c>
      <c r="U75" s="54">
        <f t="shared" si="47"/>
        <v>9.2630136986301377</v>
      </c>
      <c r="V75" s="55">
        <v>25</v>
      </c>
      <c r="W75" s="54">
        <f t="shared" si="51"/>
        <v>15.736986301369862</v>
      </c>
      <c r="X75" s="53"/>
      <c r="Y75" s="53">
        <f t="shared" si="42"/>
        <v>1332527.600615026</v>
      </c>
      <c r="Z75" s="56">
        <f t="shared" si="43"/>
        <v>19637440.996460889</v>
      </c>
      <c r="AA75" s="56">
        <f t="shared" si="30"/>
        <v>1332527.600615026</v>
      </c>
      <c r="AB75" s="56">
        <f t="shared" si="44"/>
        <v>18304913.395845864</v>
      </c>
      <c r="AC75" s="56">
        <f t="shared" si="31"/>
        <v>1332527.600615026</v>
      </c>
      <c r="AD75" s="56">
        <f t="shared" si="32"/>
        <v>1332527.600615026</v>
      </c>
      <c r="AE75" s="56">
        <f t="shared" si="33"/>
        <v>1332527.600615026</v>
      </c>
      <c r="AF75" s="56">
        <f t="shared" si="34"/>
        <v>1332527.600615026</v>
      </c>
      <c r="AG75" s="56">
        <f t="shared" si="35"/>
        <v>1332527.600615026</v>
      </c>
      <c r="AH75" s="56">
        <f t="shared" si="45"/>
        <v>1332527.600615026</v>
      </c>
      <c r="AI75" s="56">
        <f t="shared" si="46"/>
        <v>10309747.792155707</v>
      </c>
    </row>
    <row r="76" spans="1:35" x14ac:dyDescent="0.25">
      <c r="A76" s="55">
        <v>72</v>
      </c>
      <c r="B76" s="55" t="s">
        <v>18</v>
      </c>
      <c r="C76" s="69">
        <f t="shared" si="36"/>
        <v>39079</v>
      </c>
      <c r="D76" s="57">
        <v>48972</v>
      </c>
      <c r="E76" s="55" t="s">
        <v>27</v>
      </c>
      <c r="F76" s="55" t="s">
        <v>29</v>
      </c>
      <c r="G76" s="71">
        <v>41395946.139534883</v>
      </c>
      <c r="H76" s="70">
        <f t="shared" si="28"/>
        <v>2181029.8282157471</v>
      </c>
      <c r="I76" s="70">
        <f t="shared" si="37"/>
        <v>15834874.095265012</v>
      </c>
      <c r="J76" s="70">
        <f t="shared" si="38"/>
        <v>25561072.044269871</v>
      </c>
      <c r="K76" s="71">
        <v>24982781.900800001</v>
      </c>
      <c r="L76" s="53">
        <v>1</v>
      </c>
      <c r="M76" s="54">
        <f t="shared" si="48"/>
        <v>7.2602739726027394</v>
      </c>
      <c r="N76" s="55">
        <v>20</v>
      </c>
      <c r="O76" s="54">
        <f t="shared" si="49"/>
        <v>12.739726027397261</v>
      </c>
      <c r="P76" s="53">
        <f t="shared" si="39"/>
        <v>25561071.044269871</v>
      </c>
      <c r="Q76" s="53">
        <f t="shared" si="50"/>
        <v>2006406.6518620437</v>
      </c>
      <c r="R76" s="53">
        <f t="shared" si="40"/>
        <v>22976375.248937957</v>
      </c>
      <c r="S76" s="53">
        <f t="shared" si="41"/>
        <v>2006406.6518620437</v>
      </c>
      <c r="T76" s="53">
        <f>'Dep CA 2014-15, 2015-16'!T75</f>
        <v>20969968.597075913</v>
      </c>
      <c r="U76" s="54">
        <f t="shared" si="47"/>
        <v>9.2630136986301377</v>
      </c>
      <c r="V76" s="55">
        <v>25</v>
      </c>
      <c r="W76" s="54">
        <f t="shared" si="51"/>
        <v>15.736986301369862</v>
      </c>
      <c r="X76" s="53"/>
      <c r="Y76" s="53">
        <f t="shared" si="42"/>
        <v>1332527.600615026</v>
      </c>
      <c r="Z76" s="56">
        <f t="shared" si="43"/>
        <v>19637440.996460889</v>
      </c>
      <c r="AA76" s="56">
        <f t="shared" si="30"/>
        <v>1332527.600615026</v>
      </c>
      <c r="AB76" s="56">
        <f t="shared" si="44"/>
        <v>18304913.395845864</v>
      </c>
      <c r="AC76" s="56">
        <f t="shared" si="31"/>
        <v>1332527.600615026</v>
      </c>
      <c r="AD76" s="56">
        <f t="shared" si="32"/>
        <v>1332527.600615026</v>
      </c>
      <c r="AE76" s="56">
        <f t="shared" si="33"/>
        <v>1332527.600615026</v>
      </c>
      <c r="AF76" s="56">
        <f t="shared" si="34"/>
        <v>1332527.600615026</v>
      </c>
      <c r="AG76" s="56">
        <f t="shared" si="35"/>
        <v>1332527.600615026</v>
      </c>
      <c r="AH76" s="56">
        <f t="shared" si="45"/>
        <v>1332527.600615026</v>
      </c>
      <c r="AI76" s="56">
        <f t="shared" si="46"/>
        <v>10309747.792155707</v>
      </c>
    </row>
    <row r="77" spans="1:35" x14ac:dyDescent="0.25">
      <c r="A77" s="55">
        <v>73</v>
      </c>
      <c r="B77" s="55" t="s">
        <v>18</v>
      </c>
      <c r="C77" s="69">
        <f t="shared" si="36"/>
        <v>39079</v>
      </c>
      <c r="D77" s="57">
        <v>48973</v>
      </c>
      <c r="E77" s="55" t="s">
        <v>27</v>
      </c>
      <c r="F77" s="55" t="s">
        <v>29</v>
      </c>
      <c r="G77" s="71">
        <v>41395946.139534883</v>
      </c>
      <c r="H77" s="70">
        <f t="shared" si="28"/>
        <v>2181029.8282157471</v>
      </c>
      <c r="I77" s="70">
        <f t="shared" si="37"/>
        <v>15834874.095265012</v>
      </c>
      <c r="J77" s="70">
        <f t="shared" si="38"/>
        <v>25561072.044269871</v>
      </c>
      <c r="K77" s="71">
        <v>24982781.900800001</v>
      </c>
      <c r="L77" s="53">
        <v>1</v>
      </c>
      <c r="M77" s="54">
        <f t="shared" si="48"/>
        <v>7.2602739726027394</v>
      </c>
      <c r="N77" s="55">
        <v>20</v>
      </c>
      <c r="O77" s="54">
        <f t="shared" si="49"/>
        <v>12.739726027397261</v>
      </c>
      <c r="P77" s="53">
        <f t="shared" si="39"/>
        <v>25561071.044269871</v>
      </c>
      <c r="Q77" s="53">
        <f t="shared" si="50"/>
        <v>2006406.6518620437</v>
      </c>
      <c r="R77" s="53">
        <f t="shared" si="40"/>
        <v>22976375.248937957</v>
      </c>
      <c r="S77" s="53">
        <f t="shared" si="41"/>
        <v>2006406.6518620437</v>
      </c>
      <c r="T77" s="53">
        <f>'Dep CA 2014-15, 2015-16'!T76</f>
        <v>20969968.597075913</v>
      </c>
      <c r="U77" s="54">
        <f t="shared" si="47"/>
        <v>9.2630136986301377</v>
      </c>
      <c r="V77" s="55">
        <v>25</v>
      </c>
      <c r="W77" s="54">
        <f t="shared" si="51"/>
        <v>15.736986301369862</v>
      </c>
      <c r="X77" s="53"/>
      <c r="Y77" s="53">
        <f t="shared" si="42"/>
        <v>1332527.600615026</v>
      </c>
      <c r="Z77" s="56">
        <f t="shared" si="43"/>
        <v>19637440.996460889</v>
      </c>
      <c r="AA77" s="56">
        <f t="shared" si="30"/>
        <v>1332527.600615026</v>
      </c>
      <c r="AB77" s="56">
        <f t="shared" si="44"/>
        <v>18304913.395845864</v>
      </c>
      <c r="AC77" s="56">
        <f t="shared" si="31"/>
        <v>1332527.600615026</v>
      </c>
      <c r="AD77" s="56">
        <f t="shared" si="32"/>
        <v>1332527.600615026</v>
      </c>
      <c r="AE77" s="56">
        <f t="shared" si="33"/>
        <v>1332527.600615026</v>
      </c>
      <c r="AF77" s="56">
        <f t="shared" si="34"/>
        <v>1332527.600615026</v>
      </c>
      <c r="AG77" s="56">
        <f t="shared" si="35"/>
        <v>1332527.600615026</v>
      </c>
      <c r="AH77" s="56">
        <f t="shared" si="45"/>
        <v>1332527.600615026</v>
      </c>
      <c r="AI77" s="56">
        <f t="shared" si="46"/>
        <v>10309747.792155707</v>
      </c>
    </row>
    <row r="78" spans="1:35" x14ac:dyDescent="0.25">
      <c r="A78" s="55">
        <v>74</v>
      </c>
      <c r="B78" s="55" t="s">
        <v>18</v>
      </c>
      <c r="C78" s="69">
        <f t="shared" si="36"/>
        <v>39079</v>
      </c>
      <c r="D78" s="57">
        <v>48974</v>
      </c>
      <c r="E78" s="55" t="s">
        <v>27</v>
      </c>
      <c r="F78" s="55" t="s">
        <v>29</v>
      </c>
      <c r="G78" s="71">
        <v>41395946.139534883</v>
      </c>
      <c r="H78" s="70">
        <f t="shared" si="28"/>
        <v>2181029.8282157471</v>
      </c>
      <c r="I78" s="70">
        <f t="shared" si="37"/>
        <v>15834874.095265012</v>
      </c>
      <c r="J78" s="70">
        <f t="shared" si="38"/>
        <v>25561072.044269871</v>
      </c>
      <c r="K78" s="71">
        <v>24982781.900800001</v>
      </c>
      <c r="L78" s="53">
        <v>1</v>
      </c>
      <c r="M78" s="54">
        <f t="shared" si="48"/>
        <v>7.2602739726027394</v>
      </c>
      <c r="N78" s="55">
        <v>20</v>
      </c>
      <c r="O78" s="54">
        <f t="shared" si="49"/>
        <v>12.739726027397261</v>
      </c>
      <c r="P78" s="53">
        <f t="shared" si="39"/>
        <v>25561071.044269871</v>
      </c>
      <c r="Q78" s="53">
        <f t="shared" si="50"/>
        <v>2006406.6518620437</v>
      </c>
      <c r="R78" s="53">
        <f t="shared" si="40"/>
        <v>22976375.248937957</v>
      </c>
      <c r="S78" s="53">
        <f t="shared" si="41"/>
        <v>2006406.6518620437</v>
      </c>
      <c r="T78" s="53">
        <f>'Dep CA 2014-15, 2015-16'!T77</f>
        <v>20969968.597075913</v>
      </c>
      <c r="U78" s="54">
        <f t="shared" si="47"/>
        <v>9.2630136986301377</v>
      </c>
      <c r="V78" s="55">
        <v>25</v>
      </c>
      <c r="W78" s="54">
        <f t="shared" si="51"/>
        <v>15.736986301369862</v>
      </c>
      <c r="X78" s="53"/>
      <c r="Y78" s="53">
        <f t="shared" si="42"/>
        <v>1332527.600615026</v>
      </c>
      <c r="Z78" s="56">
        <f t="shared" si="43"/>
        <v>19637440.996460889</v>
      </c>
      <c r="AA78" s="56">
        <f t="shared" si="30"/>
        <v>1332527.600615026</v>
      </c>
      <c r="AB78" s="56">
        <f t="shared" si="44"/>
        <v>18304913.395845864</v>
      </c>
      <c r="AC78" s="56">
        <f t="shared" si="31"/>
        <v>1332527.600615026</v>
      </c>
      <c r="AD78" s="56">
        <f t="shared" si="32"/>
        <v>1332527.600615026</v>
      </c>
      <c r="AE78" s="56">
        <f t="shared" si="33"/>
        <v>1332527.600615026</v>
      </c>
      <c r="AF78" s="56">
        <f t="shared" si="34"/>
        <v>1332527.600615026</v>
      </c>
      <c r="AG78" s="56">
        <f t="shared" si="35"/>
        <v>1332527.600615026</v>
      </c>
      <c r="AH78" s="56">
        <f t="shared" si="45"/>
        <v>1332527.600615026</v>
      </c>
      <c r="AI78" s="56">
        <f t="shared" si="46"/>
        <v>10309747.792155707</v>
      </c>
    </row>
    <row r="79" spans="1:35" x14ac:dyDescent="0.25">
      <c r="A79" s="55">
        <v>75</v>
      </c>
      <c r="B79" s="55" t="s">
        <v>18</v>
      </c>
      <c r="C79" s="69">
        <f t="shared" si="36"/>
        <v>39079</v>
      </c>
      <c r="D79" s="57">
        <v>48975</v>
      </c>
      <c r="E79" s="55" t="s">
        <v>27</v>
      </c>
      <c r="F79" s="55" t="s">
        <v>29</v>
      </c>
      <c r="G79" s="71">
        <v>41395946.139534883</v>
      </c>
      <c r="H79" s="70">
        <f t="shared" si="28"/>
        <v>2181029.8282157471</v>
      </c>
      <c r="I79" s="70">
        <f t="shared" si="37"/>
        <v>15834874.095265012</v>
      </c>
      <c r="J79" s="70">
        <f t="shared" si="38"/>
        <v>25561072.044269871</v>
      </c>
      <c r="K79" s="71">
        <v>24982781.900800001</v>
      </c>
      <c r="L79" s="53">
        <v>1</v>
      </c>
      <c r="M79" s="54">
        <f t="shared" si="48"/>
        <v>7.2602739726027394</v>
      </c>
      <c r="N79" s="55">
        <v>20</v>
      </c>
      <c r="O79" s="54">
        <f t="shared" si="49"/>
        <v>12.739726027397261</v>
      </c>
      <c r="P79" s="53">
        <f t="shared" si="39"/>
        <v>25561071.044269871</v>
      </c>
      <c r="Q79" s="53">
        <f t="shared" si="50"/>
        <v>2006406.6518620437</v>
      </c>
      <c r="R79" s="53">
        <f t="shared" si="40"/>
        <v>22976375.248937957</v>
      </c>
      <c r="S79" s="53">
        <f t="shared" si="41"/>
        <v>2006406.6518620437</v>
      </c>
      <c r="T79" s="53">
        <f>'Dep CA 2014-15, 2015-16'!T78</f>
        <v>20969968.597075913</v>
      </c>
      <c r="U79" s="54">
        <f t="shared" si="47"/>
        <v>9.2630136986301377</v>
      </c>
      <c r="V79" s="55">
        <v>25</v>
      </c>
      <c r="W79" s="54">
        <f t="shared" si="51"/>
        <v>15.736986301369862</v>
      </c>
      <c r="X79" s="53"/>
      <c r="Y79" s="53">
        <f t="shared" si="42"/>
        <v>1332527.600615026</v>
      </c>
      <c r="Z79" s="56">
        <f t="shared" si="43"/>
        <v>19637440.996460889</v>
      </c>
      <c r="AA79" s="56">
        <f t="shared" si="30"/>
        <v>1332527.600615026</v>
      </c>
      <c r="AB79" s="56">
        <f t="shared" si="44"/>
        <v>18304913.395845864</v>
      </c>
      <c r="AC79" s="56">
        <f t="shared" si="31"/>
        <v>1332527.600615026</v>
      </c>
      <c r="AD79" s="56">
        <f t="shared" si="32"/>
        <v>1332527.600615026</v>
      </c>
      <c r="AE79" s="56">
        <f t="shared" si="33"/>
        <v>1332527.600615026</v>
      </c>
      <c r="AF79" s="56">
        <f t="shared" si="34"/>
        <v>1332527.600615026</v>
      </c>
      <c r="AG79" s="56">
        <f t="shared" si="35"/>
        <v>1332527.600615026</v>
      </c>
      <c r="AH79" s="56">
        <f t="shared" si="45"/>
        <v>1332527.600615026</v>
      </c>
      <c r="AI79" s="56">
        <f t="shared" si="46"/>
        <v>10309747.792155707</v>
      </c>
    </row>
    <row r="80" spans="1:35" x14ac:dyDescent="0.25">
      <c r="A80" s="55">
        <v>76</v>
      </c>
      <c r="B80" s="55" t="s">
        <v>18</v>
      </c>
      <c r="C80" s="69">
        <f t="shared" si="36"/>
        <v>39079</v>
      </c>
      <c r="D80" s="57">
        <v>48976</v>
      </c>
      <c r="E80" s="55" t="s">
        <v>27</v>
      </c>
      <c r="F80" s="55" t="s">
        <v>29</v>
      </c>
      <c r="G80" s="71">
        <v>41395946.139534883</v>
      </c>
      <c r="H80" s="70">
        <f t="shared" si="28"/>
        <v>2181029.8282157471</v>
      </c>
      <c r="I80" s="70">
        <f t="shared" si="37"/>
        <v>15834874.095265012</v>
      </c>
      <c r="J80" s="70">
        <f t="shared" si="38"/>
        <v>25561072.044269871</v>
      </c>
      <c r="K80" s="71">
        <v>24982781.900800001</v>
      </c>
      <c r="L80" s="53">
        <v>1</v>
      </c>
      <c r="M80" s="54">
        <f t="shared" si="48"/>
        <v>7.2602739726027394</v>
      </c>
      <c r="N80" s="55">
        <v>20</v>
      </c>
      <c r="O80" s="54">
        <f t="shared" si="49"/>
        <v>12.739726027397261</v>
      </c>
      <c r="P80" s="53">
        <f t="shared" si="39"/>
        <v>25561071.044269871</v>
      </c>
      <c r="Q80" s="53">
        <f t="shared" si="50"/>
        <v>2006406.6518620437</v>
      </c>
      <c r="R80" s="53">
        <f t="shared" si="40"/>
        <v>22976375.248937957</v>
      </c>
      <c r="S80" s="53">
        <f t="shared" si="41"/>
        <v>2006406.6518620437</v>
      </c>
      <c r="T80" s="53">
        <f>'Dep CA 2014-15, 2015-16'!T79</f>
        <v>20969968.597075913</v>
      </c>
      <c r="U80" s="54">
        <f t="shared" si="47"/>
        <v>9.2630136986301377</v>
      </c>
      <c r="V80" s="55">
        <v>25</v>
      </c>
      <c r="W80" s="54">
        <f t="shared" si="51"/>
        <v>15.736986301369862</v>
      </c>
      <c r="X80" s="53"/>
      <c r="Y80" s="53">
        <f t="shared" si="42"/>
        <v>1332527.600615026</v>
      </c>
      <c r="Z80" s="56">
        <f t="shared" si="43"/>
        <v>19637440.996460889</v>
      </c>
      <c r="AA80" s="56">
        <f t="shared" si="30"/>
        <v>1332527.600615026</v>
      </c>
      <c r="AB80" s="56">
        <f t="shared" si="44"/>
        <v>18304913.395845864</v>
      </c>
      <c r="AC80" s="56">
        <f t="shared" si="31"/>
        <v>1332527.600615026</v>
      </c>
      <c r="AD80" s="56">
        <f t="shared" si="32"/>
        <v>1332527.600615026</v>
      </c>
      <c r="AE80" s="56">
        <f t="shared" si="33"/>
        <v>1332527.600615026</v>
      </c>
      <c r="AF80" s="56">
        <f t="shared" si="34"/>
        <v>1332527.600615026</v>
      </c>
      <c r="AG80" s="56">
        <f t="shared" si="35"/>
        <v>1332527.600615026</v>
      </c>
      <c r="AH80" s="56">
        <f t="shared" si="45"/>
        <v>1332527.600615026</v>
      </c>
      <c r="AI80" s="56">
        <f t="shared" si="46"/>
        <v>10309747.792155707</v>
      </c>
    </row>
    <row r="81" spans="1:36" x14ac:dyDescent="0.25">
      <c r="A81" s="55">
        <v>77</v>
      </c>
      <c r="B81" s="55" t="s">
        <v>18</v>
      </c>
      <c r="C81" s="69">
        <f t="shared" si="36"/>
        <v>39079</v>
      </c>
      <c r="D81" s="57">
        <v>48977</v>
      </c>
      <c r="E81" s="55" t="s">
        <v>27</v>
      </c>
      <c r="F81" s="55" t="s">
        <v>29</v>
      </c>
      <c r="G81" s="71">
        <v>41395946.139534883</v>
      </c>
      <c r="H81" s="70">
        <f t="shared" si="28"/>
        <v>2181029.8282157471</v>
      </c>
      <c r="I81" s="70">
        <f t="shared" si="37"/>
        <v>15834874.095265012</v>
      </c>
      <c r="J81" s="70">
        <f t="shared" si="38"/>
        <v>25561072.044269871</v>
      </c>
      <c r="K81" s="71">
        <v>24982781.900800001</v>
      </c>
      <c r="L81" s="53">
        <v>1</v>
      </c>
      <c r="M81" s="54">
        <f t="shared" si="48"/>
        <v>7.2602739726027394</v>
      </c>
      <c r="N81" s="55">
        <v>20</v>
      </c>
      <c r="O81" s="54">
        <f t="shared" si="49"/>
        <v>12.739726027397261</v>
      </c>
      <c r="P81" s="53">
        <f t="shared" si="39"/>
        <v>25561071.044269871</v>
      </c>
      <c r="Q81" s="53">
        <f t="shared" si="50"/>
        <v>2006406.6518620437</v>
      </c>
      <c r="R81" s="53">
        <f t="shared" si="40"/>
        <v>22976375.248937957</v>
      </c>
      <c r="S81" s="53">
        <f t="shared" si="41"/>
        <v>2006406.6518620437</v>
      </c>
      <c r="T81" s="53">
        <f>'Dep CA 2014-15, 2015-16'!T80</f>
        <v>20969968.597075913</v>
      </c>
      <c r="U81" s="54">
        <f t="shared" si="47"/>
        <v>9.2630136986301377</v>
      </c>
      <c r="V81" s="55">
        <v>25</v>
      </c>
      <c r="W81" s="54">
        <f t="shared" si="51"/>
        <v>15.736986301369862</v>
      </c>
      <c r="X81" s="53"/>
      <c r="Y81" s="53">
        <f t="shared" si="42"/>
        <v>1332527.600615026</v>
      </c>
      <c r="Z81" s="56">
        <f t="shared" si="43"/>
        <v>19637440.996460889</v>
      </c>
      <c r="AA81" s="56">
        <f t="shared" si="30"/>
        <v>1332527.600615026</v>
      </c>
      <c r="AB81" s="56">
        <f t="shared" si="44"/>
        <v>18304913.395845864</v>
      </c>
      <c r="AC81" s="56">
        <f t="shared" si="31"/>
        <v>1332527.600615026</v>
      </c>
      <c r="AD81" s="56">
        <f t="shared" si="32"/>
        <v>1332527.600615026</v>
      </c>
      <c r="AE81" s="56">
        <f t="shared" si="33"/>
        <v>1332527.600615026</v>
      </c>
      <c r="AF81" s="56">
        <f t="shared" si="34"/>
        <v>1332527.600615026</v>
      </c>
      <c r="AG81" s="56">
        <f t="shared" si="35"/>
        <v>1332527.600615026</v>
      </c>
      <c r="AH81" s="56">
        <f t="shared" si="45"/>
        <v>1332527.600615026</v>
      </c>
      <c r="AI81" s="56">
        <f t="shared" si="46"/>
        <v>10309747.792155707</v>
      </c>
    </row>
    <row r="82" spans="1:36" x14ac:dyDescent="0.25">
      <c r="A82" s="55">
        <v>78</v>
      </c>
      <c r="B82" s="55" t="s">
        <v>18</v>
      </c>
      <c r="C82" s="69">
        <f t="shared" si="36"/>
        <v>39079</v>
      </c>
      <c r="D82" s="57">
        <v>48978</v>
      </c>
      <c r="E82" s="55" t="s">
        <v>27</v>
      </c>
      <c r="F82" s="55" t="s">
        <v>29</v>
      </c>
      <c r="G82" s="71">
        <v>41395946.139534883</v>
      </c>
      <c r="H82" s="70">
        <f t="shared" si="28"/>
        <v>2181029.8282157471</v>
      </c>
      <c r="I82" s="70">
        <f t="shared" si="37"/>
        <v>15834874.095265012</v>
      </c>
      <c r="J82" s="70">
        <f t="shared" si="38"/>
        <v>25561072.044269871</v>
      </c>
      <c r="K82" s="71">
        <v>24982781.900800001</v>
      </c>
      <c r="L82" s="53">
        <v>1</v>
      </c>
      <c r="M82" s="54">
        <f t="shared" si="48"/>
        <v>7.2602739726027394</v>
      </c>
      <c r="N82" s="55">
        <v>20</v>
      </c>
      <c r="O82" s="54">
        <f t="shared" si="49"/>
        <v>12.739726027397261</v>
      </c>
      <c r="P82" s="53">
        <f t="shared" si="39"/>
        <v>25561071.044269871</v>
      </c>
      <c r="Q82" s="53">
        <f t="shared" si="50"/>
        <v>2006406.6518620437</v>
      </c>
      <c r="R82" s="53">
        <f t="shared" si="40"/>
        <v>22976375.248937957</v>
      </c>
      <c r="S82" s="53">
        <f t="shared" si="41"/>
        <v>2006406.6518620437</v>
      </c>
      <c r="T82" s="53">
        <f>'Dep CA 2014-15, 2015-16'!T81</f>
        <v>20969968.597075913</v>
      </c>
      <c r="U82" s="54">
        <f t="shared" si="47"/>
        <v>9.2630136986301377</v>
      </c>
      <c r="V82" s="55">
        <v>25</v>
      </c>
      <c r="W82" s="54">
        <f t="shared" si="51"/>
        <v>15.736986301369862</v>
      </c>
      <c r="X82" s="53"/>
      <c r="Y82" s="53">
        <f t="shared" si="42"/>
        <v>1332527.600615026</v>
      </c>
      <c r="Z82" s="56">
        <f t="shared" si="43"/>
        <v>19637440.996460889</v>
      </c>
      <c r="AA82" s="56">
        <f t="shared" si="30"/>
        <v>1332527.600615026</v>
      </c>
      <c r="AB82" s="56">
        <f t="shared" si="44"/>
        <v>18304913.395845864</v>
      </c>
      <c r="AC82" s="56">
        <f t="shared" si="31"/>
        <v>1332527.600615026</v>
      </c>
      <c r="AD82" s="56">
        <f t="shared" si="32"/>
        <v>1332527.600615026</v>
      </c>
      <c r="AE82" s="56">
        <f t="shared" si="33"/>
        <v>1332527.600615026</v>
      </c>
      <c r="AF82" s="56">
        <f t="shared" si="34"/>
        <v>1332527.600615026</v>
      </c>
      <c r="AG82" s="56">
        <f t="shared" si="35"/>
        <v>1332527.600615026</v>
      </c>
      <c r="AH82" s="56">
        <f t="shared" si="45"/>
        <v>1332527.600615026</v>
      </c>
      <c r="AI82" s="56">
        <f t="shared" si="46"/>
        <v>10309747.792155707</v>
      </c>
    </row>
    <row r="83" spans="1:36" x14ac:dyDescent="0.25">
      <c r="A83" s="55">
        <v>79</v>
      </c>
      <c r="B83" s="55" t="s">
        <v>18</v>
      </c>
      <c r="C83" s="69">
        <f t="shared" si="36"/>
        <v>39079</v>
      </c>
      <c r="D83" s="57">
        <v>48979</v>
      </c>
      <c r="E83" s="55" t="s">
        <v>27</v>
      </c>
      <c r="F83" s="55" t="s">
        <v>29</v>
      </c>
      <c r="G83" s="71">
        <v>41395946.139534883</v>
      </c>
      <c r="H83" s="70">
        <f t="shared" si="28"/>
        <v>2181029.8282157471</v>
      </c>
      <c r="I83" s="70">
        <f t="shared" si="37"/>
        <v>15834874.095265012</v>
      </c>
      <c r="J83" s="70">
        <f t="shared" si="38"/>
        <v>25561072.044269871</v>
      </c>
      <c r="K83" s="71">
        <v>24982781.900800001</v>
      </c>
      <c r="L83" s="53">
        <v>1</v>
      </c>
      <c r="M83" s="54">
        <f t="shared" si="48"/>
        <v>7.2602739726027394</v>
      </c>
      <c r="N83" s="55">
        <v>20</v>
      </c>
      <c r="O83" s="54">
        <f t="shared" si="49"/>
        <v>12.739726027397261</v>
      </c>
      <c r="P83" s="53">
        <f t="shared" si="39"/>
        <v>25561071.044269871</v>
      </c>
      <c r="Q83" s="53">
        <f t="shared" si="50"/>
        <v>2006406.6518620437</v>
      </c>
      <c r="R83" s="53">
        <f t="shared" si="40"/>
        <v>22976375.248937957</v>
      </c>
      <c r="S83" s="53">
        <f t="shared" si="41"/>
        <v>2006406.6518620437</v>
      </c>
      <c r="T83" s="53">
        <f>'Dep CA 2014-15, 2015-16'!T82</f>
        <v>20969968.597075913</v>
      </c>
      <c r="U83" s="54">
        <f t="shared" si="47"/>
        <v>9.2630136986301377</v>
      </c>
      <c r="V83" s="55">
        <v>25</v>
      </c>
      <c r="W83" s="54">
        <f t="shared" si="51"/>
        <v>15.736986301369862</v>
      </c>
      <c r="X83" s="53"/>
      <c r="Y83" s="53">
        <f t="shared" si="42"/>
        <v>1332527.600615026</v>
      </c>
      <c r="Z83" s="56">
        <f t="shared" si="43"/>
        <v>19637440.996460889</v>
      </c>
      <c r="AA83" s="56">
        <f t="shared" si="30"/>
        <v>1332527.600615026</v>
      </c>
      <c r="AB83" s="56">
        <f t="shared" si="44"/>
        <v>18304913.395845864</v>
      </c>
      <c r="AC83" s="56">
        <f t="shared" si="31"/>
        <v>1332527.600615026</v>
      </c>
      <c r="AD83" s="56">
        <f t="shared" si="32"/>
        <v>1332527.600615026</v>
      </c>
      <c r="AE83" s="56">
        <f t="shared" si="33"/>
        <v>1332527.600615026</v>
      </c>
      <c r="AF83" s="56">
        <f t="shared" si="34"/>
        <v>1332527.600615026</v>
      </c>
      <c r="AG83" s="56">
        <f t="shared" si="35"/>
        <v>1332527.600615026</v>
      </c>
      <c r="AH83" s="56">
        <f t="shared" si="45"/>
        <v>1332527.600615026</v>
      </c>
      <c r="AI83" s="56">
        <f t="shared" si="46"/>
        <v>10309747.792155707</v>
      </c>
    </row>
    <row r="84" spans="1:36" x14ac:dyDescent="0.25">
      <c r="A84" s="55">
        <v>80</v>
      </c>
      <c r="B84" s="55" t="s">
        <v>18</v>
      </c>
      <c r="C84" s="69">
        <f t="shared" si="36"/>
        <v>39079</v>
      </c>
      <c r="D84" s="57">
        <v>48980</v>
      </c>
      <c r="E84" s="55" t="s">
        <v>27</v>
      </c>
      <c r="F84" s="55" t="s">
        <v>29</v>
      </c>
      <c r="G84" s="71">
        <v>41395946.139534883</v>
      </c>
      <c r="H84" s="70">
        <f t="shared" si="28"/>
        <v>2181029.8282157471</v>
      </c>
      <c r="I84" s="70">
        <f t="shared" si="37"/>
        <v>15834874.095265012</v>
      </c>
      <c r="J84" s="70">
        <f t="shared" si="38"/>
        <v>25561072.044269871</v>
      </c>
      <c r="K84" s="71">
        <v>24982781.900800001</v>
      </c>
      <c r="L84" s="53">
        <v>1</v>
      </c>
      <c r="M84" s="54">
        <f t="shared" si="48"/>
        <v>7.2602739726027394</v>
      </c>
      <c r="N84" s="55">
        <v>20</v>
      </c>
      <c r="O84" s="54">
        <f t="shared" si="49"/>
        <v>12.739726027397261</v>
      </c>
      <c r="P84" s="53">
        <f t="shared" si="39"/>
        <v>25561071.044269871</v>
      </c>
      <c r="Q84" s="53">
        <f t="shared" si="50"/>
        <v>2006406.6518620437</v>
      </c>
      <c r="R84" s="53">
        <f t="shared" si="40"/>
        <v>22976375.248937957</v>
      </c>
      <c r="S84" s="53">
        <f t="shared" si="41"/>
        <v>2006406.6518620437</v>
      </c>
      <c r="T84" s="53">
        <f>'Dep CA 2014-15, 2015-16'!T83</f>
        <v>20969968.597075913</v>
      </c>
      <c r="U84" s="54">
        <f t="shared" si="47"/>
        <v>9.2630136986301377</v>
      </c>
      <c r="V84" s="55">
        <v>25</v>
      </c>
      <c r="W84" s="54">
        <f t="shared" si="51"/>
        <v>15.736986301369862</v>
      </c>
      <c r="X84" s="53"/>
      <c r="Y84" s="53">
        <f t="shared" si="42"/>
        <v>1332527.600615026</v>
      </c>
      <c r="Z84" s="56">
        <f t="shared" si="43"/>
        <v>19637440.996460889</v>
      </c>
      <c r="AA84" s="56">
        <f t="shared" si="30"/>
        <v>1332527.600615026</v>
      </c>
      <c r="AB84" s="56">
        <f t="shared" si="44"/>
        <v>18304913.395845864</v>
      </c>
      <c r="AC84" s="56">
        <f t="shared" si="31"/>
        <v>1332527.600615026</v>
      </c>
      <c r="AD84" s="56">
        <f t="shared" si="32"/>
        <v>1332527.600615026</v>
      </c>
      <c r="AE84" s="56">
        <f t="shared" si="33"/>
        <v>1332527.600615026</v>
      </c>
      <c r="AF84" s="56">
        <f t="shared" si="34"/>
        <v>1332527.600615026</v>
      </c>
      <c r="AG84" s="56">
        <f t="shared" si="35"/>
        <v>1332527.600615026</v>
      </c>
      <c r="AH84" s="56">
        <f t="shared" si="45"/>
        <v>1332527.600615026</v>
      </c>
      <c r="AI84" s="56">
        <f t="shared" si="46"/>
        <v>10309747.792155707</v>
      </c>
    </row>
    <row r="85" spans="1:36" x14ac:dyDescent="0.25">
      <c r="A85" s="55">
        <v>81</v>
      </c>
      <c r="B85" s="55" t="s">
        <v>18</v>
      </c>
      <c r="C85" s="69">
        <f t="shared" si="36"/>
        <v>39079</v>
      </c>
      <c r="D85" s="57">
        <v>48981</v>
      </c>
      <c r="E85" s="55" t="s">
        <v>27</v>
      </c>
      <c r="F85" s="55" t="s">
        <v>29</v>
      </c>
      <c r="G85" s="71">
        <v>41395946.139534883</v>
      </c>
      <c r="H85" s="70">
        <f t="shared" si="28"/>
        <v>2181029.8282157471</v>
      </c>
      <c r="I85" s="70">
        <f t="shared" si="37"/>
        <v>15834874.095265012</v>
      </c>
      <c r="J85" s="70">
        <f t="shared" si="38"/>
        <v>25561072.044269871</v>
      </c>
      <c r="K85" s="71">
        <v>24982781.900800001</v>
      </c>
      <c r="L85" s="53">
        <v>1</v>
      </c>
      <c r="M85" s="54">
        <f t="shared" si="48"/>
        <v>7.2602739726027394</v>
      </c>
      <c r="N85" s="55">
        <v>20</v>
      </c>
      <c r="O85" s="54">
        <f t="shared" si="49"/>
        <v>12.739726027397261</v>
      </c>
      <c r="P85" s="53">
        <f t="shared" si="39"/>
        <v>25561071.044269871</v>
      </c>
      <c r="Q85" s="53">
        <f t="shared" si="50"/>
        <v>2006406.6518620437</v>
      </c>
      <c r="R85" s="53">
        <f t="shared" si="40"/>
        <v>22976375.248937957</v>
      </c>
      <c r="S85" s="53">
        <f t="shared" si="41"/>
        <v>2006406.6518620437</v>
      </c>
      <c r="T85" s="53">
        <f>'Dep CA 2014-15, 2015-16'!T84</f>
        <v>20969968.597075913</v>
      </c>
      <c r="U85" s="54">
        <f t="shared" si="47"/>
        <v>9.2630136986301377</v>
      </c>
      <c r="V85" s="55">
        <v>25</v>
      </c>
      <c r="W85" s="54">
        <f t="shared" si="51"/>
        <v>15.736986301369862</v>
      </c>
      <c r="X85" s="53"/>
      <c r="Y85" s="53">
        <f t="shared" si="42"/>
        <v>1332527.600615026</v>
      </c>
      <c r="Z85" s="56">
        <f t="shared" si="43"/>
        <v>19637440.996460889</v>
      </c>
      <c r="AA85" s="56">
        <f t="shared" si="30"/>
        <v>1332527.600615026</v>
      </c>
      <c r="AB85" s="56">
        <f t="shared" si="44"/>
        <v>18304913.395845864</v>
      </c>
      <c r="AC85" s="56">
        <f t="shared" si="31"/>
        <v>1332527.600615026</v>
      </c>
      <c r="AD85" s="56">
        <f t="shared" si="32"/>
        <v>1332527.600615026</v>
      </c>
      <c r="AE85" s="56">
        <f t="shared" si="33"/>
        <v>1332527.600615026</v>
      </c>
      <c r="AF85" s="56">
        <f t="shared" si="34"/>
        <v>1332527.600615026</v>
      </c>
      <c r="AG85" s="56">
        <f t="shared" si="35"/>
        <v>1332527.600615026</v>
      </c>
      <c r="AH85" s="56">
        <f t="shared" si="45"/>
        <v>1332527.600615026</v>
      </c>
      <c r="AI85" s="56">
        <f t="shared" si="46"/>
        <v>10309747.792155707</v>
      </c>
    </row>
    <row r="86" spans="1:36" x14ac:dyDescent="0.25">
      <c r="A86" s="55">
        <v>82</v>
      </c>
      <c r="B86" s="55" t="s">
        <v>18</v>
      </c>
      <c r="C86" s="69">
        <f t="shared" si="36"/>
        <v>39079</v>
      </c>
      <c r="D86" s="57">
        <v>48982</v>
      </c>
      <c r="E86" s="55" t="s">
        <v>27</v>
      </c>
      <c r="F86" s="55" t="s">
        <v>29</v>
      </c>
      <c r="G86" s="71">
        <v>41395946.139534883</v>
      </c>
      <c r="H86" s="70">
        <f t="shared" si="28"/>
        <v>2181029.8282157471</v>
      </c>
      <c r="I86" s="70">
        <f t="shared" si="37"/>
        <v>15834874.095265012</v>
      </c>
      <c r="J86" s="70">
        <f t="shared" si="38"/>
        <v>25561072.044269871</v>
      </c>
      <c r="K86" s="71">
        <v>24982782.531199999</v>
      </c>
      <c r="L86" s="53">
        <v>1</v>
      </c>
      <c r="M86" s="54">
        <f t="shared" si="48"/>
        <v>7.2602739726027394</v>
      </c>
      <c r="N86" s="55">
        <v>20</v>
      </c>
      <c r="O86" s="54">
        <f t="shared" si="49"/>
        <v>12.739726027397261</v>
      </c>
      <c r="P86" s="53">
        <f t="shared" si="39"/>
        <v>25561071.044269871</v>
      </c>
      <c r="Q86" s="53">
        <f t="shared" si="50"/>
        <v>2006406.6518620437</v>
      </c>
      <c r="R86" s="53">
        <f t="shared" si="40"/>
        <v>22976375.879337955</v>
      </c>
      <c r="S86" s="53">
        <f t="shared" si="41"/>
        <v>2006406.6518620437</v>
      </c>
      <c r="T86" s="53">
        <f>'Dep CA 2014-15, 2015-16'!T85</f>
        <v>20969969.227475911</v>
      </c>
      <c r="U86" s="54">
        <f t="shared" si="47"/>
        <v>9.2630136986301377</v>
      </c>
      <c r="V86" s="55">
        <v>25</v>
      </c>
      <c r="W86" s="54">
        <f t="shared" si="51"/>
        <v>15.736986301369862</v>
      </c>
      <c r="X86" s="53"/>
      <c r="Y86" s="53">
        <f t="shared" si="42"/>
        <v>1332527.6406735217</v>
      </c>
      <c r="Z86" s="56">
        <f t="shared" si="43"/>
        <v>19637441.586802389</v>
      </c>
      <c r="AA86" s="56">
        <f t="shared" si="30"/>
        <v>1332527.6406735217</v>
      </c>
      <c r="AB86" s="56">
        <f t="shared" si="44"/>
        <v>18304913.946128868</v>
      </c>
      <c r="AC86" s="56">
        <f t="shared" si="31"/>
        <v>1332527.6406735217</v>
      </c>
      <c r="AD86" s="56">
        <f t="shared" si="32"/>
        <v>1332527.6406735217</v>
      </c>
      <c r="AE86" s="56">
        <f t="shared" si="33"/>
        <v>1332527.6406735217</v>
      </c>
      <c r="AF86" s="56">
        <f t="shared" si="34"/>
        <v>1332527.6406735217</v>
      </c>
      <c r="AG86" s="56">
        <f t="shared" si="35"/>
        <v>1332527.6406735217</v>
      </c>
      <c r="AH86" s="56">
        <f t="shared" si="45"/>
        <v>1332527.6406735217</v>
      </c>
      <c r="AI86" s="56">
        <f t="shared" si="46"/>
        <v>10309748.102087736</v>
      </c>
    </row>
    <row r="87" spans="1:36" x14ac:dyDescent="0.25">
      <c r="A87" s="55">
        <v>83</v>
      </c>
      <c r="B87" s="55" t="s">
        <v>18</v>
      </c>
      <c r="C87" s="69">
        <f t="shared" si="36"/>
        <v>39079</v>
      </c>
      <c r="D87" s="57">
        <v>48983</v>
      </c>
      <c r="E87" s="55" t="s">
        <v>27</v>
      </c>
      <c r="F87" s="55" t="s">
        <v>29</v>
      </c>
      <c r="G87" s="71">
        <v>41395946.139534883</v>
      </c>
      <c r="H87" s="70">
        <f t="shared" si="28"/>
        <v>2181029.8282157471</v>
      </c>
      <c r="I87" s="70">
        <f t="shared" si="37"/>
        <v>15834874.095265012</v>
      </c>
      <c r="J87" s="70">
        <f t="shared" si="38"/>
        <v>25561072.044269871</v>
      </c>
      <c r="K87" s="71">
        <v>24982782.531199999</v>
      </c>
      <c r="L87" s="53">
        <v>1</v>
      </c>
      <c r="M87" s="54">
        <f t="shared" si="48"/>
        <v>7.2602739726027394</v>
      </c>
      <c r="N87" s="55">
        <v>20</v>
      </c>
      <c r="O87" s="54">
        <f t="shared" si="49"/>
        <v>12.739726027397261</v>
      </c>
      <c r="P87" s="53">
        <f t="shared" si="39"/>
        <v>25561071.044269871</v>
      </c>
      <c r="Q87" s="53">
        <f t="shared" si="50"/>
        <v>2006406.6518620437</v>
      </c>
      <c r="R87" s="53">
        <f t="shared" si="40"/>
        <v>22976375.879337955</v>
      </c>
      <c r="S87" s="53">
        <f t="shared" si="41"/>
        <v>2006406.6518620437</v>
      </c>
      <c r="T87" s="53">
        <f>'Dep CA 2014-15, 2015-16'!T86</f>
        <v>20969969.227475911</v>
      </c>
      <c r="U87" s="54">
        <f t="shared" si="47"/>
        <v>9.2630136986301377</v>
      </c>
      <c r="V87" s="55">
        <v>25</v>
      </c>
      <c r="W87" s="54">
        <f t="shared" si="51"/>
        <v>15.736986301369862</v>
      </c>
      <c r="X87" s="53"/>
      <c r="Y87" s="53">
        <f t="shared" si="42"/>
        <v>1332527.6406735217</v>
      </c>
      <c r="Z87" s="56">
        <f t="shared" si="43"/>
        <v>19637441.586802389</v>
      </c>
      <c r="AA87" s="56">
        <f t="shared" si="30"/>
        <v>1332527.6406735217</v>
      </c>
      <c r="AB87" s="56">
        <f t="shared" si="44"/>
        <v>18304913.946128868</v>
      </c>
      <c r="AC87" s="56">
        <f t="shared" si="31"/>
        <v>1332527.6406735217</v>
      </c>
      <c r="AD87" s="56">
        <f t="shared" si="32"/>
        <v>1332527.6406735217</v>
      </c>
      <c r="AE87" s="56">
        <f t="shared" si="33"/>
        <v>1332527.6406735217</v>
      </c>
      <c r="AF87" s="56">
        <f t="shared" si="34"/>
        <v>1332527.6406735217</v>
      </c>
      <c r="AG87" s="56">
        <f t="shared" si="35"/>
        <v>1332527.6406735217</v>
      </c>
      <c r="AH87" s="56">
        <f t="shared" si="45"/>
        <v>1332527.6406735217</v>
      </c>
      <c r="AI87" s="56">
        <f t="shared" si="46"/>
        <v>10309748.102087736</v>
      </c>
    </row>
    <row r="88" spans="1:36" x14ac:dyDescent="0.25">
      <c r="A88" s="55">
        <v>84</v>
      </c>
      <c r="B88" s="55" t="s">
        <v>18</v>
      </c>
      <c r="C88" s="69">
        <f t="shared" si="36"/>
        <v>39079</v>
      </c>
      <c r="D88" s="57">
        <v>48984</v>
      </c>
      <c r="E88" s="55" t="s">
        <v>27</v>
      </c>
      <c r="F88" s="55" t="s">
        <v>29</v>
      </c>
      <c r="G88" s="71">
        <v>41395946.139534883</v>
      </c>
      <c r="H88" s="70">
        <f t="shared" si="28"/>
        <v>2181029.8282157471</v>
      </c>
      <c r="I88" s="70">
        <f t="shared" si="37"/>
        <v>15834874.095265012</v>
      </c>
      <c r="J88" s="70">
        <f t="shared" si="38"/>
        <v>25561072.044269871</v>
      </c>
      <c r="K88" s="71">
        <v>24982782.531199999</v>
      </c>
      <c r="L88" s="53">
        <v>1</v>
      </c>
      <c r="M88" s="54">
        <f t="shared" si="48"/>
        <v>7.2602739726027394</v>
      </c>
      <c r="N88" s="55">
        <v>20</v>
      </c>
      <c r="O88" s="54">
        <f t="shared" si="49"/>
        <v>12.739726027397261</v>
      </c>
      <c r="P88" s="53">
        <f t="shared" si="39"/>
        <v>25561071.044269871</v>
      </c>
      <c r="Q88" s="53">
        <f t="shared" si="50"/>
        <v>2006406.6518620437</v>
      </c>
      <c r="R88" s="53">
        <f t="shared" si="40"/>
        <v>22976375.879337955</v>
      </c>
      <c r="S88" s="53">
        <f t="shared" si="41"/>
        <v>2006406.6518620437</v>
      </c>
      <c r="T88" s="53">
        <f>'Dep CA 2014-15, 2015-16'!T87</f>
        <v>20969969.227475911</v>
      </c>
      <c r="U88" s="54">
        <f t="shared" si="47"/>
        <v>9.2630136986301377</v>
      </c>
      <c r="V88" s="55">
        <v>25</v>
      </c>
      <c r="W88" s="54">
        <f t="shared" si="51"/>
        <v>15.736986301369862</v>
      </c>
      <c r="X88" s="53"/>
      <c r="Y88" s="53">
        <f t="shared" si="42"/>
        <v>1332527.6406735217</v>
      </c>
      <c r="Z88" s="56">
        <f t="shared" si="43"/>
        <v>19637441.586802389</v>
      </c>
      <c r="AA88" s="56">
        <f t="shared" si="30"/>
        <v>1332527.6406735217</v>
      </c>
      <c r="AB88" s="56">
        <f t="shared" si="44"/>
        <v>18304913.946128868</v>
      </c>
      <c r="AC88" s="56">
        <f t="shared" si="31"/>
        <v>1332527.6406735217</v>
      </c>
      <c r="AD88" s="56">
        <f t="shared" si="32"/>
        <v>1332527.6406735217</v>
      </c>
      <c r="AE88" s="56">
        <f t="shared" si="33"/>
        <v>1332527.6406735217</v>
      </c>
      <c r="AF88" s="56">
        <f t="shared" si="34"/>
        <v>1332527.6406735217</v>
      </c>
      <c r="AG88" s="56">
        <f t="shared" si="35"/>
        <v>1332527.6406735217</v>
      </c>
      <c r="AH88" s="56">
        <f t="shared" si="45"/>
        <v>1332527.6406735217</v>
      </c>
      <c r="AI88" s="56">
        <f t="shared" si="46"/>
        <v>10309748.102087736</v>
      </c>
    </row>
    <row r="89" spans="1:36" x14ac:dyDescent="0.25">
      <c r="A89" s="55">
        <v>85</v>
      </c>
      <c r="B89" s="55" t="s">
        <v>18</v>
      </c>
      <c r="C89" s="69">
        <f t="shared" si="36"/>
        <v>39079</v>
      </c>
      <c r="D89" s="57">
        <v>53023</v>
      </c>
      <c r="E89" s="55" t="s">
        <v>27</v>
      </c>
      <c r="F89" s="55" t="s">
        <v>29</v>
      </c>
      <c r="G89" s="71">
        <v>41395946.139534883</v>
      </c>
      <c r="H89" s="70">
        <f t="shared" si="28"/>
        <v>2181029.8282157471</v>
      </c>
      <c r="I89" s="70">
        <f t="shared" si="37"/>
        <v>15834874.095265012</v>
      </c>
      <c r="J89" s="70">
        <f t="shared" si="38"/>
        <v>25561072.044269871</v>
      </c>
      <c r="K89" s="71">
        <v>24982782.531199999</v>
      </c>
      <c r="L89" s="53">
        <v>1</v>
      </c>
      <c r="M89" s="54">
        <f t="shared" si="48"/>
        <v>7.2602739726027394</v>
      </c>
      <c r="N89" s="55">
        <v>20</v>
      </c>
      <c r="O89" s="54">
        <f t="shared" si="49"/>
        <v>12.739726027397261</v>
      </c>
      <c r="P89" s="53">
        <f t="shared" si="39"/>
        <v>25561071.044269871</v>
      </c>
      <c r="Q89" s="53">
        <f t="shared" si="50"/>
        <v>2006406.6518620437</v>
      </c>
      <c r="R89" s="53">
        <f t="shared" si="40"/>
        <v>22976375.879337955</v>
      </c>
      <c r="S89" s="53">
        <f t="shared" si="41"/>
        <v>2006406.6518620437</v>
      </c>
      <c r="T89" s="53">
        <f>'Dep CA 2014-15, 2015-16'!T88</f>
        <v>20969969.227475911</v>
      </c>
      <c r="U89" s="54">
        <f t="shared" si="47"/>
        <v>9.2630136986301377</v>
      </c>
      <c r="V89" s="55">
        <v>25</v>
      </c>
      <c r="W89" s="54">
        <f t="shared" si="51"/>
        <v>15.736986301369862</v>
      </c>
      <c r="X89" s="53"/>
      <c r="Y89" s="53">
        <f t="shared" si="42"/>
        <v>1332527.6406735217</v>
      </c>
      <c r="Z89" s="56">
        <f t="shared" si="43"/>
        <v>19637441.586802389</v>
      </c>
      <c r="AA89" s="56">
        <f t="shared" si="30"/>
        <v>1332527.6406735217</v>
      </c>
      <c r="AB89" s="56">
        <f t="shared" si="44"/>
        <v>18304913.946128868</v>
      </c>
      <c r="AC89" s="56">
        <f t="shared" si="31"/>
        <v>1332527.6406735217</v>
      </c>
      <c r="AD89" s="56">
        <f t="shared" si="32"/>
        <v>1332527.6406735217</v>
      </c>
      <c r="AE89" s="56">
        <f t="shared" si="33"/>
        <v>1332527.6406735217</v>
      </c>
      <c r="AF89" s="56">
        <f t="shared" si="34"/>
        <v>1332527.6406735217</v>
      </c>
      <c r="AG89" s="56">
        <f t="shared" si="35"/>
        <v>1332527.6406735217</v>
      </c>
      <c r="AH89" s="56">
        <f t="shared" si="45"/>
        <v>1332527.6406735217</v>
      </c>
      <c r="AI89" s="56">
        <f t="shared" si="46"/>
        <v>10309748.102087736</v>
      </c>
    </row>
    <row r="90" spans="1:36" x14ac:dyDescent="0.25">
      <c r="A90" s="55">
        <v>86</v>
      </c>
      <c r="B90" s="55" t="s">
        <v>18</v>
      </c>
      <c r="C90" s="69">
        <f t="shared" si="36"/>
        <v>39079</v>
      </c>
      <c r="D90" s="57">
        <v>53024</v>
      </c>
      <c r="E90" s="55" t="s">
        <v>27</v>
      </c>
      <c r="F90" s="55" t="s">
        <v>29</v>
      </c>
      <c r="G90" s="71">
        <v>41395946.139534883</v>
      </c>
      <c r="H90" s="70">
        <f>G90/18.98</f>
        <v>2181029.8282157471</v>
      </c>
      <c r="I90" s="70">
        <f t="shared" si="37"/>
        <v>15834874.095265012</v>
      </c>
      <c r="J90" s="70">
        <f>G90-I90-1102</f>
        <v>25559970.044269871</v>
      </c>
      <c r="K90" s="71">
        <v>24982782.531199999</v>
      </c>
      <c r="L90" s="53">
        <v>1</v>
      </c>
      <c r="M90" s="54">
        <f t="shared" si="48"/>
        <v>7.2602739726027394</v>
      </c>
      <c r="N90" s="55">
        <v>20</v>
      </c>
      <c r="O90" s="54">
        <f t="shared" si="49"/>
        <v>12.739726027397261</v>
      </c>
      <c r="P90" s="53">
        <f t="shared" si="39"/>
        <v>25559969.044269871</v>
      </c>
      <c r="Q90" s="53">
        <f t="shared" si="50"/>
        <v>2006320.1507867747</v>
      </c>
      <c r="R90" s="53">
        <f t="shared" si="40"/>
        <v>22976462.380413223</v>
      </c>
      <c r="S90" s="53">
        <f t="shared" si="41"/>
        <v>2006320.1507867747</v>
      </c>
      <c r="T90" s="53">
        <f>'Dep CA 2014-15, 2015-16'!T89</f>
        <v>20970142.229626447</v>
      </c>
      <c r="U90" s="54">
        <f t="shared" si="47"/>
        <v>9.2630136986301377</v>
      </c>
      <c r="V90" s="55">
        <v>25</v>
      </c>
      <c r="W90" s="54">
        <f t="shared" si="51"/>
        <v>15.736986301369862</v>
      </c>
      <c r="X90" s="53"/>
      <c r="Y90" s="53">
        <f t="shared" si="42"/>
        <v>1332538.6340204829</v>
      </c>
      <c r="Z90" s="56">
        <f t="shared" si="43"/>
        <v>19637603.595605966</v>
      </c>
      <c r="AA90" s="56">
        <f t="shared" si="30"/>
        <v>1332538.6340204829</v>
      </c>
      <c r="AB90" s="56">
        <f t="shared" si="44"/>
        <v>18305064.961585484</v>
      </c>
      <c r="AC90" s="56">
        <f t="shared" si="31"/>
        <v>1332538.6340204829</v>
      </c>
      <c r="AD90" s="56">
        <f t="shared" si="32"/>
        <v>1332538.6340204829</v>
      </c>
      <c r="AE90" s="56">
        <f t="shared" si="33"/>
        <v>1332538.6340204829</v>
      </c>
      <c r="AF90" s="56">
        <f t="shared" si="34"/>
        <v>1332538.6340204829</v>
      </c>
      <c r="AG90" s="56">
        <f t="shared" si="35"/>
        <v>1332538.6340204829</v>
      </c>
      <c r="AH90" s="56">
        <f t="shared" si="45"/>
        <v>1332538.6340204829</v>
      </c>
      <c r="AI90" s="56">
        <f t="shared" si="46"/>
        <v>10309833.157462588</v>
      </c>
    </row>
    <row r="91" spans="1:36" ht="15.75" thickBot="1" x14ac:dyDescent="0.3">
      <c r="A91" s="3"/>
      <c r="B91" s="4"/>
      <c r="C91" s="10"/>
      <c r="D91" s="4"/>
      <c r="E91" s="4"/>
      <c r="F91" s="11"/>
      <c r="J91" s="46"/>
      <c r="K91" s="6"/>
      <c r="L91" s="7"/>
      <c r="M91" s="13">
        <f>K92-J92</f>
        <v>2.9773712158203125E-3</v>
      </c>
      <c r="N91" s="4"/>
      <c r="O91" s="4"/>
      <c r="P91" s="14"/>
      <c r="Q91" s="4"/>
      <c r="R91" s="1"/>
      <c r="S91" s="4"/>
      <c r="T91" s="4"/>
      <c r="U91" s="13"/>
      <c r="V91" s="4"/>
      <c r="W91" s="4"/>
      <c r="X91" s="14"/>
      <c r="Y91" s="5"/>
      <c r="Z91" s="5"/>
      <c r="AA91" s="5"/>
      <c r="AB91" s="122"/>
      <c r="AC91" s="122"/>
      <c r="AD91" s="122"/>
      <c r="AE91" s="122"/>
      <c r="AF91" s="122"/>
      <c r="AG91" s="122"/>
      <c r="AH91" s="122"/>
      <c r="AI91" s="122"/>
    </row>
    <row r="92" spans="1:36" ht="16.5" thickBot="1" x14ac:dyDescent="0.3">
      <c r="A92" s="161" t="s">
        <v>47</v>
      </c>
      <c r="B92" s="160"/>
      <c r="C92" s="124"/>
      <c r="D92" s="124"/>
      <c r="E92" s="124"/>
      <c r="F92" s="124"/>
      <c r="G92" s="125">
        <f>SUM(G5:G90)</f>
        <v>3560051368.0000033</v>
      </c>
      <c r="H92" s="125">
        <f>SUM(H5:H90)</f>
        <v>188431842.72160599</v>
      </c>
      <c r="I92" s="125">
        <f>SUM(I5:I90)</f>
        <v>1401783869.681138</v>
      </c>
      <c r="J92" s="125">
        <f>SUM(J5:J90)</f>
        <v>2158266396.3188586</v>
      </c>
      <c r="K92" s="126">
        <f>SUM(K5:K90)+2</f>
        <v>2158266396.321836</v>
      </c>
      <c r="L92" s="125">
        <f>SUM(L5:L90)</f>
        <v>86</v>
      </c>
      <c r="M92" s="124"/>
      <c r="N92" s="124"/>
      <c r="O92" s="124"/>
      <c r="P92" s="112">
        <f>SUM(P5:P91)</f>
        <v>2158266310.3188586</v>
      </c>
      <c r="Q92" s="112">
        <f t="shared" ref="Q92:AF92" si="52">SUM(Q5:Q91)</f>
        <v>171817572.03149736</v>
      </c>
      <c r="R92" s="112">
        <f t="shared" si="52"/>
        <v>1986448822.2903376</v>
      </c>
      <c r="S92" s="112">
        <f t="shared" si="52"/>
        <v>171817572.03149736</v>
      </c>
      <c r="T92" s="112">
        <f t="shared" si="52"/>
        <v>1814631250.2588418</v>
      </c>
      <c r="U92" s="124"/>
      <c r="V92" s="124"/>
      <c r="W92" s="124"/>
      <c r="X92" s="112"/>
      <c r="Y92" s="112">
        <f t="shared" si="52"/>
        <v>116641624.82779035</v>
      </c>
      <c r="Z92" s="112">
        <f t="shared" si="52"/>
        <v>1697989625.431051</v>
      </c>
      <c r="AA92" s="112">
        <f t="shared" si="52"/>
        <v>116641624.82779035</v>
      </c>
      <c r="AB92" s="112">
        <f t="shared" si="52"/>
        <v>1581348000.6032619</v>
      </c>
      <c r="AC92" s="112">
        <f t="shared" si="52"/>
        <v>116641624.82779035</v>
      </c>
      <c r="AD92" s="112">
        <f t="shared" si="52"/>
        <v>116641624.82779035</v>
      </c>
      <c r="AE92" s="112">
        <f t="shared" ref="AE92" si="53">SUM(AE5:AE91)</f>
        <v>116641624.82779035</v>
      </c>
      <c r="AF92" s="112">
        <f t="shared" si="52"/>
        <v>116641624.82779035</v>
      </c>
      <c r="AG92" s="112">
        <f t="shared" ref="AG92:AI92" si="54">SUM(AG5:AG91)</f>
        <v>116641624.82779035</v>
      </c>
      <c r="AH92" s="112">
        <f t="shared" si="54"/>
        <v>116641624.82779035</v>
      </c>
      <c r="AI92" s="112">
        <f t="shared" si="54"/>
        <v>881498251.63651919</v>
      </c>
      <c r="AJ92" s="162" t="s">
        <v>57</v>
      </c>
    </row>
    <row r="93" spans="1:36" customFormat="1" x14ac:dyDescent="0.25">
      <c r="A93" s="113"/>
      <c r="B93" s="114"/>
      <c r="C93" s="115"/>
      <c r="D93" s="114"/>
      <c r="E93" s="114"/>
      <c r="F93" s="116"/>
      <c r="G93" s="117"/>
      <c r="H93" s="118"/>
      <c r="I93" s="118"/>
      <c r="J93" s="118"/>
      <c r="K93" s="119"/>
      <c r="L93" s="118"/>
      <c r="M93" s="114"/>
      <c r="N93" s="114"/>
      <c r="O93" s="114"/>
      <c r="P93" s="120"/>
      <c r="Q93" s="120"/>
      <c r="R93" s="120"/>
      <c r="S93" s="120"/>
      <c r="T93" s="120"/>
      <c r="U93" s="114"/>
      <c r="V93" s="114"/>
      <c r="W93" s="114"/>
      <c r="X93" s="120"/>
      <c r="Y93" s="121"/>
      <c r="Z93" s="121"/>
      <c r="AA93" s="121"/>
      <c r="AB93" s="123"/>
      <c r="AC93" s="123"/>
      <c r="AD93" s="123"/>
      <c r="AE93" s="123"/>
      <c r="AF93" s="123"/>
      <c r="AG93" s="123"/>
      <c r="AH93" s="123"/>
      <c r="AI93" s="123"/>
    </row>
    <row r="94" spans="1:36" x14ac:dyDescent="0.25">
      <c r="A94" s="55">
        <v>1</v>
      </c>
      <c r="B94" s="55" t="s">
        <v>19</v>
      </c>
      <c r="C94" s="69">
        <f>DATE(2006,11,26)</f>
        <v>39047</v>
      </c>
      <c r="D94" s="57">
        <v>53030</v>
      </c>
      <c r="E94" s="55" t="s">
        <v>31</v>
      </c>
      <c r="F94" s="55" t="s">
        <v>32</v>
      </c>
      <c r="G94" s="55">
        <v>40177476.893333331</v>
      </c>
      <c r="H94" s="70">
        <f t="shared" ref="H94:H153" si="55">G94/18.97668877</f>
        <v>2117201.6562156714</v>
      </c>
      <c r="I94" s="70">
        <f t="shared" ref="I94:I157" si="56">H94*M94</f>
        <v>15557081.758823099</v>
      </c>
      <c r="J94" s="70">
        <f t="shared" ref="J94:J157" si="57">G94-I94</f>
        <v>24620395.134510234</v>
      </c>
      <c r="K94" s="71">
        <v>24681450</v>
      </c>
      <c r="L94" s="53">
        <v>1</v>
      </c>
      <c r="M94" s="54">
        <f>+($M$3-C94)/365</f>
        <v>7.3479452054794523</v>
      </c>
      <c r="N94" s="55">
        <v>20</v>
      </c>
      <c r="O94" s="54">
        <f t="shared" ref="O94:O157" si="58">+N94-M94</f>
        <v>12.652054794520549</v>
      </c>
      <c r="P94" s="53">
        <f t="shared" ref="P94:P157" si="59">IF(J94&gt;L94,J94-L94,0)</f>
        <v>24620394.134510234</v>
      </c>
      <c r="Q94" s="53">
        <f t="shared" ref="Q94:Q157" si="60">IF(O94&gt;0,P94/O94,0)</f>
        <v>1945960.1253997909</v>
      </c>
      <c r="R94" s="53">
        <f t="shared" ref="R94:R157" si="61">K94-Q94</f>
        <v>22735489.874600209</v>
      </c>
      <c r="S94" s="53">
        <f t="shared" ref="S94:S157" si="62">Q94</f>
        <v>1945960.1253997909</v>
      </c>
      <c r="T94" s="53">
        <f>'Dep CA 2014-15, 2015-16'!T92</f>
        <v>20789529.749200419</v>
      </c>
      <c r="U94" s="54">
        <f t="shared" ref="U94:U157" si="63">+($U$3-C94)/365</f>
        <v>9.3506849315068497</v>
      </c>
      <c r="V94" s="55">
        <v>25</v>
      </c>
      <c r="W94" s="54">
        <f t="shared" ref="W94:W157" si="64">+V94-U94</f>
        <v>15.64931506849315</v>
      </c>
      <c r="X94" s="53"/>
      <c r="Y94" s="53">
        <f>T94/W94-1</f>
        <v>1328461.5977692844</v>
      </c>
      <c r="Z94" s="56">
        <f t="shared" ref="Z94:Z157" si="65">T94-Y94</f>
        <v>19461068.151431136</v>
      </c>
      <c r="AA94" s="56">
        <f t="shared" ref="AA94:AA157" si="66">Y94</f>
        <v>1328461.5977692844</v>
      </c>
      <c r="AB94" s="56">
        <f t="shared" ref="AB94:AB157" si="67">Z94-AA94</f>
        <v>18132606.553661853</v>
      </c>
      <c r="AC94" s="56">
        <f t="shared" ref="AC94:AC157" si="68">AA94</f>
        <v>1328461.5977692844</v>
      </c>
      <c r="AD94" s="56">
        <f t="shared" ref="AD94:AD109" si="69">AC94</f>
        <v>1328461.5977692844</v>
      </c>
      <c r="AE94" s="56">
        <f t="shared" ref="AE94:AE125" si="70">AC94</f>
        <v>1328461.5977692844</v>
      </c>
      <c r="AF94" s="56">
        <f t="shared" ref="AF94:AF125" si="71">AD94</f>
        <v>1328461.5977692844</v>
      </c>
      <c r="AG94" s="56">
        <f t="shared" ref="AG94:AG125" si="72">AE94</f>
        <v>1328461.5977692844</v>
      </c>
      <c r="AH94" s="56">
        <f t="shared" ref="AH94:AH157" si="73">AG94</f>
        <v>1328461.5977692844</v>
      </c>
      <c r="AI94" s="56">
        <f t="shared" ref="AI94:AI157" si="74">AB94-AC94-AD94-AE94-AF94-AG94-AH94</f>
        <v>10161836.967046147</v>
      </c>
    </row>
    <row r="95" spans="1:36" x14ac:dyDescent="0.25">
      <c r="A95" s="55">
        <v>2</v>
      </c>
      <c r="B95" s="55" t="s">
        <v>19</v>
      </c>
      <c r="C95" s="69">
        <f t="shared" ref="C95:C103" si="75">DATE(2006,11,26)</f>
        <v>39047</v>
      </c>
      <c r="D95" s="57">
        <v>53031</v>
      </c>
      <c r="E95" s="55" t="s">
        <v>31</v>
      </c>
      <c r="F95" s="55" t="s">
        <v>32</v>
      </c>
      <c r="G95" s="55">
        <v>40177476.893333331</v>
      </c>
      <c r="H95" s="70">
        <f t="shared" si="55"/>
        <v>2117201.6562156714</v>
      </c>
      <c r="I95" s="70">
        <f t="shared" si="56"/>
        <v>15557081.758823099</v>
      </c>
      <c r="J95" s="70">
        <f t="shared" si="57"/>
        <v>24620395.134510234</v>
      </c>
      <c r="K95" s="71">
        <v>24681450</v>
      </c>
      <c r="L95" s="53">
        <v>1</v>
      </c>
      <c r="M95" s="54">
        <f t="shared" ref="M95:M158" si="76">+($M$3-C95)/365</f>
        <v>7.3479452054794523</v>
      </c>
      <c r="N95" s="55">
        <v>20</v>
      </c>
      <c r="O95" s="54">
        <f t="shared" si="58"/>
        <v>12.652054794520549</v>
      </c>
      <c r="P95" s="53">
        <f t="shared" si="59"/>
        <v>24620394.134510234</v>
      </c>
      <c r="Q95" s="53">
        <f t="shared" si="60"/>
        <v>1945960.1253997909</v>
      </c>
      <c r="R95" s="53">
        <f t="shared" si="61"/>
        <v>22735489.874600209</v>
      </c>
      <c r="S95" s="53">
        <f t="shared" si="62"/>
        <v>1945960.1253997909</v>
      </c>
      <c r="T95" s="53">
        <f>'Dep CA 2014-15, 2015-16'!T93</f>
        <v>20789529.749200419</v>
      </c>
      <c r="U95" s="54">
        <f t="shared" si="63"/>
        <v>9.3506849315068497</v>
      </c>
      <c r="V95" s="55">
        <v>25</v>
      </c>
      <c r="W95" s="54">
        <f t="shared" si="64"/>
        <v>15.64931506849315</v>
      </c>
      <c r="X95" s="53"/>
      <c r="Y95" s="53">
        <f t="shared" ref="Y95:Y105" si="77">T95/W95-1</f>
        <v>1328461.5977692844</v>
      </c>
      <c r="Z95" s="56">
        <f t="shared" si="65"/>
        <v>19461068.151431136</v>
      </c>
      <c r="AA95" s="56">
        <f t="shared" si="66"/>
        <v>1328461.5977692844</v>
      </c>
      <c r="AB95" s="56">
        <f t="shared" si="67"/>
        <v>18132606.553661853</v>
      </c>
      <c r="AC95" s="56">
        <f t="shared" si="68"/>
        <v>1328461.5977692844</v>
      </c>
      <c r="AD95" s="56">
        <f t="shared" si="69"/>
        <v>1328461.5977692844</v>
      </c>
      <c r="AE95" s="56">
        <f t="shared" si="70"/>
        <v>1328461.5977692844</v>
      </c>
      <c r="AF95" s="56">
        <f t="shared" si="71"/>
        <v>1328461.5977692844</v>
      </c>
      <c r="AG95" s="56">
        <f t="shared" si="72"/>
        <v>1328461.5977692844</v>
      </c>
      <c r="AH95" s="56">
        <f t="shared" si="73"/>
        <v>1328461.5977692844</v>
      </c>
      <c r="AI95" s="56">
        <f t="shared" si="74"/>
        <v>10161836.967046147</v>
      </c>
    </row>
    <row r="96" spans="1:36" x14ac:dyDescent="0.25">
      <c r="A96" s="55">
        <v>3</v>
      </c>
      <c r="B96" s="55" t="s">
        <v>19</v>
      </c>
      <c r="C96" s="69">
        <f t="shared" si="75"/>
        <v>39047</v>
      </c>
      <c r="D96" s="57">
        <v>53032</v>
      </c>
      <c r="E96" s="55" t="s">
        <v>31</v>
      </c>
      <c r="F96" s="55" t="s">
        <v>32</v>
      </c>
      <c r="G96" s="55">
        <v>40177476.893333331</v>
      </c>
      <c r="H96" s="70">
        <f t="shared" si="55"/>
        <v>2117201.6562156714</v>
      </c>
      <c r="I96" s="70">
        <f t="shared" si="56"/>
        <v>15557081.758823099</v>
      </c>
      <c r="J96" s="70">
        <f t="shared" si="57"/>
        <v>24620395.134510234</v>
      </c>
      <c r="K96" s="71">
        <v>24681450</v>
      </c>
      <c r="L96" s="53">
        <v>1</v>
      </c>
      <c r="M96" s="54">
        <f t="shared" si="76"/>
        <v>7.3479452054794523</v>
      </c>
      <c r="N96" s="55">
        <v>20</v>
      </c>
      <c r="O96" s="54">
        <f t="shared" si="58"/>
        <v>12.652054794520549</v>
      </c>
      <c r="P96" s="53">
        <f t="shared" si="59"/>
        <v>24620394.134510234</v>
      </c>
      <c r="Q96" s="53">
        <f t="shared" si="60"/>
        <v>1945960.1253997909</v>
      </c>
      <c r="R96" s="53">
        <f t="shared" si="61"/>
        <v>22735489.874600209</v>
      </c>
      <c r="S96" s="53">
        <f t="shared" si="62"/>
        <v>1945960.1253997909</v>
      </c>
      <c r="T96" s="53">
        <f>'Dep CA 2014-15, 2015-16'!T94</f>
        <v>20789529.749200419</v>
      </c>
      <c r="U96" s="54">
        <f t="shared" si="63"/>
        <v>9.3506849315068497</v>
      </c>
      <c r="V96" s="55">
        <v>25</v>
      </c>
      <c r="W96" s="54">
        <f t="shared" si="64"/>
        <v>15.64931506849315</v>
      </c>
      <c r="X96" s="53"/>
      <c r="Y96" s="53">
        <f t="shared" si="77"/>
        <v>1328461.5977692844</v>
      </c>
      <c r="Z96" s="56">
        <f t="shared" si="65"/>
        <v>19461068.151431136</v>
      </c>
      <c r="AA96" s="56">
        <f t="shared" si="66"/>
        <v>1328461.5977692844</v>
      </c>
      <c r="AB96" s="56">
        <f t="shared" si="67"/>
        <v>18132606.553661853</v>
      </c>
      <c r="AC96" s="56">
        <f t="shared" si="68"/>
        <v>1328461.5977692844</v>
      </c>
      <c r="AD96" s="56">
        <f t="shared" si="69"/>
        <v>1328461.5977692844</v>
      </c>
      <c r="AE96" s="56">
        <f t="shared" si="70"/>
        <v>1328461.5977692844</v>
      </c>
      <c r="AF96" s="56">
        <f t="shared" si="71"/>
        <v>1328461.5977692844</v>
      </c>
      <c r="AG96" s="56">
        <f t="shared" si="72"/>
        <v>1328461.5977692844</v>
      </c>
      <c r="AH96" s="56">
        <f t="shared" si="73"/>
        <v>1328461.5977692844</v>
      </c>
      <c r="AI96" s="56">
        <f t="shared" si="74"/>
        <v>10161836.967046147</v>
      </c>
    </row>
    <row r="97" spans="1:35" x14ac:dyDescent="0.25">
      <c r="A97" s="55">
        <v>4</v>
      </c>
      <c r="B97" s="55" t="s">
        <v>19</v>
      </c>
      <c r="C97" s="69">
        <f t="shared" si="75"/>
        <v>39047</v>
      </c>
      <c r="D97" s="57">
        <v>53033</v>
      </c>
      <c r="E97" s="55" t="s">
        <v>31</v>
      </c>
      <c r="F97" s="55" t="s">
        <v>32</v>
      </c>
      <c r="G97" s="55">
        <v>40177476.893333331</v>
      </c>
      <c r="H97" s="70">
        <f t="shared" si="55"/>
        <v>2117201.6562156714</v>
      </c>
      <c r="I97" s="70">
        <f t="shared" si="56"/>
        <v>15557081.758823099</v>
      </c>
      <c r="J97" s="70">
        <f t="shared" si="57"/>
        <v>24620395.134510234</v>
      </c>
      <c r="K97" s="71">
        <v>24681450</v>
      </c>
      <c r="L97" s="53">
        <v>1</v>
      </c>
      <c r="M97" s="54">
        <f t="shared" si="76"/>
        <v>7.3479452054794523</v>
      </c>
      <c r="N97" s="55">
        <v>20</v>
      </c>
      <c r="O97" s="54">
        <f t="shared" si="58"/>
        <v>12.652054794520549</v>
      </c>
      <c r="P97" s="53">
        <f t="shared" si="59"/>
        <v>24620394.134510234</v>
      </c>
      <c r="Q97" s="53">
        <f t="shared" si="60"/>
        <v>1945960.1253997909</v>
      </c>
      <c r="R97" s="53">
        <f t="shared" si="61"/>
        <v>22735489.874600209</v>
      </c>
      <c r="S97" s="53">
        <f t="shared" si="62"/>
        <v>1945960.1253997909</v>
      </c>
      <c r="T97" s="53">
        <f>'Dep CA 2014-15, 2015-16'!T95</f>
        <v>20789529.749200419</v>
      </c>
      <c r="U97" s="54">
        <f t="shared" si="63"/>
        <v>9.3506849315068497</v>
      </c>
      <c r="V97" s="55">
        <v>25</v>
      </c>
      <c r="W97" s="54">
        <f t="shared" si="64"/>
        <v>15.64931506849315</v>
      </c>
      <c r="X97" s="53"/>
      <c r="Y97" s="53">
        <f t="shared" si="77"/>
        <v>1328461.5977692844</v>
      </c>
      <c r="Z97" s="56">
        <f t="shared" si="65"/>
        <v>19461068.151431136</v>
      </c>
      <c r="AA97" s="56">
        <f t="shared" si="66"/>
        <v>1328461.5977692844</v>
      </c>
      <c r="AB97" s="56">
        <f t="shared" si="67"/>
        <v>18132606.553661853</v>
      </c>
      <c r="AC97" s="56">
        <f t="shared" si="68"/>
        <v>1328461.5977692844</v>
      </c>
      <c r="AD97" s="56">
        <f t="shared" si="69"/>
        <v>1328461.5977692844</v>
      </c>
      <c r="AE97" s="56">
        <f t="shared" si="70"/>
        <v>1328461.5977692844</v>
      </c>
      <c r="AF97" s="56">
        <f t="shared" si="71"/>
        <v>1328461.5977692844</v>
      </c>
      <c r="AG97" s="56">
        <f t="shared" si="72"/>
        <v>1328461.5977692844</v>
      </c>
      <c r="AH97" s="56">
        <f t="shared" si="73"/>
        <v>1328461.5977692844</v>
      </c>
      <c r="AI97" s="56">
        <f t="shared" si="74"/>
        <v>10161836.967046147</v>
      </c>
    </row>
    <row r="98" spans="1:35" x14ac:dyDescent="0.25">
      <c r="A98" s="55">
        <v>5</v>
      </c>
      <c r="B98" s="55" t="s">
        <v>19</v>
      </c>
      <c r="C98" s="69">
        <f t="shared" si="75"/>
        <v>39047</v>
      </c>
      <c r="D98" s="57">
        <v>53034</v>
      </c>
      <c r="E98" s="55" t="s">
        <v>31</v>
      </c>
      <c r="F98" s="55" t="s">
        <v>32</v>
      </c>
      <c r="G98" s="55">
        <v>40177476.893333331</v>
      </c>
      <c r="H98" s="70">
        <f t="shared" si="55"/>
        <v>2117201.6562156714</v>
      </c>
      <c r="I98" s="70">
        <f t="shared" si="56"/>
        <v>15557081.758823099</v>
      </c>
      <c r="J98" s="70">
        <f t="shared" si="57"/>
        <v>24620395.134510234</v>
      </c>
      <c r="K98" s="71">
        <v>24681450</v>
      </c>
      <c r="L98" s="53">
        <v>1</v>
      </c>
      <c r="M98" s="54">
        <f t="shared" si="76"/>
        <v>7.3479452054794523</v>
      </c>
      <c r="N98" s="55">
        <v>20</v>
      </c>
      <c r="O98" s="54">
        <f t="shared" si="58"/>
        <v>12.652054794520549</v>
      </c>
      <c r="P98" s="53">
        <f t="shared" si="59"/>
        <v>24620394.134510234</v>
      </c>
      <c r="Q98" s="53">
        <f t="shared" si="60"/>
        <v>1945960.1253997909</v>
      </c>
      <c r="R98" s="53">
        <f t="shared" si="61"/>
        <v>22735489.874600209</v>
      </c>
      <c r="S98" s="53">
        <f t="shared" si="62"/>
        <v>1945960.1253997909</v>
      </c>
      <c r="T98" s="53">
        <f>'Dep CA 2014-15, 2015-16'!T96</f>
        <v>20789529.749200419</v>
      </c>
      <c r="U98" s="54">
        <f t="shared" si="63"/>
        <v>9.3506849315068497</v>
      </c>
      <c r="V98" s="55">
        <v>25</v>
      </c>
      <c r="W98" s="54">
        <f t="shared" si="64"/>
        <v>15.64931506849315</v>
      </c>
      <c r="X98" s="53"/>
      <c r="Y98" s="53">
        <f t="shared" si="77"/>
        <v>1328461.5977692844</v>
      </c>
      <c r="Z98" s="56">
        <f t="shared" si="65"/>
        <v>19461068.151431136</v>
      </c>
      <c r="AA98" s="56">
        <f t="shared" si="66"/>
        <v>1328461.5977692844</v>
      </c>
      <c r="AB98" s="56">
        <f t="shared" si="67"/>
        <v>18132606.553661853</v>
      </c>
      <c r="AC98" s="56">
        <f t="shared" si="68"/>
        <v>1328461.5977692844</v>
      </c>
      <c r="AD98" s="56">
        <f t="shared" si="69"/>
        <v>1328461.5977692844</v>
      </c>
      <c r="AE98" s="56">
        <f t="shared" si="70"/>
        <v>1328461.5977692844</v>
      </c>
      <c r="AF98" s="56">
        <f t="shared" si="71"/>
        <v>1328461.5977692844</v>
      </c>
      <c r="AG98" s="56">
        <f t="shared" si="72"/>
        <v>1328461.5977692844</v>
      </c>
      <c r="AH98" s="56">
        <f t="shared" si="73"/>
        <v>1328461.5977692844</v>
      </c>
      <c r="AI98" s="56">
        <f t="shared" si="74"/>
        <v>10161836.967046147</v>
      </c>
    </row>
    <row r="99" spans="1:35" x14ac:dyDescent="0.25">
      <c r="A99" s="55">
        <v>6</v>
      </c>
      <c r="B99" s="55" t="s">
        <v>19</v>
      </c>
      <c r="C99" s="69">
        <f t="shared" si="75"/>
        <v>39047</v>
      </c>
      <c r="D99" s="57">
        <v>53035</v>
      </c>
      <c r="E99" s="55" t="s">
        <v>31</v>
      </c>
      <c r="F99" s="55" t="s">
        <v>32</v>
      </c>
      <c r="G99" s="55">
        <v>40177476.893333331</v>
      </c>
      <c r="H99" s="70">
        <f t="shared" si="55"/>
        <v>2117201.6562156714</v>
      </c>
      <c r="I99" s="70">
        <f t="shared" si="56"/>
        <v>15557081.758823099</v>
      </c>
      <c r="J99" s="70">
        <f t="shared" si="57"/>
        <v>24620395.134510234</v>
      </c>
      <c r="K99" s="71">
        <v>24681450</v>
      </c>
      <c r="L99" s="53">
        <v>1</v>
      </c>
      <c r="M99" s="54">
        <f t="shared" si="76"/>
        <v>7.3479452054794523</v>
      </c>
      <c r="N99" s="55">
        <v>20</v>
      </c>
      <c r="O99" s="54">
        <f t="shared" si="58"/>
        <v>12.652054794520549</v>
      </c>
      <c r="P99" s="53">
        <f t="shared" si="59"/>
        <v>24620394.134510234</v>
      </c>
      <c r="Q99" s="53">
        <f t="shared" si="60"/>
        <v>1945960.1253997909</v>
      </c>
      <c r="R99" s="53">
        <f t="shared" si="61"/>
        <v>22735489.874600209</v>
      </c>
      <c r="S99" s="53">
        <f t="shared" si="62"/>
        <v>1945960.1253997909</v>
      </c>
      <c r="T99" s="53">
        <f>'Dep CA 2014-15, 2015-16'!T97</f>
        <v>20789529.749200419</v>
      </c>
      <c r="U99" s="54">
        <f t="shared" si="63"/>
        <v>9.3506849315068497</v>
      </c>
      <c r="V99" s="55">
        <v>25</v>
      </c>
      <c r="W99" s="54">
        <f t="shared" si="64"/>
        <v>15.64931506849315</v>
      </c>
      <c r="X99" s="53"/>
      <c r="Y99" s="53">
        <f t="shared" si="77"/>
        <v>1328461.5977692844</v>
      </c>
      <c r="Z99" s="56">
        <f t="shared" si="65"/>
        <v>19461068.151431136</v>
      </c>
      <c r="AA99" s="56">
        <f t="shared" si="66"/>
        <v>1328461.5977692844</v>
      </c>
      <c r="AB99" s="56">
        <f t="shared" si="67"/>
        <v>18132606.553661853</v>
      </c>
      <c r="AC99" s="56">
        <f t="shared" si="68"/>
        <v>1328461.5977692844</v>
      </c>
      <c r="AD99" s="56">
        <f t="shared" si="69"/>
        <v>1328461.5977692844</v>
      </c>
      <c r="AE99" s="56">
        <f t="shared" si="70"/>
        <v>1328461.5977692844</v>
      </c>
      <c r="AF99" s="56">
        <f t="shared" si="71"/>
        <v>1328461.5977692844</v>
      </c>
      <c r="AG99" s="56">
        <f t="shared" si="72"/>
        <v>1328461.5977692844</v>
      </c>
      <c r="AH99" s="56">
        <f t="shared" si="73"/>
        <v>1328461.5977692844</v>
      </c>
      <c r="AI99" s="56">
        <f t="shared" si="74"/>
        <v>10161836.967046147</v>
      </c>
    </row>
    <row r="100" spans="1:35" x14ac:dyDescent="0.25">
      <c r="A100" s="55">
        <v>7</v>
      </c>
      <c r="B100" s="55" t="s">
        <v>19</v>
      </c>
      <c r="C100" s="69">
        <f t="shared" si="75"/>
        <v>39047</v>
      </c>
      <c r="D100" s="57">
        <v>53036</v>
      </c>
      <c r="E100" s="55" t="s">
        <v>31</v>
      </c>
      <c r="F100" s="55" t="s">
        <v>32</v>
      </c>
      <c r="G100" s="55">
        <v>40177476.893333331</v>
      </c>
      <c r="H100" s="70">
        <f t="shared" si="55"/>
        <v>2117201.6562156714</v>
      </c>
      <c r="I100" s="70">
        <f t="shared" si="56"/>
        <v>15557081.758823099</v>
      </c>
      <c r="J100" s="70">
        <f t="shared" si="57"/>
        <v>24620395.134510234</v>
      </c>
      <c r="K100" s="71">
        <v>24681450</v>
      </c>
      <c r="L100" s="53">
        <v>1</v>
      </c>
      <c r="M100" s="54">
        <f t="shared" si="76"/>
        <v>7.3479452054794523</v>
      </c>
      <c r="N100" s="55">
        <v>20</v>
      </c>
      <c r="O100" s="54">
        <f t="shared" si="58"/>
        <v>12.652054794520549</v>
      </c>
      <c r="P100" s="53">
        <f t="shared" si="59"/>
        <v>24620394.134510234</v>
      </c>
      <c r="Q100" s="53">
        <f t="shared" si="60"/>
        <v>1945960.1253997909</v>
      </c>
      <c r="R100" s="53">
        <f t="shared" si="61"/>
        <v>22735489.874600209</v>
      </c>
      <c r="S100" s="53">
        <f t="shared" si="62"/>
        <v>1945960.1253997909</v>
      </c>
      <c r="T100" s="53">
        <f>'Dep CA 2014-15, 2015-16'!T98</f>
        <v>20789529.749200419</v>
      </c>
      <c r="U100" s="54">
        <f t="shared" si="63"/>
        <v>9.3506849315068497</v>
      </c>
      <c r="V100" s="55">
        <v>25</v>
      </c>
      <c r="W100" s="54">
        <f t="shared" si="64"/>
        <v>15.64931506849315</v>
      </c>
      <c r="X100" s="53"/>
      <c r="Y100" s="53">
        <f t="shared" si="77"/>
        <v>1328461.5977692844</v>
      </c>
      <c r="Z100" s="56">
        <f t="shared" si="65"/>
        <v>19461068.151431136</v>
      </c>
      <c r="AA100" s="56">
        <f t="shared" si="66"/>
        <v>1328461.5977692844</v>
      </c>
      <c r="AB100" s="56">
        <f t="shared" si="67"/>
        <v>18132606.553661853</v>
      </c>
      <c r="AC100" s="56">
        <f t="shared" si="68"/>
        <v>1328461.5977692844</v>
      </c>
      <c r="AD100" s="56">
        <f t="shared" si="69"/>
        <v>1328461.5977692844</v>
      </c>
      <c r="AE100" s="56">
        <f t="shared" si="70"/>
        <v>1328461.5977692844</v>
      </c>
      <c r="AF100" s="56">
        <f t="shared" si="71"/>
        <v>1328461.5977692844</v>
      </c>
      <c r="AG100" s="56">
        <f t="shared" si="72"/>
        <v>1328461.5977692844</v>
      </c>
      <c r="AH100" s="56">
        <f t="shared" si="73"/>
        <v>1328461.5977692844</v>
      </c>
      <c r="AI100" s="56">
        <f t="shared" si="74"/>
        <v>10161836.967046147</v>
      </c>
    </row>
    <row r="101" spans="1:35" x14ac:dyDescent="0.25">
      <c r="A101" s="55">
        <v>8</v>
      </c>
      <c r="B101" s="55" t="s">
        <v>19</v>
      </c>
      <c r="C101" s="69">
        <f t="shared" si="75"/>
        <v>39047</v>
      </c>
      <c r="D101" s="57">
        <v>53037</v>
      </c>
      <c r="E101" s="55" t="s">
        <v>31</v>
      </c>
      <c r="F101" s="55" t="s">
        <v>32</v>
      </c>
      <c r="G101" s="55">
        <v>40177476.893333331</v>
      </c>
      <c r="H101" s="70">
        <f t="shared" si="55"/>
        <v>2117201.6562156714</v>
      </c>
      <c r="I101" s="70">
        <f t="shared" si="56"/>
        <v>15557081.758823099</v>
      </c>
      <c r="J101" s="70">
        <f t="shared" si="57"/>
        <v>24620395.134510234</v>
      </c>
      <c r="K101" s="71">
        <v>24681450</v>
      </c>
      <c r="L101" s="53">
        <v>1</v>
      </c>
      <c r="M101" s="54">
        <f t="shared" si="76"/>
        <v>7.3479452054794523</v>
      </c>
      <c r="N101" s="55">
        <v>20</v>
      </c>
      <c r="O101" s="54">
        <f t="shared" si="58"/>
        <v>12.652054794520549</v>
      </c>
      <c r="P101" s="53">
        <f t="shared" si="59"/>
        <v>24620394.134510234</v>
      </c>
      <c r="Q101" s="53">
        <f t="shared" si="60"/>
        <v>1945960.1253997909</v>
      </c>
      <c r="R101" s="53">
        <f t="shared" si="61"/>
        <v>22735489.874600209</v>
      </c>
      <c r="S101" s="53">
        <f t="shared" si="62"/>
        <v>1945960.1253997909</v>
      </c>
      <c r="T101" s="53">
        <f>'Dep CA 2014-15, 2015-16'!T99</f>
        <v>20789529.749200419</v>
      </c>
      <c r="U101" s="54">
        <f t="shared" si="63"/>
        <v>9.3506849315068497</v>
      </c>
      <c r="V101" s="55">
        <v>25</v>
      </c>
      <c r="W101" s="54">
        <f t="shared" si="64"/>
        <v>15.64931506849315</v>
      </c>
      <c r="X101" s="53"/>
      <c r="Y101" s="53">
        <f t="shared" si="77"/>
        <v>1328461.5977692844</v>
      </c>
      <c r="Z101" s="56">
        <f t="shared" si="65"/>
        <v>19461068.151431136</v>
      </c>
      <c r="AA101" s="56">
        <f t="shared" si="66"/>
        <v>1328461.5977692844</v>
      </c>
      <c r="AB101" s="56">
        <f t="shared" si="67"/>
        <v>18132606.553661853</v>
      </c>
      <c r="AC101" s="56">
        <f t="shared" si="68"/>
        <v>1328461.5977692844</v>
      </c>
      <c r="AD101" s="56">
        <f t="shared" si="69"/>
        <v>1328461.5977692844</v>
      </c>
      <c r="AE101" s="56">
        <f t="shared" si="70"/>
        <v>1328461.5977692844</v>
      </c>
      <c r="AF101" s="56">
        <f t="shared" si="71"/>
        <v>1328461.5977692844</v>
      </c>
      <c r="AG101" s="56">
        <f t="shared" si="72"/>
        <v>1328461.5977692844</v>
      </c>
      <c r="AH101" s="56">
        <f t="shared" si="73"/>
        <v>1328461.5977692844</v>
      </c>
      <c r="AI101" s="56">
        <f t="shared" si="74"/>
        <v>10161836.967046147</v>
      </c>
    </row>
    <row r="102" spans="1:35" x14ac:dyDescent="0.25">
      <c r="A102" s="55">
        <v>9</v>
      </c>
      <c r="B102" s="55" t="s">
        <v>19</v>
      </c>
      <c r="C102" s="69">
        <f t="shared" si="75"/>
        <v>39047</v>
      </c>
      <c r="D102" s="57">
        <v>53038</v>
      </c>
      <c r="E102" s="55" t="s">
        <v>31</v>
      </c>
      <c r="F102" s="55" t="s">
        <v>32</v>
      </c>
      <c r="G102" s="55">
        <v>40177476.893333331</v>
      </c>
      <c r="H102" s="70">
        <f t="shared" si="55"/>
        <v>2117201.6562156714</v>
      </c>
      <c r="I102" s="70">
        <f t="shared" si="56"/>
        <v>15557081.758823099</v>
      </c>
      <c r="J102" s="70">
        <f t="shared" si="57"/>
        <v>24620395.134510234</v>
      </c>
      <c r="K102" s="71">
        <v>24681450</v>
      </c>
      <c r="L102" s="53">
        <v>1</v>
      </c>
      <c r="M102" s="54">
        <f t="shared" si="76"/>
        <v>7.3479452054794523</v>
      </c>
      <c r="N102" s="55">
        <v>20</v>
      </c>
      <c r="O102" s="54">
        <f t="shared" si="58"/>
        <v>12.652054794520549</v>
      </c>
      <c r="P102" s="53">
        <f t="shared" si="59"/>
        <v>24620394.134510234</v>
      </c>
      <c r="Q102" s="53">
        <f t="shared" si="60"/>
        <v>1945960.1253997909</v>
      </c>
      <c r="R102" s="53">
        <f t="shared" si="61"/>
        <v>22735489.874600209</v>
      </c>
      <c r="S102" s="53">
        <f t="shared" si="62"/>
        <v>1945960.1253997909</v>
      </c>
      <c r="T102" s="53">
        <f>'Dep CA 2014-15, 2015-16'!T100</f>
        <v>20789529.749200419</v>
      </c>
      <c r="U102" s="54">
        <f t="shared" si="63"/>
        <v>9.3506849315068497</v>
      </c>
      <c r="V102" s="55">
        <v>25</v>
      </c>
      <c r="W102" s="54">
        <f t="shared" si="64"/>
        <v>15.64931506849315</v>
      </c>
      <c r="X102" s="53"/>
      <c r="Y102" s="53">
        <f t="shared" si="77"/>
        <v>1328461.5977692844</v>
      </c>
      <c r="Z102" s="56">
        <f t="shared" si="65"/>
        <v>19461068.151431136</v>
      </c>
      <c r="AA102" s="56">
        <f t="shared" si="66"/>
        <v>1328461.5977692844</v>
      </c>
      <c r="AB102" s="56">
        <f t="shared" si="67"/>
        <v>18132606.553661853</v>
      </c>
      <c r="AC102" s="56">
        <f t="shared" si="68"/>
        <v>1328461.5977692844</v>
      </c>
      <c r="AD102" s="56">
        <f t="shared" si="69"/>
        <v>1328461.5977692844</v>
      </c>
      <c r="AE102" s="56">
        <f t="shared" si="70"/>
        <v>1328461.5977692844</v>
      </c>
      <c r="AF102" s="56">
        <f t="shared" si="71"/>
        <v>1328461.5977692844</v>
      </c>
      <c r="AG102" s="56">
        <f t="shared" si="72"/>
        <v>1328461.5977692844</v>
      </c>
      <c r="AH102" s="56">
        <f t="shared" si="73"/>
        <v>1328461.5977692844</v>
      </c>
      <c r="AI102" s="56">
        <f t="shared" si="74"/>
        <v>10161836.967046147</v>
      </c>
    </row>
    <row r="103" spans="1:35" x14ac:dyDescent="0.25">
      <c r="A103" s="55">
        <v>10</v>
      </c>
      <c r="B103" s="55" t="s">
        <v>19</v>
      </c>
      <c r="C103" s="69">
        <f t="shared" si="75"/>
        <v>39047</v>
      </c>
      <c r="D103" s="57">
        <v>53039</v>
      </c>
      <c r="E103" s="55" t="s">
        <v>31</v>
      </c>
      <c r="F103" s="55" t="s">
        <v>32</v>
      </c>
      <c r="G103" s="55">
        <v>40177476.893333331</v>
      </c>
      <c r="H103" s="70">
        <f t="shared" si="55"/>
        <v>2117201.6562156714</v>
      </c>
      <c r="I103" s="70">
        <f t="shared" si="56"/>
        <v>15557081.758823099</v>
      </c>
      <c r="J103" s="70">
        <f t="shared" si="57"/>
        <v>24620395.134510234</v>
      </c>
      <c r="K103" s="71">
        <v>24681450</v>
      </c>
      <c r="L103" s="53">
        <v>1</v>
      </c>
      <c r="M103" s="54">
        <f t="shared" si="76"/>
        <v>7.3479452054794523</v>
      </c>
      <c r="N103" s="55">
        <v>20</v>
      </c>
      <c r="O103" s="54">
        <f t="shared" si="58"/>
        <v>12.652054794520549</v>
      </c>
      <c r="P103" s="53">
        <f t="shared" si="59"/>
        <v>24620394.134510234</v>
      </c>
      <c r="Q103" s="53">
        <f t="shared" si="60"/>
        <v>1945960.1253997909</v>
      </c>
      <c r="R103" s="53">
        <f t="shared" si="61"/>
        <v>22735489.874600209</v>
      </c>
      <c r="S103" s="53">
        <f t="shared" si="62"/>
        <v>1945960.1253997909</v>
      </c>
      <c r="T103" s="53">
        <f>'Dep CA 2014-15, 2015-16'!T101</f>
        <v>20789529.749200419</v>
      </c>
      <c r="U103" s="54">
        <f t="shared" si="63"/>
        <v>9.3506849315068497</v>
      </c>
      <c r="V103" s="55">
        <v>25</v>
      </c>
      <c r="W103" s="54">
        <f t="shared" si="64"/>
        <v>15.64931506849315</v>
      </c>
      <c r="X103" s="53"/>
      <c r="Y103" s="53">
        <f t="shared" si="77"/>
        <v>1328461.5977692844</v>
      </c>
      <c r="Z103" s="56">
        <f t="shared" si="65"/>
        <v>19461068.151431136</v>
      </c>
      <c r="AA103" s="56">
        <f t="shared" si="66"/>
        <v>1328461.5977692844</v>
      </c>
      <c r="AB103" s="56">
        <f t="shared" si="67"/>
        <v>18132606.553661853</v>
      </c>
      <c r="AC103" s="56">
        <f t="shared" si="68"/>
        <v>1328461.5977692844</v>
      </c>
      <c r="AD103" s="56">
        <f t="shared" si="69"/>
        <v>1328461.5977692844</v>
      </c>
      <c r="AE103" s="56">
        <f t="shared" si="70"/>
        <v>1328461.5977692844</v>
      </c>
      <c r="AF103" s="56">
        <f t="shared" si="71"/>
        <v>1328461.5977692844</v>
      </c>
      <c r="AG103" s="56">
        <f t="shared" si="72"/>
        <v>1328461.5977692844</v>
      </c>
      <c r="AH103" s="56">
        <f t="shared" si="73"/>
        <v>1328461.5977692844</v>
      </c>
      <c r="AI103" s="56">
        <f t="shared" si="74"/>
        <v>10161836.967046147</v>
      </c>
    </row>
    <row r="104" spans="1:35" x14ac:dyDescent="0.25">
      <c r="A104" s="55">
        <v>11</v>
      </c>
      <c r="B104" s="55" t="s">
        <v>19</v>
      </c>
      <c r="C104" s="69">
        <f>DATE(2006,12,20)</f>
        <v>39071</v>
      </c>
      <c r="D104" s="57">
        <v>53040</v>
      </c>
      <c r="E104" s="55" t="s">
        <v>31</v>
      </c>
      <c r="F104" s="55" t="s">
        <v>32</v>
      </c>
      <c r="G104" s="55">
        <v>40177476.893333331</v>
      </c>
      <c r="H104" s="70">
        <f t="shared" si="55"/>
        <v>2117201.6562156714</v>
      </c>
      <c r="I104" s="70">
        <f t="shared" si="56"/>
        <v>15417868.499236314</v>
      </c>
      <c r="J104" s="70">
        <f t="shared" si="57"/>
        <v>24759608.394097015</v>
      </c>
      <c r="K104" s="71">
        <v>24757530</v>
      </c>
      <c r="L104" s="53">
        <v>1</v>
      </c>
      <c r="M104" s="54">
        <f t="shared" si="76"/>
        <v>7.2821917808219174</v>
      </c>
      <c r="N104" s="55">
        <v>20</v>
      </c>
      <c r="O104" s="54">
        <f t="shared" si="58"/>
        <v>12.717808219178082</v>
      </c>
      <c r="P104" s="53">
        <f t="shared" si="59"/>
        <v>24759607.394097015</v>
      </c>
      <c r="Q104" s="53">
        <f t="shared" si="60"/>
        <v>1946845.4758391664</v>
      </c>
      <c r="R104" s="53">
        <f t="shared" si="61"/>
        <v>22810684.524160832</v>
      </c>
      <c r="S104" s="53">
        <f t="shared" si="62"/>
        <v>1946845.4758391664</v>
      </c>
      <c r="T104" s="53">
        <f>'Dep CA 2014-15, 2015-16'!T102</f>
        <v>20863839.048321664</v>
      </c>
      <c r="U104" s="54">
        <f t="shared" si="63"/>
        <v>9.2849315068493148</v>
      </c>
      <c r="V104" s="55">
        <v>25</v>
      </c>
      <c r="W104" s="54">
        <f t="shared" si="64"/>
        <v>15.715068493150685</v>
      </c>
      <c r="X104" s="53"/>
      <c r="Y104" s="53">
        <f t="shared" si="77"/>
        <v>1327631.7148949455</v>
      </c>
      <c r="Z104" s="56">
        <f t="shared" si="65"/>
        <v>19536207.333426718</v>
      </c>
      <c r="AA104" s="56">
        <f t="shared" si="66"/>
        <v>1327631.7148949455</v>
      </c>
      <c r="AB104" s="56">
        <f t="shared" si="67"/>
        <v>18208575.618531771</v>
      </c>
      <c r="AC104" s="56">
        <f t="shared" si="68"/>
        <v>1327631.7148949455</v>
      </c>
      <c r="AD104" s="56">
        <f t="shared" si="69"/>
        <v>1327631.7148949455</v>
      </c>
      <c r="AE104" s="56">
        <f t="shared" si="70"/>
        <v>1327631.7148949455</v>
      </c>
      <c r="AF104" s="56">
        <f t="shared" si="71"/>
        <v>1327631.7148949455</v>
      </c>
      <c r="AG104" s="56">
        <f t="shared" si="72"/>
        <v>1327631.7148949455</v>
      </c>
      <c r="AH104" s="56">
        <f t="shared" si="73"/>
        <v>1327631.7148949455</v>
      </c>
      <c r="AI104" s="56">
        <f t="shared" si="74"/>
        <v>10242785.3291621</v>
      </c>
    </row>
    <row r="105" spans="1:35" x14ac:dyDescent="0.25">
      <c r="A105" s="55">
        <v>12</v>
      </c>
      <c r="B105" s="55" t="s">
        <v>19</v>
      </c>
      <c r="C105" s="69">
        <f t="shared" ref="C105:C128" si="78">DATE(2006,12,20)</f>
        <v>39071</v>
      </c>
      <c r="D105" s="57">
        <v>53041</v>
      </c>
      <c r="E105" s="55" t="s">
        <v>31</v>
      </c>
      <c r="F105" s="55" t="s">
        <v>32</v>
      </c>
      <c r="G105" s="55">
        <v>40177476.893333331</v>
      </c>
      <c r="H105" s="70">
        <f t="shared" si="55"/>
        <v>2117201.6562156714</v>
      </c>
      <c r="I105" s="70">
        <f t="shared" si="56"/>
        <v>15417868.499236314</v>
      </c>
      <c r="J105" s="70">
        <f t="shared" si="57"/>
        <v>24759608.394097015</v>
      </c>
      <c r="K105" s="71">
        <v>24757530</v>
      </c>
      <c r="L105" s="53">
        <v>1</v>
      </c>
      <c r="M105" s="54">
        <f t="shared" si="76"/>
        <v>7.2821917808219174</v>
      </c>
      <c r="N105" s="55">
        <v>20</v>
      </c>
      <c r="O105" s="54">
        <f t="shared" si="58"/>
        <v>12.717808219178082</v>
      </c>
      <c r="P105" s="53">
        <f t="shared" si="59"/>
        <v>24759607.394097015</v>
      </c>
      <c r="Q105" s="53">
        <f t="shared" si="60"/>
        <v>1946845.4758391664</v>
      </c>
      <c r="R105" s="53">
        <f t="shared" si="61"/>
        <v>22810684.524160832</v>
      </c>
      <c r="S105" s="53">
        <f t="shared" si="62"/>
        <v>1946845.4758391664</v>
      </c>
      <c r="T105" s="53">
        <f>'Dep CA 2014-15, 2015-16'!T103</f>
        <v>20863839.048321664</v>
      </c>
      <c r="U105" s="54">
        <f t="shared" si="63"/>
        <v>9.2849315068493148</v>
      </c>
      <c r="V105" s="55">
        <v>25</v>
      </c>
      <c r="W105" s="54">
        <f t="shared" si="64"/>
        <v>15.715068493150685</v>
      </c>
      <c r="X105" s="53"/>
      <c r="Y105" s="53">
        <f t="shared" si="77"/>
        <v>1327631.7148949455</v>
      </c>
      <c r="Z105" s="56">
        <f t="shared" si="65"/>
        <v>19536207.333426718</v>
      </c>
      <c r="AA105" s="56">
        <f t="shared" si="66"/>
        <v>1327631.7148949455</v>
      </c>
      <c r="AB105" s="56">
        <f t="shared" si="67"/>
        <v>18208575.618531771</v>
      </c>
      <c r="AC105" s="56">
        <f t="shared" si="68"/>
        <v>1327631.7148949455</v>
      </c>
      <c r="AD105" s="56">
        <f t="shared" si="69"/>
        <v>1327631.7148949455</v>
      </c>
      <c r="AE105" s="56">
        <f t="shared" si="70"/>
        <v>1327631.7148949455</v>
      </c>
      <c r="AF105" s="56">
        <f t="shared" si="71"/>
        <v>1327631.7148949455</v>
      </c>
      <c r="AG105" s="56">
        <f t="shared" si="72"/>
        <v>1327631.7148949455</v>
      </c>
      <c r="AH105" s="56">
        <f t="shared" si="73"/>
        <v>1327631.7148949455</v>
      </c>
      <c r="AI105" s="56">
        <f t="shared" si="74"/>
        <v>10242785.3291621</v>
      </c>
    </row>
    <row r="106" spans="1:35" x14ac:dyDescent="0.25">
      <c r="A106" s="55">
        <v>13</v>
      </c>
      <c r="B106" s="55" t="s">
        <v>19</v>
      </c>
      <c r="C106" s="69">
        <f t="shared" si="78"/>
        <v>39071</v>
      </c>
      <c r="D106" s="57">
        <v>53042</v>
      </c>
      <c r="E106" s="55" t="s">
        <v>31</v>
      </c>
      <c r="F106" s="55" t="s">
        <v>32</v>
      </c>
      <c r="G106" s="55">
        <v>40177476.893333331</v>
      </c>
      <c r="H106" s="70">
        <f t="shared" si="55"/>
        <v>2117201.6562156714</v>
      </c>
      <c r="I106" s="70">
        <f t="shared" si="56"/>
        <v>15417868.499236314</v>
      </c>
      <c r="J106" s="70">
        <f t="shared" si="57"/>
        <v>24759608.394097015</v>
      </c>
      <c r="K106" s="71">
        <v>24757530</v>
      </c>
      <c r="L106" s="53">
        <v>1</v>
      </c>
      <c r="M106" s="54">
        <f t="shared" si="76"/>
        <v>7.2821917808219174</v>
      </c>
      <c r="N106" s="55">
        <v>20</v>
      </c>
      <c r="O106" s="54">
        <f t="shared" si="58"/>
        <v>12.717808219178082</v>
      </c>
      <c r="P106" s="53">
        <f t="shared" si="59"/>
        <v>24759607.394097015</v>
      </c>
      <c r="Q106" s="53">
        <f t="shared" si="60"/>
        <v>1946845.4758391664</v>
      </c>
      <c r="R106" s="53">
        <f t="shared" si="61"/>
        <v>22810684.524160832</v>
      </c>
      <c r="S106" s="53">
        <f t="shared" si="62"/>
        <v>1946845.4758391664</v>
      </c>
      <c r="T106" s="53">
        <f>'Dep CA 2014-15, 2015-16'!T104</f>
        <v>20863839.048321664</v>
      </c>
      <c r="U106" s="54">
        <f t="shared" si="63"/>
        <v>9.2849315068493148</v>
      </c>
      <c r="V106" s="55">
        <v>25</v>
      </c>
      <c r="W106" s="54">
        <f t="shared" si="64"/>
        <v>15.715068493150685</v>
      </c>
      <c r="X106" s="53"/>
      <c r="Y106" s="53">
        <f t="shared" ref="Y106:Y157" si="79">T106/W106</f>
        <v>1327632.7148949455</v>
      </c>
      <c r="Z106" s="56">
        <f t="shared" si="65"/>
        <v>19536206.333426718</v>
      </c>
      <c r="AA106" s="56">
        <f t="shared" si="66"/>
        <v>1327632.7148949455</v>
      </c>
      <c r="AB106" s="56">
        <f t="shared" si="67"/>
        <v>18208573.618531771</v>
      </c>
      <c r="AC106" s="56">
        <f t="shared" si="68"/>
        <v>1327632.7148949455</v>
      </c>
      <c r="AD106" s="56">
        <f t="shared" si="69"/>
        <v>1327632.7148949455</v>
      </c>
      <c r="AE106" s="56">
        <f t="shared" si="70"/>
        <v>1327632.7148949455</v>
      </c>
      <c r="AF106" s="56">
        <f t="shared" si="71"/>
        <v>1327632.7148949455</v>
      </c>
      <c r="AG106" s="56">
        <f t="shared" si="72"/>
        <v>1327632.7148949455</v>
      </c>
      <c r="AH106" s="56">
        <f t="shared" si="73"/>
        <v>1327632.7148949455</v>
      </c>
      <c r="AI106" s="56">
        <f t="shared" si="74"/>
        <v>10242777.3291621</v>
      </c>
    </row>
    <row r="107" spans="1:35" x14ac:dyDescent="0.25">
      <c r="A107" s="55">
        <v>14</v>
      </c>
      <c r="B107" s="55" t="s">
        <v>19</v>
      </c>
      <c r="C107" s="69">
        <f t="shared" si="78"/>
        <v>39071</v>
      </c>
      <c r="D107" s="57">
        <v>53043</v>
      </c>
      <c r="E107" s="55" t="s">
        <v>31</v>
      </c>
      <c r="F107" s="55" t="s">
        <v>32</v>
      </c>
      <c r="G107" s="55">
        <v>40177476.893333331</v>
      </c>
      <c r="H107" s="70">
        <f t="shared" si="55"/>
        <v>2117201.6562156714</v>
      </c>
      <c r="I107" s="70">
        <f t="shared" si="56"/>
        <v>15417868.499236314</v>
      </c>
      <c r="J107" s="70">
        <f t="shared" si="57"/>
        <v>24759608.394097015</v>
      </c>
      <c r="K107" s="71">
        <v>24757530</v>
      </c>
      <c r="L107" s="53">
        <v>1</v>
      </c>
      <c r="M107" s="54">
        <f t="shared" si="76"/>
        <v>7.2821917808219174</v>
      </c>
      <c r="N107" s="55">
        <v>20</v>
      </c>
      <c r="O107" s="54">
        <f t="shared" si="58"/>
        <v>12.717808219178082</v>
      </c>
      <c r="P107" s="53">
        <f t="shared" si="59"/>
        <v>24759607.394097015</v>
      </c>
      <c r="Q107" s="53">
        <f t="shared" si="60"/>
        <v>1946845.4758391664</v>
      </c>
      <c r="R107" s="53">
        <f t="shared" si="61"/>
        <v>22810684.524160832</v>
      </c>
      <c r="S107" s="53">
        <f t="shared" si="62"/>
        <v>1946845.4758391664</v>
      </c>
      <c r="T107" s="53">
        <f>'Dep CA 2014-15, 2015-16'!T105</f>
        <v>20863839.048321664</v>
      </c>
      <c r="U107" s="54">
        <f t="shared" si="63"/>
        <v>9.2849315068493148</v>
      </c>
      <c r="V107" s="55">
        <v>25</v>
      </c>
      <c r="W107" s="54">
        <f t="shared" si="64"/>
        <v>15.715068493150685</v>
      </c>
      <c r="X107" s="53"/>
      <c r="Y107" s="53">
        <f t="shared" si="79"/>
        <v>1327632.7148949455</v>
      </c>
      <c r="Z107" s="56">
        <f t="shared" si="65"/>
        <v>19536206.333426718</v>
      </c>
      <c r="AA107" s="56">
        <f t="shared" si="66"/>
        <v>1327632.7148949455</v>
      </c>
      <c r="AB107" s="56">
        <f t="shared" si="67"/>
        <v>18208573.618531771</v>
      </c>
      <c r="AC107" s="56">
        <f t="shared" si="68"/>
        <v>1327632.7148949455</v>
      </c>
      <c r="AD107" s="56">
        <f t="shared" si="69"/>
        <v>1327632.7148949455</v>
      </c>
      <c r="AE107" s="56">
        <f t="shared" si="70"/>
        <v>1327632.7148949455</v>
      </c>
      <c r="AF107" s="56">
        <f t="shared" si="71"/>
        <v>1327632.7148949455</v>
      </c>
      <c r="AG107" s="56">
        <f t="shared" si="72"/>
        <v>1327632.7148949455</v>
      </c>
      <c r="AH107" s="56">
        <f t="shared" si="73"/>
        <v>1327632.7148949455</v>
      </c>
      <c r="AI107" s="56">
        <f t="shared" si="74"/>
        <v>10242777.3291621</v>
      </c>
    </row>
    <row r="108" spans="1:35" x14ac:dyDescent="0.25">
      <c r="A108" s="55">
        <v>15</v>
      </c>
      <c r="B108" s="55" t="s">
        <v>19</v>
      </c>
      <c r="C108" s="69">
        <f t="shared" si="78"/>
        <v>39071</v>
      </c>
      <c r="D108" s="57">
        <v>53044</v>
      </c>
      <c r="E108" s="55" t="s">
        <v>31</v>
      </c>
      <c r="F108" s="55" t="s">
        <v>32</v>
      </c>
      <c r="G108" s="55">
        <v>40177476.893333331</v>
      </c>
      <c r="H108" s="70">
        <f t="shared" si="55"/>
        <v>2117201.6562156714</v>
      </c>
      <c r="I108" s="70">
        <f t="shared" si="56"/>
        <v>15417868.499236314</v>
      </c>
      <c r="J108" s="70">
        <f t="shared" si="57"/>
        <v>24759608.394097015</v>
      </c>
      <c r="K108" s="71">
        <v>24757530</v>
      </c>
      <c r="L108" s="53">
        <v>1</v>
      </c>
      <c r="M108" s="54">
        <f t="shared" si="76"/>
        <v>7.2821917808219174</v>
      </c>
      <c r="N108" s="55">
        <v>20</v>
      </c>
      <c r="O108" s="54">
        <f t="shared" si="58"/>
        <v>12.717808219178082</v>
      </c>
      <c r="P108" s="53">
        <f t="shared" si="59"/>
        <v>24759607.394097015</v>
      </c>
      <c r="Q108" s="53">
        <f t="shared" si="60"/>
        <v>1946845.4758391664</v>
      </c>
      <c r="R108" s="53">
        <f t="shared" si="61"/>
        <v>22810684.524160832</v>
      </c>
      <c r="S108" s="53">
        <f t="shared" si="62"/>
        <v>1946845.4758391664</v>
      </c>
      <c r="T108" s="53">
        <f>'Dep CA 2014-15, 2015-16'!T106</f>
        <v>20863839.048321664</v>
      </c>
      <c r="U108" s="54">
        <f t="shared" si="63"/>
        <v>9.2849315068493148</v>
      </c>
      <c r="V108" s="55">
        <v>25</v>
      </c>
      <c r="W108" s="54">
        <f t="shared" si="64"/>
        <v>15.715068493150685</v>
      </c>
      <c r="X108" s="53"/>
      <c r="Y108" s="53">
        <f t="shared" si="79"/>
        <v>1327632.7148949455</v>
      </c>
      <c r="Z108" s="56">
        <f t="shared" si="65"/>
        <v>19536206.333426718</v>
      </c>
      <c r="AA108" s="56">
        <f t="shared" si="66"/>
        <v>1327632.7148949455</v>
      </c>
      <c r="AB108" s="56">
        <f t="shared" si="67"/>
        <v>18208573.618531771</v>
      </c>
      <c r="AC108" s="56">
        <f t="shared" si="68"/>
        <v>1327632.7148949455</v>
      </c>
      <c r="AD108" s="56">
        <f t="shared" si="69"/>
        <v>1327632.7148949455</v>
      </c>
      <c r="AE108" s="56">
        <f t="shared" si="70"/>
        <v>1327632.7148949455</v>
      </c>
      <c r="AF108" s="56">
        <f t="shared" si="71"/>
        <v>1327632.7148949455</v>
      </c>
      <c r="AG108" s="56">
        <f t="shared" si="72"/>
        <v>1327632.7148949455</v>
      </c>
      <c r="AH108" s="56">
        <f t="shared" si="73"/>
        <v>1327632.7148949455</v>
      </c>
      <c r="AI108" s="56">
        <f t="shared" si="74"/>
        <v>10242777.3291621</v>
      </c>
    </row>
    <row r="109" spans="1:35" x14ac:dyDescent="0.25">
      <c r="A109" s="55">
        <v>16</v>
      </c>
      <c r="B109" s="55" t="s">
        <v>19</v>
      </c>
      <c r="C109" s="69">
        <f t="shared" si="78"/>
        <v>39071</v>
      </c>
      <c r="D109" s="57">
        <v>53045</v>
      </c>
      <c r="E109" s="55" t="s">
        <v>31</v>
      </c>
      <c r="F109" s="55" t="s">
        <v>32</v>
      </c>
      <c r="G109" s="55">
        <v>40177476.893333331</v>
      </c>
      <c r="H109" s="70">
        <f t="shared" si="55"/>
        <v>2117201.6562156714</v>
      </c>
      <c r="I109" s="70">
        <f t="shared" si="56"/>
        <v>15417868.499236314</v>
      </c>
      <c r="J109" s="70">
        <f t="shared" si="57"/>
        <v>24759608.394097015</v>
      </c>
      <c r="K109" s="71">
        <v>24757530</v>
      </c>
      <c r="L109" s="53">
        <v>1</v>
      </c>
      <c r="M109" s="54">
        <f t="shared" si="76"/>
        <v>7.2821917808219174</v>
      </c>
      <c r="N109" s="55">
        <v>20</v>
      </c>
      <c r="O109" s="54">
        <f t="shared" si="58"/>
        <v>12.717808219178082</v>
      </c>
      <c r="P109" s="53">
        <f t="shared" si="59"/>
        <v>24759607.394097015</v>
      </c>
      <c r="Q109" s="53">
        <f t="shared" si="60"/>
        <v>1946845.4758391664</v>
      </c>
      <c r="R109" s="53">
        <f t="shared" si="61"/>
        <v>22810684.524160832</v>
      </c>
      <c r="S109" s="53">
        <f t="shared" si="62"/>
        <v>1946845.4758391664</v>
      </c>
      <c r="T109" s="53">
        <f>'Dep CA 2014-15, 2015-16'!T107</f>
        <v>20863839.048321664</v>
      </c>
      <c r="U109" s="54">
        <f t="shared" si="63"/>
        <v>9.2849315068493148</v>
      </c>
      <c r="V109" s="55">
        <v>25</v>
      </c>
      <c r="W109" s="54">
        <f t="shared" si="64"/>
        <v>15.715068493150685</v>
      </c>
      <c r="X109" s="53"/>
      <c r="Y109" s="53">
        <f t="shared" si="79"/>
        <v>1327632.7148949455</v>
      </c>
      <c r="Z109" s="56">
        <f t="shared" si="65"/>
        <v>19536206.333426718</v>
      </c>
      <c r="AA109" s="56">
        <f t="shared" si="66"/>
        <v>1327632.7148949455</v>
      </c>
      <c r="AB109" s="56">
        <f t="shared" si="67"/>
        <v>18208573.618531771</v>
      </c>
      <c r="AC109" s="56">
        <f t="shared" si="68"/>
        <v>1327632.7148949455</v>
      </c>
      <c r="AD109" s="56">
        <f t="shared" si="69"/>
        <v>1327632.7148949455</v>
      </c>
      <c r="AE109" s="56">
        <f t="shared" si="70"/>
        <v>1327632.7148949455</v>
      </c>
      <c r="AF109" s="56">
        <f t="shared" si="71"/>
        <v>1327632.7148949455</v>
      </c>
      <c r="AG109" s="56">
        <f t="shared" si="72"/>
        <v>1327632.7148949455</v>
      </c>
      <c r="AH109" s="56">
        <f t="shared" si="73"/>
        <v>1327632.7148949455</v>
      </c>
      <c r="AI109" s="56">
        <f t="shared" si="74"/>
        <v>10242777.3291621</v>
      </c>
    </row>
    <row r="110" spans="1:35" x14ac:dyDescent="0.25">
      <c r="A110" s="55">
        <v>17</v>
      </c>
      <c r="B110" s="55" t="s">
        <v>19</v>
      </c>
      <c r="C110" s="69">
        <f t="shared" si="78"/>
        <v>39071</v>
      </c>
      <c r="D110" s="57">
        <v>53046</v>
      </c>
      <c r="E110" s="55" t="s">
        <v>31</v>
      </c>
      <c r="F110" s="55" t="s">
        <v>32</v>
      </c>
      <c r="G110" s="55">
        <v>40177476.893333331</v>
      </c>
      <c r="H110" s="70">
        <f t="shared" si="55"/>
        <v>2117201.6562156714</v>
      </c>
      <c r="I110" s="70">
        <f t="shared" si="56"/>
        <v>15417868.499236314</v>
      </c>
      <c r="J110" s="70">
        <f t="shared" si="57"/>
        <v>24759608.394097015</v>
      </c>
      <c r="K110" s="71">
        <v>24757530</v>
      </c>
      <c r="L110" s="53">
        <v>1</v>
      </c>
      <c r="M110" s="54">
        <f t="shared" si="76"/>
        <v>7.2821917808219174</v>
      </c>
      <c r="N110" s="55">
        <v>20</v>
      </c>
      <c r="O110" s="54">
        <f t="shared" si="58"/>
        <v>12.717808219178082</v>
      </c>
      <c r="P110" s="53">
        <f t="shared" si="59"/>
        <v>24759607.394097015</v>
      </c>
      <c r="Q110" s="53">
        <f t="shared" si="60"/>
        <v>1946845.4758391664</v>
      </c>
      <c r="R110" s="53">
        <f t="shared" si="61"/>
        <v>22810684.524160832</v>
      </c>
      <c r="S110" s="53">
        <f t="shared" si="62"/>
        <v>1946845.4758391664</v>
      </c>
      <c r="T110" s="53">
        <f>'Dep CA 2014-15, 2015-16'!T108</f>
        <v>20863839.048321664</v>
      </c>
      <c r="U110" s="54">
        <f t="shared" si="63"/>
        <v>9.2849315068493148</v>
      </c>
      <c r="V110" s="55">
        <v>25</v>
      </c>
      <c r="W110" s="54">
        <f t="shared" si="64"/>
        <v>15.715068493150685</v>
      </c>
      <c r="X110" s="53"/>
      <c r="Y110" s="53">
        <f t="shared" si="79"/>
        <v>1327632.7148949455</v>
      </c>
      <c r="Z110" s="56">
        <f t="shared" si="65"/>
        <v>19536206.333426718</v>
      </c>
      <c r="AA110" s="56">
        <f t="shared" si="66"/>
        <v>1327632.7148949455</v>
      </c>
      <c r="AB110" s="56">
        <f t="shared" si="67"/>
        <v>18208573.618531771</v>
      </c>
      <c r="AC110" s="56">
        <f t="shared" si="68"/>
        <v>1327632.7148949455</v>
      </c>
      <c r="AD110" s="56">
        <f t="shared" ref="AD110:AD125" si="80">AC110</f>
        <v>1327632.7148949455</v>
      </c>
      <c r="AE110" s="56">
        <f t="shared" si="70"/>
        <v>1327632.7148949455</v>
      </c>
      <c r="AF110" s="56">
        <f t="shared" si="71"/>
        <v>1327632.7148949455</v>
      </c>
      <c r="AG110" s="56">
        <f t="shared" si="72"/>
        <v>1327632.7148949455</v>
      </c>
      <c r="AH110" s="56">
        <f t="shared" si="73"/>
        <v>1327632.7148949455</v>
      </c>
      <c r="AI110" s="56">
        <f t="shared" si="74"/>
        <v>10242777.3291621</v>
      </c>
    </row>
    <row r="111" spans="1:35" x14ac:dyDescent="0.25">
      <c r="A111" s="55">
        <v>18</v>
      </c>
      <c r="B111" s="55" t="s">
        <v>19</v>
      </c>
      <c r="C111" s="69">
        <f t="shared" si="78"/>
        <v>39071</v>
      </c>
      <c r="D111" s="57">
        <v>53047</v>
      </c>
      <c r="E111" s="55" t="s">
        <v>31</v>
      </c>
      <c r="F111" s="55" t="s">
        <v>32</v>
      </c>
      <c r="G111" s="55">
        <v>40177476.893333331</v>
      </c>
      <c r="H111" s="70">
        <f t="shared" si="55"/>
        <v>2117201.6562156714</v>
      </c>
      <c r="I111" s="70">
        <f t="shared" si="56"/>
        <v>15417868.499236314</v>
      </c>
      <c r="J111" s="70">
        <f t="shared" si="57"/>
        <v>24759608.394097015</v>
      </c>
      <c r="K111" s="71">
        <v>24757530</v>
      </c>
      <c r="L111" s="53">
        <v>1</v>
      </c>
      <c r="M111" s="54">
        <f t="shared" si="76"/>
        <v>7.2821917808219174</v>
      </c>
      <c r="N111" s="55">
        <v>20</v>
      </c>
      <c r="O111" s="54">
        <f t="shared" si="58"/>
        <v>12.717808219178082</v>
      </c>
      <c r="P111" s="53">
        <f t="shared" si="59"/>
        <v>24759607.394097015</v>
      </c>
      <c r="Q111" s="53">
        <f t="shared" si="60"/>
        <v>1946845.4758391664</v>
      </c>
      <c r="R111" s="53">
        <f t="shared" si="61"/>
        <v>22810684.524160832</v>
      </c>
      <c r="S111" s="53">
        <f t="shared" si="62"/>
        <v>1946845.4758391664</v>
      </c>
      <c r="T111" s="53">
        <f>'Dep CA 2014-15, 2015-16'!T109</f>
        <v>20863839.048321664</v>
      </c>
      <c r="U111" s="54">
        <f t="shared" si="63"/>
        <v>9.2849315068493148</v>
      </c>
      <c r="V111" s="55">
        <v>25</v>
      </c>
      <c r="W111" s="54">
        <f t="shared" si="64"/>
        <v>15.715068493150685</v>
      </c>
      <c r="X111" s="53"/>
      <c r="Y111" s="53">
        <f t="shared" si="79"/>
        <v>1327632.7148949455</v>
      </c>
      <c r="Z111" s="56">
        <f t="shared" si="65"/>
        <v>19536206.333426718</v>
      </c>
      <c r="AA111" s="56">
        <f t="shared" si="66"/>
        <v>1327632.7148949455</v>
      </c>
      <c r="AB111" s="56">
        <f t="shared" si="67"/>
        <v>18208573.618531771</v>
      </c>
      <c r="AC111" s="56">
        <f t="shared" si="68"/>
        <v>1327632.7148949455</v>
      </c>
      <c r="AD111" s="56">
        <f t="shared" si="80"/>
        <v>1327632.7148949455</v>
      </c>
      <c r="AE111" s="56">
        <f t="shared" si="70"/>
        <v>1327632.7148949455</v>
      </c>
      <c r="AF111" s="56">
        <f t="shared" si="71"/>
        <v>1327632.7148949455</v>
      </c>
      <c r="AG111" s="56">
        <f t="shared" si="72"/>
        <v>1327632.7148949455</v>
      </c>
      <c r="AH111" s="56">
        <f t="shared" si="73"/>
        <v>1327632.7148949455</v>
      </c>
      <c r="AI111" s="56">
        <f t="shared" si="74"/>
        <v>10242777.3291621</v>
      </c>
    </row>
    <row r="112" spans="1:35" x14ac:dyDescent="0.25">
      <c r="A112" s="55">
        <v>19</v>
      </c>
      <c r="B112" s="55" t="s">
        <v>19</v>
      </c>
      <c r="C112" s="69">
        <f t="shared" si="78"/>
        <v>39071</v>
      </c>
      <c r="D112" s="57">
        <v>53048</v>
      </c>
      <c r="E112" s="55" t="s">
        <v>31</v>
      </c>
      <c r="F112" s="55" t="s">
        <v>32</v>
      </c>
      <c r="G112" s="55">
        <v>40177476.893333331</v>
      </c>
      <c r="H112" s="70">
        <f t="shared" si="55"/>
        <v>2117201.6562156714</v>
      </c>
      <c r="I112" s="70">
        <f t="shared" si="56"/>
        <v>15417868.499236314</v>
      </c>
      <c r="J112" s="70">
        <f t="shared" si="57"/>
        <v>24759608.394097015</v>
      </c>
      <c r="K112" s="71">
        <v>24757530</v>
      </c>
      <c r="L112" s="53">
        <v>1</v>
      </c>
      <c r="M112" s="54">
        <f t="shared" si="76"/>
        <v>7.2821917808219174</v>
      </c>
      <c r="N112" s="55">
        <v>20</v>
      </c>
      <c r="O112" s="54">
        <f t="shared" si="58"/>
        <v>12.717808219178082</v>
      </c>
      <c r="P112" s="53">
        <f t="shared" si="59"/>
        <v>24759607.394097015</v>
      </c>
      <c r="Q112" s="53">
        <f t="shared" si="60"/>
        <v>1946845.4758391664</v>
      </c>
      <c r="R112" s="53">
        <f t="shared" si="61"/>
        <v>22810684.524160832</v>
      </c>
      <c r="S112" s="53">
        <f t="shared" si="62"/>
        <v>1946845.4758391664</v>
      </c>
      <c r="T112" s="53">
        <f>'Dep CA 2014-15, 2015-16'!T110</f>
        <v>20863839.048321664</v>
      </c>
      <c r="U112" s="54">
        <f t="shared" si="63"/>
        <v>9.2849315068493148</v>
      </c>
      <c r="V112" s="55">
        <v>25</v>
      </c>
      <c r="W112" s="54">
        <f t="shared" si="64"/>
        <v>15.715068493150685</v>
      </c>
      <c r="X112" s="53"/>
      <c r="Y112" s="53">
        <f t="shared" si="79"/>
        <v>1327632.7148949455</v>
      </c>
      <c r="Z112" s="56">
        <f t="shared" si="65"/>
        <v>19536206.333426718</v>
      </c>
      <c r="AA112" s="56">
        <f t="shared" si="66"/>
        <v>1327632.7148949455</v>
      </c>
      <c r="AB112" s="56">
        <f t="shared" si="67"/>
        <v>18208573.618531771</v>
      </c>
      <c r="AC112" s="56">
        <f t="shared" si="68"/>
        <v>1327632.7148949455</v>
      </c>
      <c r="AD112" s="56">
        <f t="shared" si="80"/>
        <v>1327632.7148949455</v>
      </c>
      <c r="AE112" s="56">
        <f t="shared" si="70"/>
        <v>1327632.7148949455</v>
      </c>
      <c r="AF112" s="56">
        <f t="shared" si="71"/>
        <v>1327632.7148949455</v>
      </c>
      <c r="AG112" s="56">
        <f t="shared" si="72"/>
        <v>1327632.7148949455</v>
      </c>
      <c r="AH112" s="56">
        <f t="shared" si="73"/>
        <v>1327632.7148949455</v>
      </c>
      <c r="AI112" s="56">
        <f t="shared" si="74"/>
        <v>10242777.3291621</v>
      </c>
    </row>
    <row r="113" spans="1:35" x14ac:dyDescent="0.25">
      <c r="A113" s="55">
        <v>20</v>
      </c>
      <c r="B113" s="55" t="s">
        <v>19</v>
      </c>
      <c r="C113" s="69">
        <f t="shared" si="78"/>
        <v>39071</v>
      </c>
      <c r="D113" s="57">
        <v>53049</v>
      </c>
      <c r="E113" s="55" t="s">
        <v>31</v>
      </c>
      <c r="F113" s="55" t="s">
        <v>32</v>
      </c>
      <c r="G113" s="55">
        <v>40177476.893333331</v>
      </c>
      <c r="H113" s="70">
        <f t="shared" si="55"/>
        <v>2117201.6562156714</v>
      </c>
      <c r="I113" s="70">
        <f t="shared" si="56"/>
        <v>15417868.499236314</v>
      </c>
      <c r="J113" s="70">
        <f t="shared" si="57"/>
        <v>24759608.394097015</v>
      </c>
      <c r="K113" s="71">
        <v>24757530</v>
      </c>
      <c r="L113" s="53">
        <v>1</v>
      </c>
      <c r="M113" s="54">
        <f t="shared" si="76"/>
        <v>7.2821917808219174</v>
      </c>
      <c r="N113" s="55">
        <v>20</v>
      </c>
      <c r="O113" s="54">
        <f t="shared" si="58"/>
        <v>12.717808219178082</v>
      </c>
      <c r="P113" s="53">
        <f t="shared" si="59"/>
        <v>24759607.394097015</v>
      </c>
      <c r="Q113" s="53">
        <f t="shared" si="60"/>
        <v>1946845.4758391664</v>
      </c>
      <c r="R113" s="53">
        <f t="shared" si="61"/>
        <v>22810684.524160832</v>
      </c>
      <c r="S113" s="53">
        <f t="shared" si="62"/>
        <v>1946845.4758391664</v>
      </c>
      <c r="T113" s="53">
        <f>'Dep CA 2014-15, 2015-16'!T111</f>
        <v>20863839.048321664</v>
      </c>
      <c r="U113" s="54">
        <f t="shared" si="63"/>
        <v>9.2849315068493148</v>
      </c>
      <c r="V113" s="55">
        <v>25</v>
      </c>
      <c r="W113" s="54">
        <f t="shared" si="64"/>
        <v>15.715068493150685</v>
      </c>
      <c r="X113" s="53"/>
      <c r="Y113" s="53">
        <f t="shared" si="79"/>
        <v>1327632.7148949455</v>
      </c>
      <c r="Z113" s="56">
        <f t="shared" si="65"/>
        <v>19536206.333426718</v>
      </c>
      <c r="AA113" s="56">
        <f t="shared" si="66"/>
        <v>1327632.7148949455</v>
      </c>
      <c r="AB113" s="56">
        <f t="shared" si="67"/>
        <v>18208573.618531771</v>
      </c>
      <c r="AC113" s="56">
        <f t="shared" si="68"/>
        <v>1327632.7148949455</v>
      </c>
      <c r="AD113" s="56">
        <f t="shared" si="80"/>
        <v>1327632.7148949455</v>
      </c>
      <c r="AE113" s="56">
        <f t="shared" si="70"/>
        <v>1327632.7148949455</v>
      </c>
      <c r="AF113" s="56">
        <f t="shared" si="71"/>
        <v>1327632.7148949455</v>
      </c>
      <c r="AG113" s="56">
        <f t="shared" si="72"/>
        <v>1327632.7148949455</v>
      </c>
      <c r="AH113" s="56">
        <f t="shared" si="73"/>
        <v>1327632.7148949455</v>
      </c>
      <c r="AI113" s="56">
        <f t="shared" si="74"/>
        <v>10242777.3291621</v>
      </c>
    </row>
    <row r="114" spans="1:35" x14ac:dyDescent="0.25">
      <c r="A114" s="55">
        <v>21</v>
      </c>
      <c r="B114" s="55" t="s">
        <v>19</v>
      </c>
      <c r="C114" s="69">
        <f t="shared" si="78"/>
        <v>39071</v>
      </c>
      <c r="D114" s="57">
        <v>53050</v>
      </c>
      <c r="E114" s="55" t="s">
        <v>31</v>
      </c>
      <c r="F114" s="55" t="s">
        <v>32</v>
      </c>
      <c r="G114" s="55">
        <v>40177476.893333331</v>
      </c>
      <c r="H114" s="70">
        <f t="shared" si="55"/>
        <v>2117201.6562156714</v>
      </c>
      <c r="I114" s="70">
        <f t="shared" si="56"/>
        <v>15417868.499236314</v>
      </c>
      <c r="J114" s="70">
        <f t="shared" si="57"/>
        <v>24759608.394097015</v>
      </c>
      <c r="K114" s="71">
        <v>24757530</v>
      </c>
      <c r="L114" s="53">
        <v>1</v>
      </c>
      <c r="M114" s="54">
        <f t="shared" si="76"/>
        <v>7.2821917808219174</v>
      </c>
      <c r="N114" s="55">
        <v>20</v>
      </c>
      <c r="O114" s="54">
        <f t="shared" si="58"/>
        <v>12.717808219178082</v>
      </c>
      <c r="P114" s="53">
        <f t="shared" si="59"/>
        <v>24759607.394097015</v>
      </c>
      <c r="Q114" s="53">
        <f t="shared" si="60"/>
        <v>1946845.4758391664</v>
      </c>
      <c r="R114" s="53">
        <f t="shared" si="61"/>
        <v>22810684.524160832</v>
      </c>
      <c r="S114" s="53">
        <f t="shared" si="62"/>
        <v>1946845.4758391664</v>
      </c>
      <c r="T114" s="53">
        <f>'Dep CA 2014-15, 2015-16'!T112</f>
        <v>20863839.048321664</v>
      </c>
      <c r="U114" s="54">
        <f t="shared" si="63"/>
        <v>9.2849315068493148</v>
      </c>
      <c r="V114" s="55">
        <v>25</v>
      </c>
      <c r="W114" s="54">
        <f t="shared" si="64"/>
        <v>15.715068493150685</v>
      </c>
      <c r="X114" s="53"/>
      <c r="Y114" s="53">
        <f t="shared" si="79"/>
        <v>1327632.7148949455</v>
      </c>
      <c r="Z114" s="56">
        <f t="shared" si="65"/>
        <v>19536206.333426718</v>
      </c>
      <c r="AA114" s="56">
        <f t="shared" si="66"/>
        <v>1327632.7148949455</v>
      </c>
      <c r="AB114" s="56">
        <f t="shared" si="67"/>
        <v>18208573.618531771</v>
      </c>
      <c r="AC114" s="56">
        <f t="shared" si="68"/>
        <v>1327632.7148949455</v>
      </c>
      <c r="AD114" s="56">
        <f t="shared" si="80"/>
        <v>1327632.7148949455</v>
      </c>
      <c r="AE114" s="56">
        <f t="shared" si="70"/>
        <v>1327632.7148949455</v>
      </c>
      <c r="AF114" s="56">
        <f t="shared" si="71"/>
        <v>1327632.7148949455</v>
      </c>
      <c r="AG114" s="56">
        <f t="shared" si="72"/>
        <v>1327632.7148949455</v>
      </c>
      <c r="AH114" s="56">
        <f t="shared" si="73"/>
        <v>1327632.7148949455</v>
      </c>
      <c r="AI114" s="56">
        <f t="shared" si="74"/>
        <v>10242777.3291621</v>
      </c>
    </row>
    <row r="115" spans="1:35" x14ac:dyDescent="0.25">
      <c r="A115" s="55">
        <v>22</v>
      </c>
      <c r="B115" s="55" t="s">
        <v>19</v>
      </c>
      <c r="C115" s="69">
        <f t="shared" si="78"/>
        <v>39071</v>
      </c>
      <c r="D115" s="57">
        <v>53051</v>
      </c>
      <c r="E115" s="55" t="s">
        <v>31</v>
      </c>
      <c r="F115" s="55" t="s">
        <v>32</v>
      </c>
      <c r="G115" s="55">
        <v>40177476.893333331</v>
      </c>
      <c r="H115" s="70">
        <f t="shared" si="55"/>
        <v>2117201.6562156714</v>
      </c>
      <c r="I115" s="70">
        <f t="shared" si="56"/>
        <v>15417868.499236314</v>
      </c>
      <c r="J115" s="70">
        <f t="shared" si="57"/>
        <v>24759608.394097015</v>
      </c>
      <c r="K115" s="71">
        <v>24757530</v>
      </c>
      <c r="L115" s="53">
        <v>1</v>
      </c>
      <c r="M115" s="54">
        <f t="shared" si="76"/>
        <v>7.2821917808219174</v>
      </c>
      <c r="N115" s="55">
        <v>20</v>
      </c>
      <c r="O115" s="54">
        <f t="shared" si="58"/>
        <v>12.717808219178082</v>
      </c>
      <c r="P115" s="53">
        <f t="shared" si="59"/>
        <v>24759607.394097015</v>
      </c>
      <c r="Q115" s="53">
        <f t="shared" si="60"/>
        <v>1946845.4758391664</v>
      </c>
      <c r="R115" s="53">
        <f t="shared" si="61"/>
        <v>22810684.524160832</v>
      </c>
      <c r="S115" s="53">
        <f t="shared" si="62"/>
        <v>1946845.4758391664</v>
      </c>
      <c r="T115" s="53">
        <f>'Dep CA 2014-15, 2015-16'!T113</f>
        <v>20863839.048321664</v>
      </c>
      <c r="U115" s="54">
        <f t="shared" si="63"/>
        <v>9.2849315068493148</v>
      </c>
      <c r="V115" s="55">
        <v>25</v>
      </c>
      <c r="W115" s="54">
        <f t="shared" si="64"/>
        <v>15.715068493150685</v>
      </c>
      <c r="X115" s="53"/>
      <c r="Y115" s="53">
        <f t="shared" si="79"/>
        <v>1327632.7148949455</v>
      </c>
      <c r="Z115" s="56">
        <f t="shared" si="65"/>
        <v>19536206.333426718</v>
      </c>
      <c r="AA115" s="56">
        <f t="shared" si="66"/>
        <v>1327632.7148949455</v>
      </c>
      <c r="AB115" s="56">
        <f t="shared" si="67"/>
        <v>18208573.618531771</v>
      </c>
      <c r="AC115" s="56">
        <f t="shared" si="68"/>
        <v>1327632.7148949455</v>
      </c>
      <c r="AD115" s="56">
        <f t="shared" si="80"/>
        <v>1327632.7148949455</v>
      </c>
      <c r="AE115" s="56">
        <f t="shared" si="70"/>
        <v>1327632.7148949455</v>
      </c>
      <c r="AF115" s="56">
        <f t="shared" si="71"/>
        <v>1327632.7148949455</v>
      </c>
      <c r="AG115" s="56">
        <f t="shared" si="72"/>
        <v>1327632.7148949455</v>
      </c>
      <c r="AH115" s="56">
        <f t="shared" si="73"/>
        <v>1327632.7148949455</v>
      </c>
      <c r="AI115" s="56">
        <f t="shared" si="74"/>
        <v>10242777.3291621</v>
      </c>
    </row>
    <row r="116" spans="1:35" x14ac:dyDescent="0.25">
      <c r="A116" s="55">
        <v>23</v>
      </c>
      <c r="B116" s="55" t="s">
        <v>19</v>
      </c>
      <c r="C116" s="69">
        <f t="shared" si="78"/>
        <v>39071</v>
      </c>
      <c r="D116" s="57">
        <v>53052</v>
      </c>
      <c r="E116" s="55" t="s">
        <v>31</v>
      </c>
      <c r="F116" s="55" t="s">
        <v>32</v>
      </c>
      <c r="G116" s="55">
        <v>40177476.893333331</v>
      </c>
      <c r="H116" s="70">
        <f t="shared" si="55"/>
        <v>2117201.6562156714</v>
      </c>
      <c r="I116" s="70">
        <f t="shared" si="56"/>
        <v>15417868.499236314</v>
      </c>
      <c r="J116" s="70">
        <f t="shared" si="57"/>
        <v>24759608.394097015</v>
      </c>
      <c r="K116" s="71">
        <v>24757530</v>
      </c>
      <c r="L116" s="53">
        <v>1</v>
      </c>
      <c r="M116" s="54">
        <f t="shared" si="76"/>
        <v>7.2821917808219174</v>
      </c>
      <c r="N116" s="55">
        <v>20</v>
      </c>
      <c r="O116" s="54">
        <f t="shared" si="58"/>
        <v>12.717808219178082</v>
      </c>
      <c r="P116" s="53">
        <f t="shared" si="59"/>
        <v>24759607.394097015</v>
      </c>
      <c r="Q116" s="53">
        <f t="shared" si="60"/>
        <v>1946845.4758391664</v>
      </c>
      <c r="R116" s="53">
        <f t="shared" si="61"/>
        <v>22810684.524160832</v>
      </c>
      <c r="S116" s="53">
        <f t="shared" si="62"/>
        <v>1946845.4758391664</v>
      </c>
      <c r="T116" s="53">
        <f>'Dep CA 2014-15, 2015-16'!T114</f>
        <v>20863839.048321664</v>
      </c>
      <c r="U116" s="54">
        <f t="shared" si="63"/>
        <v>9.2849315068493148</v>
      </c>
      <c r="V116" s="55">
        <v>25</v>
      </c>
      <c r="W116" s="54">
        <f t="shared" si="64"/>
        <v>15.715068493150685</v>
      </c>
      <c r="X116" s="53"/>
      <c r="Y116" s="53">
        <f t="shared" si="79"/>
        <v>1327632.7148949455</v>
      </c>
      <c r="Z116" s="56">
        <f t="shared" si="65"/>
        <v>19536206.333426718</v>
      </c>
      <c r="AA116" s="56">
        <f t="shared" si="66"/>
        <v>1327632.7148949455</v>
      </c>
      <c r="AB116" s="56">
        <f t="shared" si="67"/>
        <v>18208573.618531771</v>
      </c>
      <c r="AC116" s="56">
        <f t="shared" si="68"/>
        <v>1327632.7148949455</v>
      </c>
      <c r="AD116" s="56">
        <f t="shared" si="80"/>
        <v>1327632.7148949455</v>
      </c>
      <c r="AE116" s="56">
        <f t="shared" si="70"/>
        <v>1327632.7148949455</v>
      </c>
      <c r="AF116" s="56">
        <f t="shared" si="71"/>
        <v>1327632.7148949455</v>
      </c>
      <c r="AG116" s="56">
        <f t="shared" si="72"/>
        <v>1327632.7148949455</v>
      </c>
      <c r="AH116" s="56">
        <f t="shared" si="73"/>
        <v>1327632.7148949455</v>
      </c>
      <c r="AI116" s="56">
        <f t="shared" si="74"/>
        <v>10242777.3291621</v>
      </c>
    </row>
    <row r="117" spans="1:35" x14ac:dyDescent="0.25">
      <c r="A117" s="55">
        <v>24</v>
      </c>
      <c r="B117" s="55" t="s">
        <v>19</v>
      </c>
      <c r="C117" s="69">
        <f t="shared" si="78"/>
        <v>39071</v>
      </c>
      <c r="D117" s="57">
        <v>53053</v>
      </c>
      <c r="E117" s="55" t="s">
        <v>31</v>
      </c>
      <c r="F117" s="55" t="s">
        <v>32</v>
      </c>
      <c r="G117" s="55">
        <v>40177476.893333331</v>
      </c>
      <c r="H117" s="70">
        <f t="shared" si="55"/>
        <v>2117201.6562156714</v>
      </c>
      <c r="I117" s="70">
        <f t="shared" si="56"/>
        <v>15417868.499236314</v>
      </c>
      <c r="J117" s="70">
        <f t="shared" si="57"/>
        <v>24759608.394097015</v>
      </c>
      <c r="K117" s="71">
        <v>24757530</v>
      </c>
      <c r="L117" s="53">
        <v>1</v>
      </c>
      <c r="M117" s="54">
        <f t="shared" si="76"/>
        <v>7.2821917808219174</v>
      </c>
      <c r="N117" s="55">
        <v>20</v>
      </c>
      <c r="O117" s="54">
        <f t="shared" si="58"/>
        <v>12.717808219178082</v>
      </c>
      <c r="P117" s="53">
        <f t="shared" si="59"/>
        <v>24759607.394097015</v>
      </c>
      <c r="Q117" s="53">
        <f t="shared" si="60"/>
        <v>1946845.4758391664</v>
      </c>
      <c r="R117" s="53">
        <f t="shared" si="61"/>
        <v>22810684.524160832</v>
      </c>
      <c r="S117" s="53">
        <f t="shared" si="62"/>
        <v>1946845.4758391664</v>
      </c>
      <c r="T117" s="53">
        <f>'Dep CA 2014-15, 2015-16'!T115</f>
        <v>20863839.048321664</v>
      </c>
      <c r="U117" s="54">
        <f t="shared" si="63"/>
        <v>9.2849315068493148</v>
      </c>
      <c r="V117" s="55">
        <v>25</v>
      </c>
      <c r="W117" s="54">
        <f t="shared" si="64"/>
        <v>15.715068493150685</v>
      </c>
      <c r="X117" s="53"/>
      <c r="Y117" s="53">
        <f t="shared" si="79"/>
        <v>1327632.7148949455</v>
      </c>
      <c r="Z117" s="56">
        <f t="shared" si="65"/>
        <v>19536206.333426718</v>
      </c>
      <c r="AA117" s="56">
        <f t="shared" si="66"/>
        <v>1327632.7148949455</v>
      </c>
      <c r="AB117" s="56">
        <f t="shared" si="67"/>
        <v>18208573.618531771</v>
      </c>
      <c r="AC117" s="56">
        <f t="shared" si="68"/>
        <v>1327632.7148949455</v>
      </c>
      <c r="AD117" s="56">
        <f t="shared" si="80"/>
        <v>1327632.7148949455</v>
      </c>
      <c r="AE117" s="56">
        <f t="shared" si="70"/>
        <v>1327632.7148949455</v>
      </c>
      <c r="AF117" s="56">
        <f t="shared" si="71"/>
        <v>1327632.7148949455</v>
      </c>
      <c r="AG117" s="56">
        <f t="shared" si="72"/>
        <v>1327632.7148949455</v>
      </c>
      <c r="AH117" s="56">
        <f t="shared" si="73"/>
        <v>1327632.7148949455</v>
      </c>
      <c r="AI117" s="56">
        <f t="shared" si="74"/>
        <v>10242777.3291621</v>
      </c>
    </row>
    <row r="118" spans="1:35" x14ac:dyDescent="0.25">
      <c r="A118" s="55">
        <v>25</v>
      </c>
      <c r="B118" s="55" t="s">
        <v>19</v>
      </c>
      <c r="C118" s="69">
        <f t="shared" si="78"/>
        <v>39071</v>
      </c>
      <c r="D118" s="57">
        <v>53054</v>
      </c>
      <c r="E118" s="55" t="s">
        <v>31</v>
      </c>
      <c r="F118" s="55" t="s">
        <v>32</v>
      </c>
      <c r="G118" s="55">
        <v>40177476.893333331</v>
      </c>
      <c r="H118" s="70">
        <f t="shared" si="55"/>
        <v>2117201.6562156714</v>
      </c>
      <c r="I118" s="70">
        <f t="shared" si="56"/>
        <v>15417868.499236314</v>
      </c>
      <c r="J118" s="70">
        <f t="shared" si="57"/>
        <v>24759608.394097015</v>
      </c>
      <c r="K118" s="71">
        <v>24757530</v>
      </c>
      <c r="L118" s="53">
        <v>1</v>
      </c>
      <c r="M118" s="54">
        <f t="shared" si="76"/>
        <v>7.2821917808219174</v>
      </c>
      <c r="N118" s="55">
        <v>20</v>
      </c>
      <c r="O118" s="54">
        <f t="shared" si="58"/>
        <v>12.717808219178082</v>
      </c>
      <c r="P118" s="53">
        <f t="shared" si="59"/>
        <v>24759607.394097015</v>
      </c>
      <c r="Q118" s="53">
        <f t="shared" si="60"/>
        <v>1946845.4758391664</v>
      </c>
      <c r="R118" s="53">
        <f t="shared" si="61"/>
        <v>22810684.524160832</v>
      </c>
      <c r="S118" s="53">
        <f t="shared" si="62"/>
        <v>1946845.4758391664</v>
      </c>
      <c r="T118" s="53">
        <f>'Dep CA 2014-15, 2015-16'!T116</f>
        <v>20863839.048321664</v>
      </c>
      <c r="U118" s="54">
        <f t="shared" si="63"/>
        <v>9.2849315068493148</v>
      </c>
      <c r="V118" s="55">
        <v>25</v>
      </c>
      <c r="W118" s="54">
        <f t="shared" si="64"/>
        <v>15.715068493150685</v>
      </c>
      <c r="X118" s="53"/>
      <c r="Y118" s="53">
        <f t="shared" si="79"/>
        <v>1327632.7148949455</v>
      </c>
      <c r="Z118" s="56">
        <f t="shared" si="65"/>
        <v>19536206.333426718</v>
      </c>
      <c r="AA118" s="56">
        <f t="shared" si="66"/>
        <v>1327632.7148949455</v>
      </c>
      <c r="AB118" s="56">
        <f t="shared" si="67"/>
        <v>18208573.618531771</v>
      </c>
      <c r="AC118" s="56">
        <f t="shared" si="68"/>
        <v>1327632.7148949455</v>
      </c>
      <c r="AD118" s="56">
        <f t="shared" si="80"/>
        <v>1327632.7148949455</v>
      </c>
      <c r="AE118" s="56">
        <f t="shared" si="70"/>
        <v>1327632.7148949455</v>
      </c>
      <c r="AF118" s="56">
        <f t="shared" si="71"/>
        <v>1327632.7148949455</v>
      </c>
      <c r="AG118" s="56">
        <f t="shared" si="72"/>
        <v>1327632.7148949455</v>
      </c>
      <c r="AH118" s="56">
        <f t="shared" si="73"/>
        <v>1327632.7148949455</v>
      </c>
      <c r="AI118" s="56">
        <f t="shared" si="74"/>
        <v>10242777.3291621</v>
      </c>
    </row>
    <row r="119" spans="1:35" x14ac:dyDescent="0.25">
      <c r="A119" s="55">
        <v>26</v>
      </c>
      <c r="B119" s="55" t="s">
        <v>19</v>
      </c>
      <c r="C119" s="69">
        <f t="shared" si="78"/>
        <v>39071</v>
      </c>
      <c r="D119" s="57">
        <v>53055</v>
      </c>
      <c r="E119" s="55" t="s">
        <v>31</v>
      </c>
      <c r="F119" s="55" t="s">
        <v>32</v>
      </c>
      <c r="G119" s="55">
        <v>40177476.893333331</v>
      </c>
      <c r="H119" s="70">
        <f t="shared" si="55"/>
        <v>2117201.6562156714</v>
      </c>
      <c r="I119" s="70">
        <f t="shared" si="56"/>
        <v>15417868.499236314</v>
      </c>
      <c r="J119" s="70">
        <f t="shared" si="57"/>
        <v>24759608.394097015</v>
      </c>
      <c r="K119" s="71">
        <v>24757530</v>
      </c>
      <c r="L119" s="53">
        <v>1</v>
      </c>
      <c r="M119" s="54">
        <f t="shared" si="76"/>
        <v>7.2821917808219174</v>
      </c>
      <c r="N119" s="55">
        <v>20</v>
      </c>
      <c r="O119" s="54">
        <f t="shared" si="58"/>
        <v>12.717808219178082</v>
      </c>
      <c r="P119" s="53">
        <f t="shared" si="59"/>
        <v>24759607.394097015</v>
      </c>
      <c r="Q119" s="53">
        <f t="shared" si="60"/>
        <v>1946845.4758391664</v>
      </c>
      <c r="R119" s="53">
        <f t="shared" si="61"/>
        <v>22810684.524160832</v>
      </c>
      <c r="S119" s="53">
        <f t="shared" si="62"/>
        <v>1946845.4758391664</v>
      </c>
      <c r="T119" s="53">
        <f>'Dep CA 2014-15, 2015-16'!T117</f>
        <v>20863839.048321664</v>
      </c>
      <c r="U119" s="54">
        <f t="shared" si="63"/>
        <v>9.2849315068493148</v>
      </c>
      <c r="V119" s="55">
        <v>25</v>
      </c>
      <c r="W119" s="54">
        <f t="shared" si="64"/>
        <v>15.715068493150685</v>
      </c>
      <c r="X119" s="53"/>
      <c r="Y119" s="53">
        <f t="shared" si="79"/>
        <v>1327632.7148949455</v>
      </c>
      <c r="Z119" s="56">
        <f t="shared" si="65"/>
        <v>19536206.333426718</v>
      </c>
      <c r="AA119" s="56">
        <f t="shared" si="66"/>
        <v>1327632.7148949455</v>
      </c>
      <c r="AB119" s="56">
        <f t="shared" si="67"/>
        <v>18208573.618531771</v>
      </c>
      <c r="AC119" s="56">
        <f t="shared" si="68"/>
        <v>1327632.7148949455</v>
      </c>
      <c r="AD119" s="56">
        <f t="shared" si="80"/>
        <v>1327632.7148949455</v>
      </c>
      <c r="AE119" s="56">
        <f t="shared" si="70"/>
        <v>1327632.7148949455</v>
      </c>
      <c r="AF119" s="56">
        <f t="shared" si="71"/>
        <v>1327632.7148949455</v>
      </c>
      <c r="AG119" s="56">
        <f t="shared" si="72"/>
        <v>1327632.7148949455</v>
      </c>
      <c r="AH119" s="56">
        <f t="shared" si="73"/>
        <v>1327632.7148949455</v>
      </c>
      <c r="AI119" s="56">
        <f t="shared" si="74"/>
        <v>10242777.3291621</v>
      </c>
    </row>
    <row r="120" spans="1:35" x14ac:dyDescent="0.25">
      <c r="A120" s="55">
        <v>27</v>
      </c>
      <c r="B120" s="55" t="s">
        <v>19</v>
      </c>
      <c r="C120" s="69">
        <f t="shared" si="78"/>
        <v>39071</v>
      </c>
      <c r="D120" s="57">
        <v>53056</v>
      </c>
      <c r="E120" s="55" t="s">
        <v>31</v>
      </c>
      <c r="F120" s="55" t="s">
        <v>32</v>
      </c>
      <c r="G120" s="55">
        <v>40177476.893333331</v>
      </c>
      <c r="H120" s="70">
        <f t="shared" si="55"/>
        <v>2117201.6562156714</v>
      </c>
      <c r="I120" s="70">
        <f t="shared" si="56"/>
        <v>15417868.499236314</v>
      </c>
      <c r="J120" s="70">
        <f t="shared" si="57"/>
        <v>24759608.394097015</v>
      </c>
      <c r="K120" s="71">
        <v>24757530</v>
      </c>
      <c r="L120" s="53">
        <v>1</v>
      </c>
      <c r="M120" s="54">
        <f t="shared" si="76"/>
        <v>7.2821917808219174</v>
      </c>
      <c r="N120" s="55">
        <v>20</v>
      </c>
      <c r="O120" s="54">
        <f t="shared" si="58"/>
        <v>12.717808219178082</v>
      </c>
      <c r="P120" s="53">
        <f t="shared" si="59"/>
        <v>24759607.394097015</v>
      </c>
      <c r="Q120" s="53">
        <f t="shared" si="60"/>
        <v>1946845.4758391664</v>
      </c>
      <c r="R120" s="53">
        <f t="shared" si="61"/>
        <v>22810684.524160832</v>
      </c>
      <c r="S120" s="53">
        <f t="shared" si="62"/>
        <v>1946845.4758391664</v>
      </c>
      <c r="T120" s="53">
        <f>'Dep CA 2014-15, 2015-16'!T118</f>
        <v>20863839.048321664</v>
      </c>
      <c r="U120" s="54">
        <f t="shared" si="63"/>
        <v>9.2849315068493148</v>
      </c>
      <c r="V120" s="55">
        <v>25</v>
      </c>
      <c r="W120" s="54">
        <f t="shared" si="64"/>
        <v>15.715068493150685</v>
      </c>
      <c r="X120" s="53"/>
      <c r="Y120" s="53">
        <f t="shared" si="79"/>
        <v>1327632.7148949455</v>
      </c>
      <c r="Z120" s="56">
        <f t="shared" si="65"/>
        <v>19536206.333426718</v>
      </c>
      <c r="AA120" s="56">
        <f t="shared" si="66"/>
        <v>1327632.7148949455</v>
      </c>
      <c r="AB120" s="56">
        <f t="shared" si="67"/>
        <v>18208573.618531771</v>
      </c>
      <c r="AC120" s="56">
        <f t="shared" si="68"/>
        <v>1327632.7148949455</v>
      </c>
      <c r="AD120" s="56">
        <f t="shared" si="80"/>
        <v>1327632.7148949455</v>
      </c>
      <c r="AE120" s="56">
        <f t="shared" si="70"/>
        <v>1327632.7148949455</v>
      </c>
      <c r="AF120" s="56">
        <f t="shared" si="71"/>
        <v>1327632.7148949455</v>
      </c>
      <c r="AG120" s="56">
        <f t="shared" si="72"/>
        <v>1327632.7148949455</v>
      </c>
      <c r="AH120" s="56">
        <f t="shared" si="73"/>
        <v>1327632.7148949455</v>
      </c>
      <c r="AI120" s="56">
        <f t="shared" si="74"/>
        <v>10242777.3291621</v>
      </c>
    </row>
    <row r="121" spans="1:35" x14ac:dyDescent="0.25">
      <c r="A121" s="55">
        <v>28</v>
      </c>
      <c r="B121" s="55" t="s">
        <v>19</v>
      </c>
      <c r="C121" s="69">
        <f t="shared" si="78"/>
        <v>39071</v>
      </c>
      <c r="D121" s="57">
        <v>53057</v>
      </c>
      <c r="E121" s="55" t="s">
        <v>31</v>
      </c>
      <c r="F121" s="55" t="s">
        <v>32</v>
      </c>
      <c r="G121" s="55">
        <v>40177476.893333331</v>
      </c>
      <c r="H121" s="70">
        <f t="shared" si="55"/>
        <v>2117201.6562156714</v>
      </c>
      <c r="I121" s="70">
        <f t="shared" si="56"/>
        <v>15417868.499236314</v>
      </c>
      <c r="J121" s="70">
        <f t="shared" si="57"/>
        <v>24759608.394097015</v>
      </c>
      <c r="K121" s="71">
        <v>24757530</v>
      </c>
      <c r="L121" s="53">
        <v>1</v>
      </c>
      <c r="M121" s="54">
        <f t="shared" si="76"/>
        <v>7.2821917808219174</v>
      </c>
      <c r="N121" s="55">
        <v>20</v>
      </c>
      <c r="O121" s="54">
        <f t="shared" si="58"/>
        <v>12.717808219178082</v>
      </c>
      <c r="P121" s="53">
        <f t="shared" si="59"/>
        <v>24759607.394097015</v>
      </c>
      <c r="Q121" s="53">
        <f t="shared" si="60"/>
        <v>1946845.4758391664</v>
      </c>
      <c r="R121" s="53">
        <f t="shared" si="61"/>
        <v>22810684.524160832</v>
      </c>
      <c r="S121" s="53">
        <f t="shared" si="62"/>
        <v>1946845.4758391664</v>
      </c>
      <c r="T121" s="53">
        <f>'Dep CA 2014-15, 2015-16'!T119</f>
        <v>20863839.048321664</v>
      </c>
      <c r="U121" s="54">
        <f t="shared" si="63"/>
        <v>9.2849315068493148</v>
      </c>
      <c r="V121" s="55">
        <v>25</v>
      </c>
      <c r="W121" s="54">
        <f t="shared" si="64"/>
        <v>15.715068493150685</v>
      </c>
      <c r="X121" s="53"/>
      <c r="Y121" s="53">
        <f t="shared" si="79"/>
        <v>1327632.7148949455</v>
      </c>
      <c r="Z121" s="56">
        <f t="shared" si="65"/>
        <v>19536206.333426718</v>
      </c>
      <c r="AA121" s="56">
        <f t="shared" si="66"/>
        <v>1327632.7148949455</v>
      </c>
      <c r="AB121" s="56">
        <f t="shared" si="67"/>
        <v>18208573.618531771</v>
      </c>
      <c r="AC121" s="56">
        <f t="shared" si="68"/>
        <v>1327632.7148949455</v>
      </c>
      <c r="AD121" s="56">
        <f t="shared" si="80"/>
        <v>1327632.7148949455</v>
      </c>
      <c r="AE121" s="56">
        <f t="shared" si="70"/>
        <v>1327632.7148949455</v>
      </c>
      <c r="AF121" s="56">
        <f t="shared" si="71"/>
        <v>1327632.7148949455</v>
      </c>
      <c r="AG121" s="56">
        <f t="shared" si="72"/>
        <v>1327632.7148949455</v>
      </c>
      <c r="AH121" s="56">
        <f t="shared" si="73"/>
        <v>1327632.7148949455</v>
      </c>
      <c r="AI121" s="56">
        <f t="shared" si="74"/>
        <v>10242777.3291621</v>
      </c>
    </row>
    <row r="122" spans="1:35" x14ac:dyDescent="0.25">
      <c r="A122" s="55">
        <v>29</v>
      </c>
      <c r="B122" s="55" t="s">
        <v>19</v>
      </c>
      <c r="C122" s="69">
        <f t="shared" si="78"/>
        <v>39071</v>
      </c>
      <c r="D122" s="57">
        <v>53058</v>
      </c>
      <c r="E122" s="55" t="s">
        <v>31</v>
      </c>
      <c r="F122" s="55" t="s">
        <v>32</v>
      </c>
      <c r="G122" s="55">
        <v>40177476.893333331</v>
      </c>
      <c r="H122" s="70">
        <f t="shared" si="55"/>
        <v>2117201.6562156714</v>
      </c>
      <c r="I122" s="70">
        <f t="shared" si="56"/>
        <v>15417868.499236314</v>
      </c>
      <c r="J122" s="70">
        <f t="shared" si="57"/>
        <v>24759608.394097015</v>
      </c>
      <c r="K122" s="71">
        <v>24757530</v>
      </c>
      <c r="L122" s="53">
        <v>1</v>
      </c>
      <c r="M122" s="54">
        <f t="shared" si="76"/>
        <v>7.2821917808219174</v>
      </c>
      <c r="N122" s="55">
        <v>20</v>
      </c>
      <c r="O122" s="54">
        <f t="shared" si="58"/>
        <v>12.717808219178082</v>
      </c>
      <c r="P122" s="53">
        <f t="shared" si="59"/>
        <v>24759607.394097015</v>
      </c>
      <c r="Q122" s="53">
        <f t="shared" si="60"/>
        <v>1946845.4758391664</v>
      </c>
      <c r="R122" s="53">
        <f t="shared" si="61"/>
        <v>22810684.524160832</v>
      </c>
      <c r="S122" s="53">
        <f t="shared" si="62"/>
        <v>1946845.4758391664</v>
      </c>
      <c r="T122" s="53">
        <f>'Dep CA 2014-15, 2015-16'!T120</f>
        <v>20863839.048321664</v>
      </c>
      <c r="U122" s="54">
        <f t="shared" si="63"/>
        <v>9.2849315068493148</v>
      </c>
      <c r="V122" s="55">
        <v>25</v>
      </c>
      <c r="W122" s="54">
        <f t="shared" si="64"/>
        <v>15.715068493150685</v>
      </c>
      <c r="X122" s="53"/>
      <c r="Y122" s="53">
        <f t="shared" si="79"/>
        <v>1327632.7148949455</v>
      </c>
      <c r="Z122" s="56">
        <f t="shared" si="65"/>
        <v>19536206.333426718</v>
      </c>
      <c r="AA122" s="56">
        <f t="shared" si="66"/>
        <v>1327632.7148949455</v>
      </c>
      <c r="AB122" s="56">
        <f t="shared" si="67"/>
        <v>18208573.618531771</v>
      </c>
      <c r="AC122" s="56">
        <f t="shared" si="68"/>
        <v>1327632.7148949455</v>
      </c>
      <c r="AD122" s="56">
        <f t="shared" si="80"/>
        <v>1327632.7148949455</v>
      </c>
      <c r="AE122" s="56">
        <f t="shared" si="70"/>
        <v>1327632.7148949455</v>
      </c>
      <c r="AF122" s="56">
        <f t="shared" si="71"/>
        <v>1327632.7148949455</v>
      </c>
      <c r="AG122" s="56">
        <f t="shared" si="72"/>
        <v>1327632.7148949455</v>
      </c>
      <c r="AH122" s="56">
        <f t="shared" si="73"/>
        <v>1327632.7148949455</v>
      </c>
      <c r="AI122" s="56">
        <f t="shared" si="74"/>
        <v>10242777.3291621</v>
      </c>
    </row>
    <row r="123" spans="1:35" x14ac:dyDescent="0.25">
      <c r="A123" s="55">
        <v>30</v>
      </c>
      <c r="B123" s="55" t="s">
        <v>19</v>
      </c>
      <c r="C123" s="69">
        <f t="shared" si="78"/>
        <v>39071</v>
      </c>
      <c r="D123" s="57">
        <v>53059</v>
      </c>
      <c r="E123" s="55" t="s">
        <v>31</v>
      </c>
      <c r="F123" s="55" t="s">
        <v>32</v>
      </c>
      <c r="G123" s="55">
        <v>40177476.893333331</v>
      </c>
      <c r="H123" s="70">
        <f t="shared" si="55"/>
        <v>2117201.6562156714</v>
      </c>
      <c r="I123" s="70">
        <f t="shared" si="56"/>
        <v>15417868.499236314</v>
      </c>
      <c r="J123" s="70">
        <f t="shared" si="57"/>
        <v>24759608.394097015</v>
      </c>
      <c r="K123" s="71">
        <v>24757530</v>
      </c>
      <c r="L123" s="53">
        <v>1</v>
      </c>
      <c r="M123" s="54">
        <f t="shared" si="76"/>
        <v>7.2821917808219174</v>
      </c>
      <c r="N123" s="55">
        <v>20</v>
      </c>
      <c r="O123" s="54">
        <f t="shared" si="58"/>
        <v>12.717808219178082</v>
      </c>
      <c r="P123" s="53">
        <f t="shared" si="59"/>
        <v>24759607.394097015</v>
      </c>
      <c r="Q123" s="53">
        <f t="shared" si="60"/>
        <v>1946845.4758391664</v>
      </c>
      <c r="R123" s="53">
        <f t="shared" si="61"/>
        <v>22810684.524160832</v>
      </c>
      <c r="S123" s="53">
        <f t="shared" si="62"/>
        <v>1946845.4758391664</v>
      </c>
      <c r="T123" s="53">
        <f>'Dep CA 2014-15, 2015-16'!T121</f>
        <v>20863839.048321664</v>
      </c>
      <c r="U123" s="54">
        <f t="shared" si="63"/>
        <v>9.2849315068493148</v>
      </c>
      <c r="V123" s="55">
        <v>25</v>
      </c>
      <c r="W123" s="54">
        <f t="shared" si="64"/>
        <v>15.715068493150685</v>
      </c>
      <c r="X123" s="53"/>
      <c r="Y123" s="53">
        <f t="shared" si="79"/>
        <v>1327632.7148949455</v>
      </c>
      <c r="Z123" s="56">
        <f t="shared" si="65"/>
        <v>19536206.333426718</v>
      </c>
      <c r="AA123" s="56">
        <f t="shared" si="66"/>
        <v>1327632.7148949455</v>
      </c>
      <c r="AB123" s="56">
        <f t="shared" si="67"/>
        <v>18208573.618531771</v>
      </c>
      <c r="AC123" s="56">
        <f t="shared" si="68"/>
        <v>1327632.7148949455</v>
      </c>
      <c r="AD123" s="56">
        <f t="shared" si="80"/>
        <v>1327632.7148949455</v>
      </c>
      <c r="AE123" s="56">
        <f t="shared" si="70"/>
        <v>1327632.7148949455</v>
      </c>
      <c r="AF123" s="56">
        <f t="shared" si="71"/>
        <v>1327632.7148949455</v>
      </c>
      <c r="AG123" s="56">
        <f t="shared" si="72"/>
        <v>1327632.7148949455</v>
      </c>
      <c r="AH123" s="56">
        <f t="shared" si="73"/>
        <v>1327632.7148949455</v>
      </c>
      <c r="AI123" s="56">
        <f t="shared" si="74"/>
        <v>10242777.3291621</v>
      </c>
    </row>
    <row r="124" spans="1:35" x14ac:dyDescent="0.25">
      <c r="A124" s="55">
        <v>31</v>
      </c>
      <c r="B124" s="55" t="s">
        <v>19</v>
      </c>
      <c r="C124" s="69">
        <f t="shared" si="78"/>
        <v>39071</v>
      </c>
      <c r="D124" s="57">
        <v>53060</v>
      </c>
      <c r="E124" s="55" t="s">
        <v>31</v>
      </c>
      <c r="F124" s="55" t="s">
        <v>32</v>
      </c>
      <c r="G124" s="55">
        <v>40177476.893333331</v>
      </c>
      <c r="H124" s="70">
        <f t="shared" si="55"/>
        <v>2117201.6562156714</v>
      </c>
      <c r="I124" s="70">
        <f t="shared" si="56"/>
        <v>15417868.499236314</v>
      </c>
      <c r="J124" s="70">
        <f t="shared" si="57"/>
        <v>24759608.394097015</v>
      </c>
      <c r="K124" s="71">
        <v>24757530</v>
      </c>
      <c r="L124" s="53">
        <v>1</v>
      </c>
      <c r="M124" s="54">
        <f t="shared" si="76"/>
        <v>7.2821917808219174</v>
      </c>
      <c r="N124" s="55">
        <v>20</v>
      </c>
      <c r="O124" s="54">
        <f t="shared" si="58"/>
        <v>12.717808219178082</v>
      </c>
      <c r="P124" s="53">
        <f t="shared" si="59"/>
        <v>24759607.394097015</v>
      </c>
      <c r="Q124" s="53">
        <f t="shared" si="60"/>
        <v>1946845.4758391664</v>
      </c>
      <c r="R124" s="53">
        <f t="shared" si="61"/>
        <v>22810684.524160832</v>
      </c>
      <c r="S124" s="53">
        <f t="shared" si="62"/>
        <v>1946845.4758391664</v>
      </c>
      <c r="T124" s="53">
        <f>'Dep CA 2014-15, 2015-16'!T122</f>
        <v>20863839.048321664</v>
      </c>
      <c r="U124" s="54">
        <f t="shared" si="63"/>
        <v>9.2849315068493148</v>
      </c>
      <c r="V124" s="55">
        <v>25</v>
      </c>
      <c r="W124" s="54">
        <f t="shared" si="64"/>
        <v>15.715068493150685</v>
      </c>
      <c r="X124" s="53"/>
      <c r="Y124" s="53">
        <f t="shared" si="79"/>
        <v>1327632.7148949455</v>
      </c>
      <c r="Z124" s="56">
        <f t="shared" si="65"/>
        <v>19536206.333426718</v>
      </c>
      <c r="AA124" s="56">
        <f t="shared" si="66"/>
        <v>1327632.7148949455</v>
      </c>
      <c r="AB124" s="56">
        <f t="shared" si="67"/>
        <v>18208573.618531771</v>
      </c>
      <c r="AC124" s="56">
        <f t="shared" si="68"/>
        <v>1327632.7148949455</v>
      </c>
      <c r="AD124" s="56">
        <f t="shared" si="80"/>
        <v>1327632.7148949455</v>
      </c>
      <c r="AE124" s="56">
        <f t="shared" si="70"/>
        <v>1327632.7148949455</v>
      </c>
      <c r="AF124" s="56">
        <f t="shared" si="71"/>
        <v>1327632.7148949455</v>
      </c>
      <c r="AG124" s="56">
        <f t="shared" si="72"/>
        <v>1327632.7148949455</v>
      </c>
      <c r="AH124" s="56">
        <f t="shared" si="73"/>
        <v>1327632.7148949455</v>
      </c>
      <c r="AI124" s="56">
        <f t="shared" si="74"/>
        <v>10242777.3291621</v>
      </c>
    </row>
    <row r="125" spans="1:35" x14ac:dyDescent="0.25">
      <c r="A125" s="55">
        <v>32</v>
      </c>
      <c r="B125" s="55" t="s">
        <v>19</v>
      </c>
      <c r="C125" s="69">
        <f t="shared" si="78"/>
        <v>39071</v>
      </c>
      <c r="D125" s="57">
        <v>53061</v>
      </c>
      <c r="E125" s="55" t="s">
        <v>31</v>
      </c>
      <c r="F125" s="55" t="s">
        <v>32</v>
      </c>
      <c r="G125" s="55">
        <v>40177476.893333331</v>
      </c>
      <c r="H125" s="70">
        <f t="shared" si="55"/>
        <v>2117201.6562156714</v>
      </c>
      <c r="I125" s="70">
        <f t="shared" si="56"/>
        <v>15417868.499236314</v>
      </c>
      <c r="J125" s="70">
        <f t="shared" si="57"/>
        <v>24759608.394097015</v>
      </c>
      <c r="K125" s="71">
        <v>24757530</v>
      </c>
      <c r="L125" s="53">
        <v>1</v>
      </c>
      <c r="M125" s="54">
        <f t="shared" si="76"/>
        <v>7.2821917808219174</v>
      </c>
      <c r="N125" s="55">
        <v>20</v>
      </c>
      <c r="O125" s="54">
        <f t="shared" si="58"/>
        <v>12.717808219178082</v>
      </c>
      <c r="P125" s="53">
        <f t="shared" si="59"/>
        <v>24759607.394097015</v>
      </c>
      <c r="Q125" s="53">
        <f t="shared" si="60"/>
        <v>1946845.4758391664</v>
      </c>
      <c r="R125" s="53">
        <f t="shared" si="61"/>
        <v>22810684.524160832</v>
      </c>
      <c r="S125" s="53">
        <f t="shared" si="62"/>
        <v>1946845.4758391664</v>
      </c>
      <c r="T125" s="53">
        <f>'Dep CA 2014-15, 2015-16'!T123</f>
        <v>20863839.048321664</v>
      </c>
      <c r="U125" s="54">
        <f t="shared" si="63"/>
        <v>9.2849315068493148</v>
      </c>
      <c r="V125" s="55">
        <v>25</v>
      </c>
      <c r="W125" s="54">
        <f t="shared" si="64"/>
        <v>15.715068493150685</v>
      </c>
      <c r="X125" s="53"/>
      <c r="Y125" s="53">
        <f t="shared" si="79"/>
        <v>1327632.7148949455</v>
      </c>
      <c r="Z125" s="56">
        <f t="shared" si="65"/>
        <v>19536206.333426718</v>
      </c>
      <c r="AA125" s="56">
        <f t="shared" si="66"/>
        <v>1327632.7148949455</v>
      </c>
      <c r="AB125" s="56">
        <f t="shared" si="67"/>
        <v>18208573.618531771</v>
      </c>
      <c r="AC125" s="56">
        <f t="shared" si="68"/>
        <v>1327632.7148949455</v>
      </c>
      <c r="AD125" s="56">
        <f t="shared" si="80"/>
        <v>1327632.7148949455</v>
      </c>
      <c r="AE125" s="56">
        <f t="shared" si="70"/>
        <v>1327632.7148949455</v>
      </c>
      <c r="AF125" s="56">
        <f t="shared" si="71"/>
        <v>1327632.7148949455</v>
      </c>
      <c r="AG125" s="56">
        <f t="shared" si="72"/>
        <v>1327632.7148949455</v>
      </c>
      <c r="AH125" s="56">
        <f t="shared" si="73"/>
        <v>1327632.7148949455</v>
      </c>
      <c r="AI125" s="56">
        <f t="shared" si="74"/>
        <v>10242777.3291621</v>
      </c>
    </row>
    <row r="126" spans="1:35" x14ac:dyDescent="0.25">
      <c r="A126" s="55">
        <v>33</v>
      </c>
      <c r="B126" s="55" t="s">
        <v>19</v>
      </c>
      <c r="C126" s="69">
        <f t="shared" si="78"/>
        <v>39071</v>
      </c>
      <c r="D126" s="57">
        <v>53062</v>
      </c>
      <c r="E126" s="55" t="s">
        <v>31</v>
      </c>
      <c r="F126" s="55" t="s">
        <v>32</v>
      </c>
      <c r="G126" s="55">
        <v>40177476.893333331</v>
      </c>
      <c r="H126" s="70">
        <f t="shared" si="55"/>
        <v>2117201.6562156714</v>
      </c>
      <c r="I126" s="70">
        <f t="shared" si="56"/>
        <v>15417868.499236314</v>
      </c>
      <c r="J126" s="70">
        <f t="shared" si="57"/>
        <v>24759608.394097015</v>
      </c>
      <c r="K126" s="71">
        <v>24757530</v>
      </c>
      <c r="L126" s="53">
        <v>1</v>
      </c>
      <c r="M126" s="54">
        <f t="shared" si="76"/>
        <v>7.2821917808219174</v>
      </c>
      <c r="N126" s="55">
        <v>20</v>
      </c>
      <c r="O126" s="54">
        <f t="shared" si="58"/>
        <v>12.717808219178082</v>
      </c>
      <c r="P126" s="53">
        <f t="shared" si="59"/>
        <v>24759607.394097015</v>
      </c>
      <c r="Q126" s="53">
        <f t="shared" si="60"/>
        <v>1946845.4758391664</v>
      </c>
      <c r="R126" s="53">
        <f t="shared" si="61"/>
        <v>22810684.524160832</v>
      </c>
      <c r="S126" s="53">
        <f t="shared" si="62"/>
        <v>1946845.4758391664</v>
      </c>
      <c r="T126" s="53">
        <f>'Dep CA 2014-15, 2015-16'!T124</f>
        <v>20863839.048321664</v>
      </c>
      <c r="U126" s="54">
        <f t="shared" si="63"/>
        <v>9.2849315068493148</v>
      </c>
      <c r="V126" s="55">
        <v>25</v>
      </c>
      <c r="W126" s="54">
        <f t="shared" si="64"/>
        <v>15.715068493150685</v>
      </c>
      <c r="X126" s="53"/>
      <c r="Y126" s="53">
        <f t="shared" si="79"/>
        <v>1327632.7148949455</v>
      </c>
      <c r="Z126" s="56">
        <f t="shared" si="65"/>
        <v>19536206.333426718</v>
      </c>
      <c r="AA126" s="56">
        <f t="shared" si="66"/>
        <v>1327632.7148949455</v>
      </c>
      <c r="AB126" s="56">
        <f t="shared" si="67"/>
        <v>18208573.618531771</v>
      </c>
      <c r="AC126" s="56">
        <f t="shared" si="68"/>
        <v>1327632.7148949455</v>
      </c>
      <c r="AD126" s="56">
        <f t="shared" ref="AD126:AD141" si="81">AC126</f>
        <v>1327632.7148949455</v>
      </c>
      <c r="AE126" s="56">
        <f t="shared" ref="AE126:AE157" si="82">AC126</f>
        <v>1327632.7148949455</v>
      </c>
      <c r="AF126" s="56">
        <f t="shared" ref="AF126:AF157" si="83">AD126</f>
        <v>1327632.7148949455</v>
      </c>
      <c r="AG126" s="56">
        <f t="shared" ref="AG126:AG157" si="84">AE126</f>
        <v>1327632.7148949455</v>
      </c>
      <c r="AH126" s="56">
        <f t="shared" si="73"/>
        <v>1327632.7148949455</v>
      </c>
      <c r="AI126" s="56">
        <f t="shared" si="74"/>
        <v>10242777.3291621</v>
      </c>
    </row>
    <row r="127" spans="1:35" x14ac:dyDescent="0.25">
      <c r="A127" s="55">
        <v>34</v>
      </c>
      <c r="B127" s="55" t="s">
        <v>19</v>
      </c>
      <c r="C127" s="69">
        <f t="shared" si="78"/>
        <v>39071</v>
      </c>
      <c r="D127" s="57">
        <v>53063</v>
      </c>
      <c r="E127" s="55" t="s">
        <v>31</v>
      </c>
      <c r="F127" s="55" t="s">
        <v>32</v>
      </c>
      <c r="G127" s="55">
        <v>40177476.893333331</v>
      </c>
      <c r="H127" s="70">
        <f t="shared" si="55"/>
        <v>2117201.6562156714</v>
      </c>
      <c r="I127" s="70">
        <f t="shared" si="56"/>
        <v>15417868.499236314</v>
      </c>
      <c r="J127" s="70">
        <f t="shared" si="57"/>
        <v>24759608.394097015</v>
      </c>
      <c r="K127" s="71">
        <v>24757530</v>
      </c>
      <c r="L127" s="53">
        <v>1</v>
      </c>
      <c r="M127" s="54">
        <f t="shared" si="76"/>
        <v>7.2821917808219174</v>
      </c>
      <c r="N127" s="55">
        <v>20</v>
      </c>
      <c r="O127" s="54">
        <f t="shared" si="58"/>
        <v>12.717808219178082</v>
      </c>
      <c r="P127" s="53">
        <f t="shared" si="59"/>
        <v>24759607.394097015</v>
      </c>
      <c r="Q127" s="53">
        <f t="shared" si="60"/>
        <v>1946845.4758391664</v>
      </c>
      <c r="R127" s="53">
        <f t="shared" si="61"/>
        <v>22810684.524160832</v>
      </c>
      <c r="S127" s="53">
        <f t="shared" si="62"/>
        <v>1946845.4758391664</v>
      </c>
      <c r="T127" s="53">
        <f>'Dep CA 2014-15, 2015-16'!T125</f>
        <v>20863839.048321664</v>
      </c>
      <c r="U127" s="54">
        <f t="shared" si="63"/>
        <v>9.2849315068493148</v>
      </c>
      <c r="V127" s="55">
        <v>25</v>
      </c>
      <c r="W127" s="54">
        <f t="shared" si="64"/>
        <v>15.715068493150685</v>
      </c>
      <c r="X127" s="53"/>
      <c r="Y127" s="53">
        <f t="shared" si="79"/>
        <v>1327632.7148949455</v>
      </c>
      <c r="Z127" s="56">
        <f t="shared" si="65"/>
        <v>19536206.333426718</v>
      </c>
      <c r="AA127" s="56">
        <f t="shared" si="66"/>
        <v>1327632.7148949455</v>
      </c>
      <c r="AB127" s="56">
        <f t="shared" si="67"/>
        <v>18208573.618531771</v>
      </c>
      <c r="AC127" s="56">
        <f t="shared" si="68"/>
        <v>1327632.7148949455</v>
      </c>
      <c r="AD127" s="56">
        <f t="shared" si="81"/>
        <v>1327632.7148949455</v>
      </c>
      <c r="AE127" s="56">
        <f t="shared" si="82"/>
        <v>1327632.7148949455</v>
      </c>
      <c r="AF127" s="56">
        <f t="shared" si="83"/>
        <v>1327632.7148949455</v>
      </c>
      <c r="AG127" s="56">
        <f t="shared" si="84"/>
        <v>1327632.7148949455</v>
      </c>
      <c r="AH127" s="56">
        <f t="shared" si="73"/>
        <v>1327632.7148949455</v>
      </c>
      <c r="AI127" s="56">
        <f t="shared" si="74"/>
        <v>10242777.3291621</v>
      </c>
    </row>
    <row r="128" spans="1:35" x14ac:dyDescent="0.25">
      <c r="A128" s="55">
        <v>35</v>
      </c>
      <c r="B128" s="55" t="s">
        <v>19</v>
      </c>
      <c r="C128" s="69">
        <f t="shared" si="78"/>
        <v>39071</v>
      </c>
      <c r="D128" s="57">
        <v>53064</v>
      </c>
      <c r="E128" s="55" t="s">
        <v>31</v>
      </c>
      <c r="F128" s="55" t="s">
        <v>32</v>
      </c>
      <c r="G128" s="55">
        <v>40177476.893333331</v>
      </c>
      <c r="H128" s="70">
        <f t="shared" si="55"/>
        <v>2117201.6562156714</v>
      </c>
      <c r="I128" s="70">
        <f t="shared" si="56"/>
        <v>15417868.499236314</v>
      </c>
      <c r="J128" s="70">
        <f t="shared" si="57"/>
        <v>24759608.394097015</v>
      </c>
      <c r="K128" s="71">
        <v>24757530</v>
      </c>
      <c r="L128" s="53">
        <v>1</v>
      </c>
      <c r="M128" s="54">
        <f t="shared" si="76"/>
        <v>7.2821917808219174</v>
      </c>
      <c r="N128" s="55">
        <v>20</v>
      </c>
      <c r="O128" s="54">
        <f t="shared" si="58"/>
        <v>12.717808219178082</v>
      </c>
      <c r="P128" s="53">
        <f t="shared" si="59"/>
        <v>24759607.394097015</v>
      </c>
      <c r="Q128" s="53">
        <f t="shared" si="60"/>
        <v>1946845.4758391664</v>
      </c>
      <c r="R128" s="53">
        <f t="shared" si="61"/>
        <v>22810684.524160832</v>
      </c>
      <c r="S128" s="53">
        <f t="shared" si="62"/>
        <v>1946845.4758391664</v>
      </c>
      <c r="T128" s="53">
        <f>'Dep CA 2014-15, 2015-16'!T126</f>
        <v>20863838.048321664</v>
      </c>
      <c r="U128" s="54">
        <f t="shared" si="63"/>
        <v>9.2849315068493148</v>
      </c>
      <c r="V128" s="55">
        <v>25</v>
      </c>
      <c r="W128" s="54">
        <f t="shared" si="64"/>
        <v>15.715068493150685</v>
      </c>
      <c r="X128" s="53"/>
      <c r="Y128" s="53">
        <f t="shared" si="79"/>
        <v>1327632.6512617515</v>
      </c>
      <c r="Z128" s="56">
        <f t="shared" si="65"/>
        <v>19536205.397059914</v>
      </c>
      <c r="AA128" s="56">
        <f t="shared" si="66"/>
        <v>1327632.6512617515</v>
      </c>
      <c r="AB128" s="56">
        <f t="shared" si="67"/>
        <v>18208572.745798163</v>
      </c>
      <c r="AC128" s="56">
        <f t="shared" si="68"/>
        <v>1327632.6512617515</v>
      </c>
      <c r="AD128" s="56">
        <f t="shared" si="81"/>
        <v>1327632.6512617515</v>
      </c>
      <c r="AE128" s="56">
        <f t="shared" si="82"/>
        <v>1327632.6512617515</v>
      </c>
      <c r="AF128" s="56">
        <f t="shared" si="83"/>
        <v>1327632.6512617515</v>
      </c>
      <c r="AG128" s="56">
        <f t="shared" si="84"/>
        <v>1327632.6512617515</v>
      </c>
      <c r="AH128" s="56">
        <f t="shared" si="73"/>
        <v>1327632.6512617515</v>
      </c>
      <c r="AI128" s="56">
        <f t="shared" si="74"/>
        <v>10242776.838227659</v>
      </c>
    </row>
    <row r="129" spans="1:35" x14ac:dyDescent="0.25">
      <c r="A129" s="55">
        <v>36</v>
      </c>
      <c r="B129" s="55" t="s">
        <v>19</v>
      </c>
      <c r="C129" s="69">
        <f>DATE(2006,12,21)</f>
        <v>39072</v>
      </c>
      <c r="D129" s="57">
        <v>53065</v>
      </c>
      <c r="E129" s="55" t="s">
        <v>31</v>
      </c>
      <c r="F129" s="55" t="s">
        <v>32</v>
      </c>
      <c r="G129" s="55">
        <v>40177476.893333331</v>
      </c>
      <c r="H129" s="70">
        <f t="shared" si="55"/>
        <v>2117201.6562156714</v>
      </c>
      <c r="I129" s="70">
        <f t="shared" si="56"/>
        <v>15412067.946753532</v>
      </c>
      <c r="J129" s="70">
        <f t="shared" si="57"/>
        <v>24765408.946579799</v>
      </c>
      <c r="K129" s="71">
        <v>24757530</v>
      </c>
      <c r="L129" s="53">
        <v>1</v>
      </c>
      <c r="M129" s="54">
        <f t="shared" si="76"/>
        <v>7.279452054794521</v>
      </c>
      <c r="N129" s="55">
        <v>20</v>
      </c>
      <c r="O129" s="54">
        <f t="shared" si="58"/>
        <v>12.720547945205478</v>
      </c>
      <c r="P129" s="53">
        <f t="shared" si="59"/>
        <v>24765407.946579799</v>
      </c>
      <c r="Q129" s="53">
        <f t="shared" si="60"/>
        <v>1946882.1668106026</v>
      </c>
      <c r="R129" s="53">
        <f t="shared" si="61"/>
        <v>22810647.833189398</v>
      </c>
      <c r="S129" s="53">
        <f t="shared" si="62"/>
        <v>1946882.1668106026</v>
      </c>
      <c r="T129" s="53">
        <f>'Dep CA 2014-15, 2015-16'!T127</f>
        <v>20863764.666378796</v>
      </c>
      <c r="U129" s="54">
        <f t="shared" si="63"/>
        <v>9.2821917808219183</v>
      </c>
      <c r="V129" s="55">
        <v>25</v>
      </c>
      <c r="W129" s="54">
        <f t="shared" si="64"/>
        <v>15.717808219178082</v>
      </c>
      <c r="X129" s="53"/>
      <c r="Y129" s="53">
        <f t="shared" si="79"/>
        <v>1327396.5667122644</v>
      </c>
      <c r="Z129" s="56">
        <f t="shared" si="65"/>
        <v>19536368.099666532</v>
      </c>
      <c r="AA129" s="56">
        <f t="shared" si="66"/>
        <v>1327396.5667122644</v>
      </c>
      <c r="AB129" s="56">
        <f t="shared" si="67"/>
        <v>18208971.532954268</v>
      </c>
      <c r="AC129" s="56">
        <f t="shared" si="68"/>
        <v>1327396.5667122644</v>
      </c>
      <c r="AD129" s="56">
        <f t="shared" si="81"/>
        <v>1327396.5667122644</v>
      </c>
      <c r="AE129" s="56">
        <f t="shared" si="82"/>
        <v>1327396.5667122644</v>
      </c>
      <c r="AF129" s="56">
        <f t="shared" si="83"/>
        <v>1327396.5667122644</v>
      </c>
      <c r="AG129" s="56">
        <f t="shared" si="84"/>
        <v>1327396.5667122644</v>
      </c>
      <c r="AH129" s="56">
        <f t="shared" si="73"/>
        <v>1327396.5667122644</v>
      </c>
      <c r="AI129" s="56">
        <f t="shared" si="74"/>
        <v>10244592.132680684</v>
      </c>
    </row>
    <row r="130" spans="1:35" x14ac:dyDescent="0.25">
      <c r="A130" s="55">
        <v>37</v>
      </c>
      <c r="B130" s="55" t="s">
        <v>19</v>
      </c>
      <c r="C130" s="69">
        <f t="shared" ref="C130:C153" si="85">DATE(2006,12,21)</f>
        <v>39072</v>
      </c>
      <c r="D130" s="57">
        <v>53066</v>
      </c>
      <c r="E130" s="55" t="s">
        <v>31</v>
      </c>
      <c r="F130" s="55" t="s">
        <v>32</v>
      </c>
      <c r="G130" s="55">
        <v>40177476.893333331</v>
      </c>
      <c r="H130" s="70">
        <f t="shared" si="55"/>
        <v>2117201.6562156714</v>
      </c>
      <c r="I130" s="70">
        <f t="shared" si="56"/>
        <v>15412067.946753532</v>
      </c>
      <c r="J130" s="70">
        <f t="shared" si="57"/>
        <v>24765408.946579799</v>
      </c>
      <c r="K130" s="71">
        <v>24757530</v>
      </c>
      <c r="L130" s="53">
        <v>1</v>
      </c>
      <c r="M130" s="54">
        <f t="shared" si="76"/>
        <v>7.279452054794521</v>
      </c>
      <c r="N130" s="55">
        <v>20</v>
      </c>
      <c r="O130" s="54">
        <f t="shared" si="58"/>
        <v>12.720547945205478</v>
      </c>
      <c r="P130" s="53">
        <f t="shared" si="59"/>
        <v>24765407.946579799</v>
      </c>
      <c r="Q130" s="53">
        <f t="shared" si="60"/>
        <v>1946882.1668106026</v>
      </c>
      <c r="R130" s="53">
        <f t="shared" si="61"/>
        <v>22810647.833189398</v>
      </c>
      <c r="S130" s="53">
        <f t="shared" si="62"/>
        <v>1946882.1668106026</v>
      </c>
      <c r="T130" s="53">
        <f>'Dep CA 2014-15, 2015-16'!T128</f>
        <v>20863764.666378796</v>
      </c>
      <c r="U130" s="54">
        <f t="shared" si="63"/>
        <v>9.2821917808219183</v>
      </c>
      <c r="V130" s="55">
        <v>25</v>
      </c>
      <c r="W130" s="54">
        <f t="shared" si="64"/>
        <v>15.717808219178082</v>
      </c>
      <c r="X130" s="53"/>
      <c r="Y130" s="53">
        <f t="shared" si="79"/>
        <v>1327396.5667122644</v>
      </c>
      <c r="Z130" s="56">
        <f t="shared" si="65"/>
        <v>19536368.099666532</v>
      </c>
      <c r="AA130" s="56">
        <f t="shared" si="66"/>
        <v>1327396.5667122644</v>
      </c>
      <c r="AB130" s="56">
        <f t="shared" si="67"/>
        <v>18208971.532954268</v>
      </c>
      <c r="AC130" s="56">
        <f t="shared" si="68"/>
        <v>1327396.5667122644</v>
      </c>
      <c r="AD130" s="56">
        <f t="shared" si="81"/>
        <v>1327396.5667122644</v>
      </c>
      <c r="AE130" s="56">
        <f t="shared" si="82"/>
        <v>1327396.5667122644</v>
      </c>
      <c r="AF130" s="56">
        <f t="shared" si="83"/>
        <v>1327396.5667122644</v>
      </c>
      <c r="AG130" s="56">
        <f t="shared" si="84"/>
        <v>1327396.5667122644</v>
      </c>
      <c r="AH130" s="56">
        <f t="shared" si="73"/>
        <v>1327396.5667122644</v>
      </c>
      <c r="AI130" s="56">
        <f t="shared" si="74"/>
        <v>10244592.132680684</v>
      </c>
    </row>
    <row r="131" spans="1:35" x14ac:dyDescent="0.25">
      <c r="A131" s="55">
        <v>38</v>
      </c>
      <c r="B131" s="55" t="s">
        <v>19</v>
      </c>
      <c r="C131" s="69">
        <f t="shared" si="85"/>
        <v>39072</v>
      </c>
      <c r="D131" s="57">
        <v>53067</v>
      </c>
      <c r="E131" s="55" t="s">
        <v>31</v>
      </c>
      <c r="F131" s="55" t="s">
        <v>32</v>
      </c>
      <c r="G131" s="55">
        <v>40177476.893333331</v>
      </c>
      <c r="H131" s="70">
        <f t="shared" si="55"/>
        <v>2117201.6562156714</v>
      </c>
      <c r="I131" s="70">
        <f t="shared" si="56"/>
        <v>15412067.946753532</v>
      </c>
      <c r="J131" s="70">
        <f t="shared" si="57"/>
        <v>24765408.946579799</v>
      </c>
      <c r="K131" s="71">
        <v>24757530</v>
      </c>
      <c r="L131" s="53">
        <v>1</v>
      </c>
      <c r="M131" s="54">
        <f t="shared" si="76"/>
        <v>7.279452054794521</v>
      </c>
      <c r="N131" s="55">
        <v>20</v>
      </c>
      <c r="O131" s="54">
        <f t="shared" si="58"/>
        <v>12.720547945205478</v>
      </c>
      <c r="P131" s="53">
        <f t="shared" si="59"/>
        <v>24765407.946579799</v>
      </c>
      <c r="Q131" s="53">
        <f t="shared" si="60"/>
        <v>1946882.1668106026</v>
      </c>
      <c r="R131" s="53">
        <f t="shared" si="61"/>
        <v>22810647.833189398</v>
      </c>
      <c r="S131" s="53">
        <f t="shared" si="62"/>
        <v>1946882.1668106026</v>
      </c>
      <c r="T131" s="53">
        <f>'Dep CA 2014-15, 2015-16'!T129</f>
        <v>20863765.666378796</v>
      </c>
      <c r="U131" s="54">
        <f t="shared" si="63"/>
        <v>9.2821917808219183</v>
      </c>
      <c r="V131" s="55">
        <v>25</v>
      </c>
      <c r="W131" s="54">
        <f t="shared" si="64"/>
        <v>15.717808219178082</v>
      </c>
      <c r="X131" s="53"/>
      <c r="Y131" s="53">
        <f t="shared" si="79"/>
        <v>1327396.6303343666</v>
      </c>
      <c r="Z131" s="56">
        <f t="shared" si="65"/>
        <v>19536369.03604443</v>
      </c>
      <c r="AA131" s="56">
        <f t="shared" si="66"/>
        <v>1327396.6303343666</v>
      </c>
      <c r="AB131" s="56">
        <f t="shared" si="67"/>
        <v>18208972.405710064</v>
      </c>
      <c r="AC131" s="56">
        <f t="shared" si="68"/>
        <v>1327396.6303343666</v>
      </c>
      <c r="AD131" s="56">
        <f t="shared" si="81"/>
        <v>1327396.6303343666</v>
      </c>
      <c r="AE131" s="56">
        <f t="shared" si="82"/>
        <v>1327396.6303343666</v>
      </c>
      <c r="AF131" s="56">
        <f t="shared" si="83"/>
        <v>1327396.6303343666</v>
      </c>
      <c r="AG131" s="56">
        <f t="shared" si="84"/>
        <v>1327396.6303343666</v>
      </c>
      <c r="AH131" s="56">
        <f t="shared" si="73"/>
        <v>1327396.6303343666</v>
      </c>
      <c r="AI131" s="56">
        <f t="shared" si="74"/>
        <v>10244592.623703867</v>
      </c>
    </row>
    <row r="132" spans="1:35" x14ac:dyDescent="0.25">
      <c r="A132" s="55">
        <v>39</v>
      </c>
      <c r="B132" s="55" t="s">
        <v>19</v>
      </c>
      <c r="C132" s="69">
        <f t="shared" si="85"/>
        <v>39072</v>
      </c>
      <c r="D132" s="57">
        <v>53068</v>
      </c>
      <c r="E132" s="55" t="s">
        <v>31</v>
      </c>
      <c r="F132" s="55" t="s">
        <v>32</v>
      </c>
      <c r="G132" s="55">
        <v>40177476.893333331</v>
      </c>
      <c r="H132" s="70">
        <f t="shared" si="55"/>
        <v>2117201.6562156714</v>
      </c>
      <c r="I132" s="70">
        <f t="shared" si="56"/>
        <v>15412067.946753532</v>
      </c>
      <c r="J132" s="70">
        <f t="shared" si="57"/>
        <v>24765408.946579799</v>
      </c>
      <c r="K132" s="71">
        <v>24757530</v>
      </c>
      <c r="L132" s="53">
        <v>1</v>
      </c>
      <c r="M132" s="54">
        <f t="shared" si="76"/>
        <v>7.279452054794521</v>
      </c>
      <c r="N132" s="55">
        <v>20</v>
      </c>
      <c r="O132" s="54">
        <f t="shared" si="58"/>
        <v>12.720547945205478</v>
      </c>
      <c r="P132" s="53">
        <f t="shared" si="59"/>
        <v>24765407.946579799</v>
      </c>
      <c r="Q132" s="53">
        <f t="shared" si="60"/>
        <v>1946882.1668106026</v>
      </c>
      <c r="R132" s="53">
        <f t="shared" si="61"/>
        <v>22810647.833189398</v>
      </c>
      <c r="S132" s="53">
        <f t="shared" si="62"/>
        <v>1946882.1668106026</v>
      </c>
      <c r="T132" s="53">
        <f>'Dep CA 2014-15, 2015-16'!T130</f>
        <v>20863765.666378796</v>
      </c>
      <c r="U132" s="54">
        <f t="shared" si="63"/>
        <v>9.2821917808219183</v>
      </c>
      <c r="V132" s="55">
        <v>25</v>
      </c>
      <c r="W132" s="54">
        <f t="shared" si="64"/>
        <v>15.717808219178082</v>
      </c>
      <c r="X132" s="53"/>
      <c r="Y132" s="53">
        <f t="shared" si="79"/>
        <v>1327396.6303343666</v>
      </c>
      <c r="Z132" s="56">
        <f t="shared" si="65"/>
        <v>19536369.03604443</v>
      </c>
      <c r="AA132" s="56">
        <f t="shared" si="66"/>
        <v>1327396.6303343666</v>
      </c>
      <c r="AB132" s="56">
        <f t="shared" si="67"/>
        <v>18208972.405710064</v>
      </c>
      <c r="AC132" s="56">
        <f t="shared" si="68"/>
        <v>1327396.6303343666</v>
      </c>
      <c r="AD132" s="56">
        <f t="shared" si="81"/>
        <v>1327396.6303343666</v>
      </c>
      <c r="AE132" s="56">
        <f t="shared" si="82"/>
        <v>1327396.6303343666</v>
      </c>
      <c r="AF132" s="56">
        <f t="shared" si="83"/>
        <v>1327396.6303343666</v>
      </c>
      <c r="AG132" s="56">
        <f t="shared" si="84"/>
        <v>1327396.6303343666</v>
      </c>
      <c r="AH132" s="56">
        <f t="shared" si="73"/>
        <v>1327396.6303343666</v>
      </c>
      <c r="AI132" s="56">
        <f t="shared" si="74"/>
        <v>10244592.623703867</v>
      </c>
    </row>
    <row r="133" spans="1:35" x14ac:dyDescent="0.25">
      <c r="A133" s="55">
        <v>40</v>
      </c>
      <c r="B133" s="55" t="s">
        <v>19</v>
      </c>
      <c r="C133" s="69">
        <f t="shared" si="85"/>
        <v>39072</v>
      </c>
      <c r="D133" s="57">
        <v>53069</v>
      </c>
      <c r="E133" s="55" t="s">
        <v>31</v>
      </c>
      <c r="F133" s="55" t="s">
        <v>32</v>
      </c>
      <c r="G133" s="55">
        <v>40177476.893333331</v>
      </c>
      <c r="H133" s="70">
        <f t="shared" si="55"/>
        <v>2117201.6562156714</v>
      </c>
      <c r="I133" s="70">
        <f t="shared" si="56"/>
        <v>15412067.946753532</v>
      </c>
      <c r="J133" s="70">
        <f t="shared" si="57"/>
        <v>24765408.946579799</v>
      </c>
      <c r="K133" s="71">
        <v>24757530</v>
      </c>
      <c r="L133" s="53">
        <v>1</v>
      </c>
      <c r="M133" s="54">
        <f t="shared" si="76"/>
        <v>7.279452054794521</v>
      </c>
      <c r="N133" s="55">
        <v>20</v>
      </c>
      <c r="O133" s="54">
        <f t="shared" si="58"/>
        <v>12.720547945205478</v>
      </c>
      <c r="P133" s="53">
        <f t="shared" si="59"/>
        <v>24765407.946579799</v>
      </c>
      <c r="Q133" s="53">
        <f t="shared" si="60"/>
        <v>1946882.1668106026</v>
      </c>
      <c r="R133" s="53">
        <f t="shared" si="61"/>
        <v>22810647.833189398</v>
      </c>
      <c r="S133" s="53">
        <f t="shared" si="62"/>
        <v>1946882.1668106026</v>
      </c>
      <c r="T133" s="53">
        <f>'Dep CA 2014-15, 2015-16'!T131</f>
        <v>20863764.666378796</v>
      </c>
      <c r="U133" s="54">
        <f t="shared" si="63"/>
        <v>9.2821917808219183</v>
      </c>
      <c r="V133" s="55">
        <v>25</v>
      </c>
      <c r="W133" s="54">
        <f t="shared" si="64"/>
        <v>15.717808219178082</v>
      </c>
      <c r="X133" s="53"/>
      <c r="Y133" s="53">
        <f t="shared" si="79"/>
        <v>1327396.5667122644</v>
      </c>
      <c r="Z133" s="56">
        <f t="shared" si="65"/>
        <v>19536368.099666532</v>
      </c>
      <c r="AA133" s="56">
        <f t="shared" si="66"/>
        <v>1327396.5667122644</v>
      </c>
      <c r="AB133" s="56">
        <f t="shared" si="67"/>
        <v>18208971.532954268</v>
      </c>
      <c r="AC133" s="56">
        <f t="shared" si="68"/>
        <v>1327396.5667122644</v>
      </c>
      <c r="AD133" s="56">
        <f t="shared" si="81"/>
        <v>1327396.5667122644</v>
      </c>
      <c r="AE133" s="56">
        <f t="shared" si="82"/>
        <v>1327396.5667122644</v>
      </c>
      <c r="AF133" s="56">
        <f t="shared" si="83"/>
        <v>1327396.5667122644</v>
      </c>
      <c r="AG133" s="56">
        <f t="shared" si="84"/>
        <v>1327396.5667122644</v>
      </c>
      <c r="AH133" s="56">
        <f t="shared" si="73"/>
        <v>1327396.5667122644</v>
      </c>
      <c r="AI133" s="56">
        <f t="shared" si="74"/>
        <v>10244592.132680684</v>
      </c>
    </row>
    <row r="134" spans="1:35" x14ac:dyDescent="0.25">
      <c r="A134" s="55">
        <v>41</v>
      </c>
      <c r="B134" s="55" t="s">
        <v>19</v>
      </c>
      <c r="C134" s="69">
        <f t="shared" si="85"/>
        <v>39072</v>
      </c>
      <c r="D134" s="57">
        <v>53070</v>
      </c>
      <c r="E134" s="55" t="s">
        <v>31</v>
      </c>
      <c r="F134" s="55" t="s">
        <v>32</v>
      </c>
      <c r="G134" s="55">
        <v>40177476.893333331</v>
      </c>
      <c r="H134" s="70">
        <f t="shared" si="55"/>
        <v>2117201.6562156714</v>
      </c>
      <c r="I134" s="70">
        <f t="shared" si="56"/>
        <v>15412067.946753532</v>
      </c>
      <c r="J134" s="70">
        <f t="shared" si="57"/>
        <v>24765408.946579799</v>
      </c>
      <c r="K134" s="71">
        <v>24757530</v>
      </c>
      <c r="L134" s="53">
        <v>1</v>
      </c>
      <c r="M134" s="54">
        <f t="shared" si="76"/>
        <v>7.279452054794521</v>
      </c>
      <c r="N134" s="55">
        <v>20</v>
      </c>
      <c r="O134" s="54">
        <f t="shared" si="58"/>
        <v>12.720547945205478</v>
      </c>
      <c r="P134" s="53">
        <f t="shared" si="59"/>
        <v>24765407.946579799</v>
      </c>
      <c r="Q134" s="53">
        <f t="shared" si="60"/>
        <v>1946882.1668106026</v>
      </c>
      <c r="R134" s="53">
        <f t="shared" si="61"/>
        <v>22810647.833189398</v>
      </c>
      <c r="S134" s="53">
        <f t="shared" si="62"/>
        <v>1946882.1668106026</v>
      </c>
      <c r="T134" s="53">
        <f>'Dep CA 2014-15, 2015-16'!T132</f>
        <v>20863764.666378796</v>
      </c>
      <c r="U134" s="54">
        <f t="shared" si="63"/>
        <v>9.2821917808219183</v>
      </c>
      <c r="V134" s="55">
        <v>25</v>
      </c>
      <c r="W134" s="54">
        <f t="shared" si="64"/>
        <v>15.717808219178082</v>
      </c>
      <c r="X134" s="53"/>
      <c r="Y134" s="53">
        <f t="shared" si="79"/>
        <v>1327396.5667122644</v>
      </c>
      <c r="Z134" s="56">
        <f t="shared" si="65"/>
        <v>19536368.099666532</v>
      </c>
      <c r="AA134" s="56">
        <f t="shared" si="66"/>
        <v>1327396.5667122644</v>
      </c>
      <c r="AB134" s="56">
        <f t="shared" si="67"/>
        <v>18208971.532954268</v>
      </c>
      <c r="AC134" s="56">
        <f t="shared" si="68"/>
        <v>1327396.5667122644</v>
      </c>
      <c r="AD134" s="56">
        <f t="shared" si="81"/>
        <v>1327396.5667122644</v>
      </c>
      <c r="AE134" s="56">
        <f t="shared" si="82"/>
        <v>1327396.5667122644</v>
      </c>
      <c r="AF134" s="56">
        <f t="shared" si="83"/>
        <v>1327396.5667122644</v>
      </c>
      <c r="AG134" s="56">
        <f t="shared" si="84"/>
        <v>1327396.5667122644</v>
      </c>
      <c r="AH134" s="56">
        <f t="shared" si="73"/>
        <v>1327396.5667122644</v>
      </c>
      <c r="AI134" s="56">
        <f t="shared" si="74"/>
        <v>10244592.132680684</v>
      </c>
    </row>
    <row r="135" spans="1:35" x14ac:dyDescent="0.25">
      <c r="A135" s="55">
        <v>42</v>
      </c>
      <c r="B135" s="55" t="s">
        <v>19</v>
      </c>
      <c r="C135" s="69">
        <f t="shared" si="85"/>
        <v>39072</v>
      </c>
      <c r="D135" s="57">
        <v>53071</v>
      </c>
      <c r="E135" s="55" t="s">
        <v>31</v>
      </c>
      <c r="F135" s="55" t="s">
        <v>32</v>
      </c>
      <c r="G135" s="55">
        <v>40177476.893333331</v>
      </c>
      <c r="H135" s="70">
        <f t="shared" si="55"/>
        <v>2117201.6562156714</v>
      </c>
      <c r="I135" s="70">
        <f t="shared" si="56"/>
        <v>15412067.946753532</v>
      </c>
      <c r="J135" s="70">
        <f t="shared" si="57"/>
        <v>24765408.946579799</v>
      </c>
      <c r="K135" s="71">
        <v>24757530</v>
      </c>
      <c r="L135" s="53">
        <v>1</v>
      </c>
      <c r="M135" s="54">
        <f t="shared" si="76"/>
        <v>7.279452054794521</v>
      </c>
      <c r="N135" s="55">
        <v>20</v>
      </c>
      <c r="O135" s="54">
        <f t="shared" si="58"/>
        <v>12.720547945205478</v>
      </c>
      <c r="P135" s="53">
        <f t="shared" si="59"/>
        <v>24765407.946579799</v>
      </c>
      <c r="Q135" s="53">
        <f t="shared" si="60"/>
        <v>1946882.1668106026</v>
      </c>
      <c r="R135" s="53">
        <f t="shared" si="61"/>
        <v>22810647.833189398</v>
      </c>
      <c r="S135" s="53">
        <f t="shared" si="62"/>
        <v>1946882.1668106026</v>
      </c>
      <c r="T135" s="53">
        <f>'Dep CA 2014-15, 2015-16'!T133</f>
        <v>20863764.666378796</v>
      </c>
      <c r="U135" s="54">
        <f t="shared" si="63"/>
        <v>9.2821917808219183</v>
      </c>
      <c r="V135" s="55">
        <v>25</v>
      </c>
      <c r="W135" s="54">
        <f t="shared" si="64"/>
        <v>15.717808219178082</v>
      </c>
      <c r="X135" s="53"/>
      <c r="Y135" s="53">
        <f t="shared" si="79"/>
        <v>1327396.5667122644</v>
      </c>
      <c r="Z135" s="56">
        <f t="shared" si="65"/>
        <v>19536368.099666532</v>
      </c>
      <c r="AA135" s="56">
        <f t="shared" si="66"/>
        <v>1327396.5667122644</v>
      </c>
      <c r="AB135" s="56">
        <f t="shared" si="67"/>
        <v>18208971.532954268</v>
      </c>
      <c r="AC135" s="56">
        <f t="shared" si="68"/>
        <v>1327396.5667122644</v>
      </c>
      <c r="AD135" s="56">
        <f t="shared" si="81"/>
        <v>1327396.5667122644</v>
      </c>
      <c r="AE135" s="56">
        <f t="shared" si="82"/>
        <v>1327396.5667122644</v>
      </c>
      <c r="AF135" s="56">
        <f t="shared" si="83"/>
        <v>1327396.5667122644</v>
      </c>
      <c r="AG135" s="56">
        <f t="shared" si="84"/>
        <v>1327396.5667122644</v>
      </c>
      <c r="AH135" s="56">
        <f t="shared" si="73"/>
        <v>1327396.5667122644</v>
      </c>
      <c r="AI135" s="56">
        <f t="shared" si="74"/>
        <v>10244592.132680684</v>
      </c>
    </row>
    <row r="136" spans="1:35" x14ac:dyDescent="0.25">
      <c r="A136" s="55">
        <v>43</v>
      </c>
      <c r="B136" s="55" t="s">
        <v>19</v>
      </c>
      <c r="C136" s="69">
        <f t="shared" si="85"/>
        <v>39072</v>
      </c>
      <c r="D136" s="57">
        <v>53072</v>
      </c>
      <c r="E136" s="55" t="s">
        <v>31</v>
      </c>
      <c r="F136" s="55" t="s">
        <v>32</v>
      </c>
      <c r="G136" s="55">
        <v>40177476.893333331</v>
      </c>
      <c r="H136" s="70">
        <f t="shared" si="55"/>
        <v>2117201.6562156714</v>
      </c>
      <c r="I136" s="70">
        <f t="shared" si="56"/>
        <v>15412067.946753532</v>
      </c>
      <c r="J136" s="70">
        <f t="shared" si="57"/>
        <v>24765408.946579799</v>
      </c>
      <c r="K136" s="71">
        <v>24757530</v>
      </c>
      <c r="L136" s="53">
        <v>1</v>
      </c>
      <c r="M136" s="54">
        <f t="shared" si="76"/>
        <v>7.279452054794521</v>
      </c>
      <c r="N136" s="55">
        <v>20</v>
      </c>
      <c r="O136" s="54">
        <f t="shared" si="58"/>
        <v>12.720547945205478</v>
      </c>
      <c r="P136" s="53">
        <f t="shared" si="59"/>
        <v>24765407.946579799</v>
      </c>
      <c r="Q136" s="53">
        <f t="shared" si="60"/>
        <v>1946882.1668106026</v>
      </c>
      <c r="R136" s="53">
        <f t="shared" si="61"/>
        <v>22810647.833189398</v>
      </c>
      <c r="S136" s="53">
        <f t="shared" si="62"/>
        <v>1946882.1668106026</v>
      </c>
      <c r="T136" s="53">
        <f>'Dep CA 2014-15, 2015-16'!T134</f>
        <v>20863764.666378796</v>
      </c>
      <c r="U136" s="54">
        <f t="shared" si="63"/>
        <v>9.2821917808219183</v>
      </c>
      <c r="V136" s="55">
        <v>25</v>
      </c>
      <c r="W136" s="54">
        <f t="shared" si="64"/>
        <v>15.717808219178082</v>
      </c>
      <c r="X136" s="53"/>
      <c r="Y136" s="53">
        <f t="shared" si="79"/>
        <v>1327396.5667122644</v>
      </c>
      <c r="Z136" s="56">
        <f t="shared" si="65"/>
        <v>19536368.099666532</v>
      </c>
      <c r="AA136" s="56">
        <f t="shared" si="66"/>
        <v>1327396.5667122644</v>
      </c>
      <c r="AB136" s="56">
        <f t="shared" si="67"/>
        <v>18208971.532954268</v>
      </c>
      <c r="AC136" s="56">
        <f t="shared" si="68"/>
        <v>1327396.5667122644</v>
      </c>
      <c r="AD136" s="56">
        <f t="shared" si="81"/>
        <v>1327396.5667122644</v>
      </c>
      <c r="AE136" s="56">
        <f t="shared" si="82"/>
        <v>1327396.5667122644</v>
      </c>
      <c r="AF136" s="56">
        <f t="shared" si="83"/>
        <v>1327396.5667122644</v>
      </c>
      <c r="AG136" s="56">
        <f t="shared" si="84"/>
        <v>1327396.5667122644</v>
      </c>
      <c r="AH136" s="56">
        <f t="shared" si="73"/>
        <v>1327396.5667122644</v>
      </c>
      <c r="AI136" s="56">
        <f t="shared" si="74"/>
        <v>10244592.132680684</v>
      </c>
    </row>
    <row r="137" spans="1:35" x14ac:dyDescent="0.25">
      <c r="A137" s="55">
        <v>44</v>
      </c>
      <c r="B137" s="55" t="s">
        <v>19</v>
      </c>
      <c r="C137" s="69">
        <f t="shared" si="85"/>
        <v>39072</v>
      </c>
      <c r="D137" s="57">
        <v>53073</v>
      </c>
      <c r="E137" s="55" t="s">
        <v>31</v>
      </c>
      <c r="F137" s="55" t="s">
        <v>32</v>
      </c>
      <c r="G137" s="55">
        <v>40177476.893333331</v>
      </c>
      <c r="H137" s="70">
        <f t="shared" si="55"/>
        <v>2117201.6562156714</v>
      </c>
      <c r="I137" s="70">
        <f t="shared" si="56"/>
        <v>15412067.946753532</v>
      </c>
      <c r="J137" s="70">
        <f t="shared" si="57"/>
        <v>24765408.946579799</v>
      </c>
      <c r="K137" s="71">
        <v>24757530</v>
      </c>
      <c r="L137" s="53">
        <v>1</v>
      </c>
      <c r="M137" s="54">
        <f t="shared" si="76"/>
        <v>7.279452054794521</v>
      </c>
      <c r="N137" s="55">
        <v>20</v>
      </c>
      <c r="O137" s="54">
        <f t="shared" si="58"/>
        <v>12.720547945205478</v>
      </c>
      <c r="P137" s="53">
        <f t="shared" si="59"/>
        <v>24765407.946579799</v>
      </c>
      <c r="Q137" s="53">
        <f t="shared" si="60"/>
        <v>1946882.1668106026</v>
      </c>
      <c r="R137" s="53">
        <f t="shared" si="61"/>
        <v>22810647.833189398</v>
      </c>
      <c r="S137" s="53">
        <f t="shared" si="62"/>
        <v>1946882.1668106026</v>
      </c>
      <c r="T137" s="53">
        <f>'Dep CA 2014-15, 2015-16'!T135</f>
        <v>20863764.666378796</v>
      </c>
      <c r="U137" s="54">
        <f t="shared" si="63"/>
        <v>9.2821917808219183</v>
      </c>
      <c r="V137" s="55">
        <v>25</v>
      </c>
      <c r="W137" s="54">
        <f t="shared" si="64"/>
        <v>15.717808219178082</v>
      </c>
      <c r="X137" s="53"/>
      <c r="Y137" s="53">
        <f t="shared" si="79"/>
        <v>1327396.5667122644</v>
      </c>
      <c r="Z137" s="56">
        <f t="shared" si="65"/>
        <v>19536368.099666532</v>
      </c>
      <c r="AA137" s="56">
        <f t="shared" si="66"/>
        <v>1327396.5667122644</v>
      </c>
      <c r="AB137" s="56">
        <f t="shared" si="67"/>
        <v>18208971.532954268</v>
      </c>
      <c r="AC137" s="56">
        <f t="shared" si="68"/>
        <v>1327396.5667122644</v>
      </c>
      <c r="AD137" s="56">
        <f t="shared" si="81"/>
        <v>1327396.5667122644</v>
      </c>
      <c r="AE137" s="56">
        <f t="shared" si="82"/>
        <v>1327396.5667122644</v>
      </c>
      <c r="AF137" s="56">
        <f t="shared" si="83"/>
        <v>1327396.5667122644</v>
      </c>
      <c r="AG137" s="56">
        <f t="shared" si="84"/>
        <v>1327396.5667122644</v>
      </c>
      <c r="AH137" s="56">
        <f t="shared" si="73"/>
        <v>1327396.5667122644</v>
      </c>
      <c r="AI137" s="56">
        <f t="shared" si="74"/>
        <v>10244592.132680684</v>
      </c>
    </row>
    <row r="138" spans="1:35" x14ac:dyDescent="0.25">
      <c r="A138" s="55">
        <v>45</v>
      </c>
      <c r="B138" s="55" t="s">
        <v>19</v>
      </c>
      <c r="C138" s="69">
        <f t="shared" si="85"/>
        <v>39072</v>
      </c>
      <c r="D138" s="57">
        <v>53074</v>
      </c>
      <c r="E138" s="55" t="s">
        <v>31</v>
      </c>
      <c r="F138" s="55" t="s">
        <v>32</v>
      </c>
      <c r="G138" s="55">
        <v>40177476.893333331</v>
      </c>
      <c r="H138" s="70">
        <f t="shared" si="55"/>
        <v>2117201.6562156714</v>
      </c>
      <c r="I138" s="70">
        <f t="shared" si="56"/>
        <v>15412067.946753532</v>
      </c>
      <c r="J138" s="70">
        <f t="shared" si="57"/>
        <v>24765408.946579799</v>
      </c>
      <c r="K138" s="71">
        <v>24757530</v>
      </c>
      <c r="L138" s="53">
        <v>1</v>
      </c>
      <c r="M138" s="54">
        <f t="shared" si="76"/>
        <v>7.279452054794521</v>
      </c>
      <c r="N138" s="55">
        <v>20</v>
      </c>
      <c r="O138" s="54">
        <f t="shared" si="58"/>
        <v>12.720547945205478</v>
      </c>
      <c r="P138" s="53">
        <f t="shared" si="59"/>
        <v>24765407.946579799</v>
      </c>
      <c r="Q138" s="53">
        <f t="shared" si="60"/>
        <v>1946882.1668106026</v>
      </c>
      <c r="R138" s="53">
        <f t="shared" si="61"/>
        <v>22810647.833189398</v>
      </c>
      <c r="S138" s="53">
        <f t="shared" si="62"/>
        <v>1946882.1668106026</v>
      </c>
      <c r="T138" s="53">
        <f>'Dep CA 2014-15, 2015-16'!T136</f>
        <v>20863764.666378796</v>
      </c>
      <c r="U138" s="54">
        <f t="shared" si="63"/>
        <v>9.2821917808219183</v>
      </c>
      <c r="V138" s="55">
        <v>25</v>
      </c>
      <c r="W138" s="54">
        <f t="shared" si="64"/>
        <v>15.717808219178082</v>
      </c>
      <c r="X138" s="53"/>
      <c r="Y138" s="53">
        <f t="shared" si="79"/>
        <v>1327396.5667122644</v>
      </c>
      <c r="Z138" s="56">
        <f t="shared" si="65"/>
        <v>19536368.099666532</v>
      </c>
      <c r="AA138" s="56">
        <f t="shared" si="66"/>
        <v>1327396.5667122644</v>
      </c>
      <c r="AB138" s="56">
        <f t="shared" si="67"/>
        <v>18208971.532954268</v>
      </c>
      <c r="AC138" s="56">
        <f t="shared" si="68"/>
        <v>1327396.5667122644</v>
      </c>
      <c r="AD138" s="56">
        <f t="shared" si="81"/>
        <v>1327396.5667122644</v>
      </c>
      <c r="AE138" s="56">
        <f t="shared" si="82"/>
        <v>1327396.5667122644</v>
      </c>
      <c r="AF138" s="56">
        <f t="shared" si="83"/>
        <v>1327396.5667122644</v>
      </c>
      <c r="AG138" s="56">
        <f t="shared" si="84"/>
        <v>1327396.5667122644</v>
      </c>
      <c r="AH138" s="56">
        <f t="shared" si="73"/>
        <v>1327396.5667122644</v>
      </c>
      <c r="AI138" s="56">
        <f t="shared" si="74"/>
        <v>10244592.132680684</v>
      </c>
    </row>
    <row r="139" spans="1:35" x14ac:dyDescent="0.25">
      <c r="A139" s="55">
        <v>46</v>
      </c>
      <c r="B139" s="55" t="s">
        <v>19</v>
      </c>
      <c r="C139" s="69">
        <f t="shared" si="85"/>
        <v>39072</v>
      </c>
      <c r="D139" s="57">
        <v>53075</v>
      </c>
      <c r="E139" s="55" t="s">
        <v>31</v>
      </c>
      <c r="F139" s="55" t="s">
        <v>32</v>
      </c>
      <c r="G139" s="55">
        <v>40177476.893333331</v>
      </c>
      <c r="H139" s="70">
        <f t="shared" si="55"/>
        <v>2117201.6562156714</v>
      </c>
      <c r="I139" s="70">
        <f t="shared" si="56"/>
        <v>15412067.946753532</v>
      </c>
      <c r="J139" s="70">
        <f t="shared" si="57"/>
        <v>24765408.946579799</v>
      </c>
      <c r="K139" s="71">
        <v>24757530</v>
      </c>
      <c r="L139" s="53">
        <v>1</v>
      </c>
      <c r="M139" s="54">
        <f t="shared" si="76"/>
        <v>7.279452054794521</v>
      </c>
      <c r="N139" s="55">
        <v>20</v>
      </c>
      <c r="O139" s="54">
        <f t="shared" si="58"/>
        <v>12.720547945205478</v>
      </c>
      <c r="P139" s="53">
        <f t="shared" si="59"/>
        <v>24765407.946579799</v>
      </c>
      <c r="Q139" s="53">
        <f t="shared" si="60"/>
        <v>1946882.1668106026</v>
      </c>
      <c r="R139" s="53">
        <f t="shared" si="61"/>
        <v>22810647.833189398</v>
      </c>
      <c r="S139" s="53">
        <f t="shared" si="62"/>
        <v>1946882.1668106026</v>
      </c>
      <c r="T139" s="53">
        <f>'Dep CA 2014-15, 2015-16'!T137</f>
        <v>20863765.666378796</v>
      </c>
      <c r="U139" s="54">
        <f t="shared" si="63"/>
        <v>9.2821917808219183</v>
      </c>
      <c r="V139" s="55">
        <v>25</v>
      </c>
      <c r="W139" s="54">
        <f t="shared" si="64"/>
        <v>15.717808219178082</v>
      </c>
      <c r="X139" s="53"/>
      <c r="Y139" s="53">
        <f t="shared" si="79"/>
        <v>1327396.6303343666</v>
      </c>
      <c r="Z139" s="56">
        <f t="shared" si="65"/>
        <v>19536369.03604443</v>
      </c>
      <c r="AA139" s="56">
        <f t="shared" si="66"/>
        <v>1327396.6303343666</v>
      </c>
      <c r="AB139" s="56">
        <f t="shared" si="67"/>
        <v>18208972.405710064</v>
      </c>
      <c r="AC139" s="56">
        <f t="shared" si="68"/>
        <v>1327396.6303343666</v>
      </c>
      <c r="AD139" s="56">
        <f t="shared" si="81"/>
        <v>1327396.6303343666</v>
      </c>
      <c r="AE139" s="56">
        <f t="shared" si="82"/>
        <v>1327396.6303343666</v>
      </c>
      <c r="AF139" s="56">
        <f t="shared" si="83"/>
        <v>1327396.6303343666</v>
      </c>
      <c r="AG139" s="56">
        <f t="shared" si="84"/>
        <v>1327396.6303343666</v>
      </c>
      <c r="AH139" s="56">
        <f t="shared" si="73"/>
        <v>1327396.6303343666</v>
      </c>
      <c r="AI139" s="56">
        <f t="shared" si="74"/>
        <v>10244592.623703867</v>
      </c>
    </row>
    <row r="140" spans="1:35" x14ac:dyDescent="0.25">
      <c r="A140" s="55">
        <v>47</v>
      </c>
      <c r="B140" s="55" t="s">
        <v>19</v>
      </c>
      <c r="C140" s="69">
        <f t="shared" si="85"/>
        <v>39072</v>
      </c>
      <c r="D140" s="57">
        <v>53076</v>
      </c>
      <c r="E140" s="55" t="s">
        <v>31</v>
      </c>
      <c r="F140" s="55" t="s">
        <v>32</v>
      </c>
      <c r="G140" s="55">
        <v>40177476.893333331</v>
      </c>
      <c r="H140" s="70">
        <f t="shared" si="55"/>
        <v>2117201.6562156714</v>
      </c>
      <c r="I140" s="70">
        <f t="shared" si="56"/>
        <v>15412067.946753532</v>
      </c>
      <c r="J140" s="70">
        <f t="shared" si="57"/>
        <v>24765408.946579799</v>
      </c>
      <c r="K140" s="71">
        <v>24757530</v>
      </c>
      <c r="L140" s="53">
        <v>1</v>
      </c>
      <c r="M140" s="54">
        <f t="shared" si="76"/>
        <v>7.279452054794521</v>
      </c>
      <c r="N140" s="55">
        <v>20</v>
      </c>
      <c r="O140" s="54">
        <f t="shared" si="58"/>
        <v>12.720547945205478</v>
      </c>
      <c r="P140" s="53">
        <f t="shared" si="59"/>
        <v>24765407.946579799</v>
      </c>
      <c r="Q140" s="53">
        <f t="shared" si="60"/>
        <v>1946882.1668106026</v>
      </c>
      <c r="R140" s="53">
        <f t="shared" si="61"/>
        <v>22810647.833189398</v>
      </c>
      <c r="S140" s="53">
        <f t="shared" si="62"/>
        <v>1946882.1668106026</v>
      </c>
      <c r="T140" s="53">
        <f>'Dep CA 2014-15, 2015-16'!T138</f>
        <v>20863765.666378796</v>
      </c>
      <c r="U140" s="54">
        <f t="shared" si="63"/>
        <v>9.2821917808219183</v>
      </c>
      <c r="V140" s="55">
        <v>25</v>
      </c>
      <c r="W140" s="54">
        <f t="shared" si="64"/>
        <v>15.717808219178082</v>
      </c>
      <c r="X140" s="53"/>
      <c r="Y140" s="53">
        <f t="shared" si="79"/>
        <v>1327396.6303343666</v>
      </c>
      <c r="Z140" s="56">
        <f t="shared" si="65"/>
        <v>19536369.03604443</v>
      </c>
      <c r="AA140" s="56">
        <f t="shared" si="66"/>
        <v>1327396.6303343666</v>
      </c>
      <c r="AB140" s="56">
        <f t="shared" si="67"/>
        <v>18208972.405710064</v>
      </c>
      <c r="AC140" s="56">
        <f t="shared" si="68"/>
        <v>1327396.6303343666</v>
      </c>
      <c r="AD140" s="56">
        <f t="shared" si="81"/>
        <v>1327396.6303343666</v>
      </c>
      <c r="AE140" s="56">
        <f t="shared" si="82"/>
        <v>1327396.6303343666</v>
      </c>
      <c r="AF140" s="56">
        <f t="shared" si="83"/>
        <v>1327396.6303343666</v>
      </c>
      <c r="AG140" s="56">
        <f t="shared" si="84"/>
        <v>1327396.6303343666</v>
      </c>
      <c r="AH140" s="56">
        <f t="shared" si="73"/>
        <v>1327396.6303343666</v>
      </c>
      <c r="AI140" s="56">
        <f t="shared" si="74"/>
        <v>10244592.623703867</v>
      </c>
    </row>
    <row r="141" spans="1:35" x14ac:dyDescent="0.25">
      <c r="A141" s="55">
        <v>48</v>
      </c>
      <c r="B141" s="55" t="s">
        <v>19</v>
      </c>
      <c r="C141" s="69">
        <f t="shared" si="85"/>
        <v>39072</v>
      </c>
      <c r="D141" s="57">
        <v>53077</v>
      </c>
      <c r="E141" s="55" t="s">
        <v>31</v>
      </c>
      <c r="F141" s="55" t="s">
        <v>32</v>
      </c>
      <c r="G141" s="55">
        <v>40177476.893333331</v>
      </c>
      <c r="H141" s="70">
        <f t="shared" si="55"/>
        <v>2117201.6562156714</v>
      </c>
      <c r="I141" s="70">
        <f t="shared" si="56"/>
        <v>15412067.946753532</v>
      </c>
      <c r="J141" s="70">
        <f t="shared" si="57"/>
        <v>24765408.946579799</v>
      </c>
      <c r="K141" s="71">
        <v>24757530</v>
      </c>
      <c r="L141" s="53">
        <v>1</v>
      </c>
      <c r="M141" s="54">
        <f t="shared" si="76"/>
        <v>7.279452054794521</v>
      </c>
      <c r="N141" s="55">
        <v>20</v>
      </c>
      <c r="O141" s="54">
        <f t="shared" si="58"/>
        <v>12.720547945205478</v>
      </c>
      <c r="P141" s="53">
        <f t="shared" si="59"/>
        <v>24765407.946579799</v>
      </c>
      <c r="Q141" s="53">
        <f t="shared" si="60"/>
        <v>1946882.1668106026</v>
      </c>
      <c r="R141" s="53">
        <f t="shared" si="61"/>
        <v>22810647.833189398</v>
      </c>
      <c r="S141" s="53">
        <f t="shared" si="62"/>
        <v>1946882.1668106026</v>
      </c>
      <c r="T141" s="53">
        <f>'Dep CA 2014-15, 2015-16'!T139</f>
        <v>20863765.666378796</v>
      </c>
      <c r="U141" s="54">
        <f t="shared" si="63"/>
        <v>9.2821917808219183</v>
      </c>
      <c r="V141" s="55">
        <v>25</v>
      </c>
      <c r="W141" s="54">
        <f t="shared" si="64"/>
        <v>15.717808219178082</v>
      </c>
      <c r="X141" s="53"/>
      <c r="Y141" s="53">
        <f t="shared" si="79"/>
        <v>1327396.6303343666</v>
      </c>
      <c r="Z141" s="56">
        <f t="shared" si="65"/>
        <v>19536369.03604443</v>
      </c>
      <c r="AA141" s="56">
        <f t="shared" si="66"/>
        <v>1327396.6303343666</v>
      </c>
      <c r="AB141" s="56">
        <f t="shared" si="67"/>
        <v>18208972.405710064</v>
      </c>
      <c r="AC141" s="56">
        <f t="shared" si="68"/>
        <v>1327396.6303343666</v>
      </c>
      <c r="AD141" s="56">
        <f t="shared" si="81"/>
        <v>1327396.6303343666</v>
      </c>
      <c r="AE141" s="56">
        <f t="shared" si="82"/>
        <v>1327396.6303343666</v>
      </c>
      <c r="AF141" s="56">
        <f t="shared" si="83"/>
        <v>1327396.6303343666</v>
      </c>
      <c r="AG141" s="56">
        <f t="shared" si="84"/>
        <v>1327396.6303343666</v>
      </c>
      <c r="AH141" s="56">
        <f t="shared" si="73"/>
        <v>1327396.6303343666</v>
      </c>
      <c r="AI141" s="56">
        <f t="shared" si="74"/>
        <v>10244592.623703867</v>
      </c>
    </row>
    <row r="142" spans="1:35" x14ac:dyDescent="0.25">
      <c r="A142" s="55">
        <v>49</v>
      </c>
      <c r="B142" s="55" t="s">
        <v>19</v>
      </c>
      <c r="C142" s="69">
        <f t="shared" si="85"/>
        <v>39072</v>
      </c>
      <c r="D142" s="57">
        <v>53078</v>
      </c>
      <c r="E142" s="55" t="s">
        <v>31</v>
      </c>
      <c r="F142" s="55" t="s">
        <v>32</v>
      </c>
      <c r="G142" s="55">
        <v>40177476.893333331</v>
      </c>
      <c r="H142" s="70">
        <f t="shared" si="55"/>
        <v>2117201.6562156714</v>
      </c>
      <c r="I142" s="70">
        <f t="shared" si="56"/>
        <v>15412067.946753532</v>
      </c>
      <c r="J142" s="70">
        <f t="shared" si="57"/>
        <v>24765408.946579799</v>
      </c>
      <c r="K142" s="71">
        <v>24757530</v>
      </c>
      <c r="L142" s="53">
        <v>1</v>
      </c>
      <c r="M142" s="54">
        <f t="shared" si="76"/>
        <v>7.279452054794521</v>
      </c>
      <c r="N142" s="55">
        <v>20</v>
      </c>
      <c r="O142" s="54">
        <f t="shared" si="58"/>
        <v>12.720547945205478</v>
      </c>
      <c r="P142" s="53">
        <f t="shared" si="59"/>
        <v>24765407.946579799</v>
      </c>
      <c r="Q142" s="53">
        <f t="shared" si="60"/>
        <v>1946882.1668106026</v>
      </c>
      <c r="R142" s="53">
        <f t="shared" si="61"/>
        <v>22810647.833189398</v>
      </c>
      <c r="S142" s="53">
        <f t="shared" si="62"/>
        <v>1946882.1668106026</v>
      </c>
      <c r="T142" s="53">
        <f>'Dep CA 2014-15, 2015-16'!T140</f>
        <v>20863765.666378796</v>
      </c>
      <c r="U142" s="54">
        <f t="shared" si="63"/>
        <v>9.2821917808219183</v>
      </c>
      <c r="V142" s="55">
        <v>25</v>
      </c>
      <c r="W142" s="54">
        <f t="shared" si="64"/>
        <v>15.717808219178082</v>
      </c>
      <c r="X142" s="53"/>
      <c r="Y142" s="53">
        <f t="shared" si="79"/>
        <v>1327396.6303343666</v>
      </c>
      <c r="Z142" s="56">
        <f t="shared" si="65"/>
        <v>19536369.03604443</v>
      </c>
      <c r="AA142" s="56">
        <f t="shared" si="66"/>
        <v>1327396.6303343666</v>
      </c>
      <c r="AB142" s="56">
        <f t="shared" si="67"/>
        <v>18208972.405710064</v>
      </c>
      <c r="AC142" s="56">
        <f t="shared" si="68"/>
        <v>1327396.6303343666</v>
      </c>
      <c r="AD142" s="56">
        <f t="shared" ref="AD142:AD157" si="86">AC142</f>
        <v>1327396.6303343666</v>
      </c>
      <c r="AE142" s="56">
        <f t="shared" si="82"/>
        <v>1327396.6303343666</v>
      </c>
      <c r="AF142" s="56">
        <f t="shared" si="83"/>
        <v>1327396.6303343666</v>
      </c>
      <c r="AG142" s="56">
        <f t="shared" si="84"/>
        <v>1327396.6303343666</v>
      </c>
      <c r="AH142" s="56">
        <f t="shared" si="73"/>
        <v>1327396.6303343666</v>
      </c>
      <c r="AI142" s="56">
        <f t="shared" si="74"/>
        <v>10244592.623703867</v>
      </c>
    </row>
    <row r="143" spans="1:35" x14ac:dyDescent="0.25">
      <c r="A143" s="55">
        <v>50</v>
      </c>
      <c r="B143" s="55" t="s">
        <v>19</v>
      </c>
      <c r="C143" s="69">
        <f t="shared" si="85"/>
        <v>39072</v>
      </c>
      <c r="D143" s="57">
        <v>53079</v>
      </c>
      <c r="E143" s="55" t="s">
        <v>31</v>
      </c>
      <c r="F143" s="55" t="s">
        <v>32</v>
      </c>
      <c r="G143" s="55">
        <v>40177476.893333331</v>
      </c>
      <c r="H143" s="70">
        <f t="shared" si="55"/>
        <v>2117201.6562156714</v>
      </c>
      <c r="I143" s="70">
        <f t="shared" si="56"/>
        <v>15412067.946753532</v>
      </c>
      <c r="J143" s="70">
        <f t="shared" si="57"/>
        <v>24765408.946579799</v>
      </c>
      <c r="K143" s="71">
        <v>24757530</v>
      </c>
      <c r="L143" s="53">
        <v>1</v>
      </c>
      <c r="M143" s="54">
        <f t="shared" si="76"/>
        <v>7.279452054794521</v>
      </c>
      <c r="N143" s="55">
        <v>20</v>
      </c>
      <c r="O143" s="54">
        <f t="shared" si="58"/>
        <v>12.720547945205478</v>
      </c>
      <c r="P143" s="53">
        <f t="shared" si="59"/>
        <v>24765407.946579799</v>
      </c>
      <c r="Q143" s="53">
        <f t="shared" si="60"/>
        <v>1946882.1668106026</v>
      </c>
      <c r="R143" s="53">
        <f t="shared" si="61"/>
        <v>22810647.833189398</v>
      </c>
      <c r="S143" s="53">
        <f t="shared" si="62"/>
        <v>1946882.1668106026</v>
      </c>
      <c r="T143" s="53">
        <f>'Dep CA 2014-15, 2015-16'!T141</f>
        <v>20863765.666378796</v>
      </c>
      <c r="U143" s="54">
        <f t="shared" si="63"/>
        <v>9.2821917808219183</v>
      </c>
      <c r="V143" s="55">
        <v>25</v>
      </c>
      <c r="W143" s="54">
        <f t="shared" si="64"/>
        <v>15.717808219178082</v>
      </c>
      <c r="X143" s="53"/>
      <c r="Y143" s="53">
        <f t="shared" si="79"/>
        <v>1327396.6303343666</v>
      </c>
      <c r="Z143" s="56">
        <f t="shared" si="65"/>
        <v>19536369.03604443</v>
      </c>
      <c r="AA143" s="56">
        <f t="shared" si="66"/>
        <v>1327396.6303343666</v>
      </c>
      <c r="AB143" s="56">
        <f t="shared" si="67"/>
        <v>18208972.405710064</v>
      </c>
      <c r="AC143" s="56">
        <f t="shared" si="68"/>
        <v>1327396.6303343666</v>
      </c>
      <c r="AD143" s="56">
        <f t="shared" si="86"/>
        <v>1327396.6303343666</v>
      </c>
      <c r="AE143" s="56">
        <f t="shared" si="82"/>
        <v>1327396.6303343666</v>
      </c>
      <c r="AF143" s="56">
        <f t="shared" si="83"/>
        <v>1327396.6303343666</v>
      </c>
      <c r="AG143" s="56">
        <f t="shared" si="84"/>
        <v>1327396.6303343666</v>
      </c>
      <c r="AH143" s="56">
        <f t="shared" si="73"/>
        <v>1327396.6303343666</v>
      </c>
      <c r="AI143" s="56">
        <f t="shared" si="74"/>
        <v>10244592.623703867</v>
      </c>
    </row>
    <row r="144" spans="1:35" x14ac:dyDescent="0.25">
      <c r="A144" s="55">
        <v>51</v>
      </c>
      <c r="B144" s="55" t="s">
        <v>19</v>
      </c>
      <c r="C144" s="69">
        <f t="shared" si="85"/>
        <v>39072</v>
      </c>
      <c r="D144" s="57">
        <v>53080</v>
      </c>
      <c r="E144" s="55" t="s">
        <v>31</v>
      </c>
      <c r="F144" s="55" t="s">
        <v>32</v>
      </c>
      <c r="G144" s="55">
        <v>40177476.893333331</v>
      </c>
      <c r="H144" s="70">
        <f t="shared" si="55"/>
        <v>2117201.6562156714</v>
      </c>
      <c r="I144" s="70">
        <f t="shared" si="56"/>
        <v>15412067.946753532</v>
      </c>
      <c r="J144" s="70">
        <f t="shared" si="57"/>
        <v>24765408.946579799</v>
      </c>
      <c r="K144" s="71">
        <v>24757530</v>
      </c>
      <c r="L144" s="53">
        <v>1</v>
      </c>
      <c r="M144" s="54">
        <f t="shared" si="76"/>
        <v>7.279452054794521</v>
      </c>
      <c r="N144" s="55">
        <v>20</v>
      </c>
      <c r="O144" s="54">
        <f t="shared" si="58"/>
        <v>12.720547945205478</v>
      </c>
      <c r="P144" s="53">
        <f t="shared" si="59"/>
        <v>24765407.946579799</v>
      </c>
      <c r="Q144" s="53">
        <f t="shared" si="60"/>
        <v>1946882.1668106026</v>
      </c>
      <c r="R144" s="53">
        <f t="shared" si="61"/>
        <v>22810647.833189398</v>
      </c>
      <c r="S144" s="53">
        <f t="shared" si="62"/>
        <v>1946882.1668106026</v>
      </c>
      <c r="T144" s="53">
        <f>'Dep CA 2014-15, 2015-16'!T142</f>
        <v>20863765.666378796</v>
      </c>
      <c r="U144" s="54">
        <f t="shared" si="63"/>
        <v>9.2821917808219183</v>
      </c>
      <c r="V144" s="55">
        <v>25</v>
      </c>
      <c r="W144" s="54">
        <f t="shared" si="64"/>
        <v>15.717808219178082</v>
      </c>
      <c r="X144" s="53"/>
      <c r="Y144" s="53">
        <f t="shared" si="79"/>
        <v>1327396.6303343666</v>
      </c>
      <c r="Z144" s="56">
        <f t="shared" si="65"/>
        <v>19536369.03604443</v>
      </c>
      <c r="AA144" s="56">
        <f t="shared" si="66"/>
        <v>1327396.6303343666</v>
      </c>
      <c r="AB144" s="56">
        <f t="shared" si="67"/>
        <v>18208972.405710064</v>
      </c>
      <c r="AC144" s="56">
        <f t="shared" si="68"/>
        <v>1327396.6303343666</v>
      </c>
      <c r="AD144" s="56">
        <f t="shared" si="86"/>
        <v>1327396.6303343666</v>
      </c>
      <c r="AE144" s="56">
        <f t="shared" si="82"/>
        <v>1327396.6303343666</v>
      </c>
      <c r="AF144" s="56">
        <f t="shared" si="83"/>
        <v>1327396.6303343666</v>
      </c>
      <c r="AG144" s="56">
        <f t="shared" si="84"/>
        <v>1327396.6303343666</v>
      </c>
      <c r="AH144" s="56">
        <f t="shared" si="73"/>
        <v>1327396.6303343666</v>
      </c>
      <c r="AI144" s="56">
        <f t="shared" si="74"/>
        <v>10244592.623703867</v>
      </c>
    </row>
    <row r="145" spans="1:35" x14ac:dyDescent="0.25">
      <c r="A145" s="55">
        <v>52</v>
      </c>
      <c r="B145" s="55" t="s">
        <v>19</v>
      </c>
      <c r="C145" s="69">
        <f t="shared" si="85"/>
        <v>39072</v>
      </c>
      <c r="D145" s="57">
        <v>53081</v>
      </c>
      <c r="E145" s="55" t="s">
        <v>31</v>
      </c>
      <c r="F145" s="55" t="s">
        <v>32</v>
      </c>
      <c r="G145" s="55">
        <v>40177476.893333331</v>
      </c>
      <c r="H145" s="70">
        <f t="shared" si="55"/>
        <v>2117201.6562156714</v>
      </c>
      <c r="I145" s="70">
        <f t="shared" si="56"/>
        <v>15412067.946753532</v>
      </c>
      <c r="J145" s="70">
        <f t="shared" si="57"/>
        <v>24765408.946579799</v>
      </c>
      <c r="K145" s="71">
        <v>24757530</v>
      </c>
      <c r="L145" s="53">
        <v>1</v>
      </c>
      <c r="M145" s="54">
        <f t="shared" si="76"/>
        <v>7.279452054794521</v>
      </c>
      <c r="N145" s="55">
        <v>20</v>
      </c>
      <c r="O145" s="54">
        <f t="shared" si="58"/>
        <v>12.720547945205478</v>
      </c>
      <c r="P145" s="53">
        <f t="shared" si="59"/>
        <v>24765407.946579799</v>
      </c>
      <c r="Q145" s="53">
        <f t="shared" si="60"/>
        <v>1946882.1668106026</v>
      </c>
      <c r="R145" s="53">
        <f t="shared" si="61"/>
        <v>22810647.833189398</v>
      </c>
      <c r="S145" s="53">
        <f t="shared" si="62"/>
        <v>1946882.1668106026</v>
      </c>
      <c r="T145" s="53">
        <f>'Dep CA 2014-15, 2015-16'!T143</f>
        <v>20863765.666378796</v>
      </c>
      <c r="U145" s="54">
        <f t="shared" si="63"/>
        <v>9.2821917808219183</v>
      </c>
      <c r="V145" s="55">
        <v>25</v>
      </c>
      <c r="W145" s="54">
        <f t="shared" si="64"/>
        <v>15.717808219178082</v>
      </c>
      <c r="X145" s="53"/>
      <c r="Y145" s="53">
        <f t="shared" si="79"/>
        <v>1327396.6303343666</v>
      </c>
      <c r="Z145" s="56">
        <f t="shared" si="65"/>
        <v>19536369.03604443</v>
      </c>
      <c r="AA145" s="56">
        <f t="shared" si="66"/>
        <v>1327396.6303343666</v>
      </c>
      <c r="AB145" s="56">
        <f t="shared" si="67"/>
        <v>18208972.405710064</v>
      </c>
      <c r="AC145" s="56">
        <f t="shared" si="68"/>
        <v>1327396.6303343666</v>
      </c>
      <c r="AD145" s="56">
        <f t="shared" si="86"/>
        <v>1327396.6303343666</v>
      </c>
      <c r="AE145" s="56">
        <f t="shared" si="82"/>
        <v>1327396.6303343666</v>
      </c>
      <c r="AF145" s="56">
        <f t="shared" si="83"/>
        <v>1327396.6303343666</v>
      </c>
      <c r="AG145" s="56">
        <f t="shared" si="84"/>
        <v>1327396.6303343666</v>
      </c>
      <c r="AH145" s="56">
        <f t="shared" si="73"/>
        <v>1327396.6303343666</v>
      </c>
      <c r="AI145" s="56">
        <f t="shared" si="74"/>
        <v>10244592.623703867</v>
      </c>
    </row>
    <row r="146" spans="1:35" x14ac:dyDescent="0.25">
      <c r="A146" s="55">
        <v>53</v>
      </c>
      <c r="B146" s="55" t="s">
        <v>19</v>
      </c>
      <c r="C146" s="69">
        <f t="shared" si="85"/>
        <v>39072</v>
      </c>
      <c r="D146" s="57">
        <v>53082</v>
      </c>
      <c r="E146" s="55" t="s">
        <v>31</v>
      </c>
      <c r="F146" s="55" t="s">
        <v>32</v>
      </c>
      <c r="G146" s="55">
        <v>40177476.893333331</v>
      </c>
      <c r="H146" s="70">
        <f t="shared" si="55"/>
        <v>2117201.6562156714</v>
      </c>
      <c r="I146" s="70">
        <f t="shared" si="56"/>
        <v>15412067.946753532</v>
      </c>
      <c r="J146" s="70">
        <f t="shared" si="57"/>
        <v>24765408.946579799</v>
      </c>
      <c r="K146" s="71">
        <v>24757530</v>
      </c>
      <c r="L146" s="53">
        <v>1</v>
      </c>
      <c r="M146" s="54">
        <f t="shared" si="76"/>
        <v>7.279452054794521</v>
      </c>
      <c r="N146" s="55">
        <v>20</v>
      </c>
      <c r="O146" s="54">
        <f t="shared" si="58"/>
        <v>12.720547945205478</v>
      </c>
      <c r="P146" s="53">
        <f t="shared" si="59"/>
        <v>24765407.946579799</v>
      </c>
      <c r="Q146" s="53">
        <f t="shared" si="60"/>
        <v>1946882.1668106026</v>
      </c>
      <c r="R146" s="53">
        <f t="shared" si="61"/>
        <v>22810647.833189398</v>
      </c>
      <c r="S146" s="53">
        <f t="shared" si="62"/>
        <v>1946882.1668106026</v>
      </c>
      <c r="T146" s="53">
        <f>'Dep CA 2014-15, 2015-16'!T144</f>
        <v>20863765.666378796</v>
      </c>
      <c r="U146" s="54">
        <f t="shared" si="63"/>
        <v>9.2821917808219183</v>
      </c>
      <c r="V146" s="55">
        <v>25</v>
      </c>
      <c r="W146" s="54">
        <f t="shared" si="64"/>
        <v>15.717808219178082</v>
      </c>
      <c r="X146" s="53"/>
      <c r="Y146" s="53">
        <f t="shared" si="79"/>
        <v>1327396.6303343666</v>
      </c>
      <c r="Z146" s="56">
        <f t="shared" si="65"/>
        <v>19536369.03604443</v>
      </c>
      <c r="AA146" s="56">
        <f t="shared" si="66"/>
        <v>1327396.6303343666</v>
      </c>
      <c r="AB146" s="56">
        <f t="shared" si="67"/>
        <v>18208972.405710064</v>
      </c>
      <c r="AC146" s="56">
        <f t="shared" si="68"/>
        <v>1327396.6303343666</v>
      </c>
      <c r="AD146" s="56">
        <f t="shared" si="86"/>
        <v>1327396.6303343666</v>
      </c>
      <c r="AE146" s="56">
        <f t="shared" si="82"/>
        <v>1327396.6303343666</v>
      </c>
      <c r="AF146" s="56">
        <f t="shared" si="83"/>
        <v>1327396.6303343666</v>
      </c>
      <c r="AG146" s="56">
        <f t="shared" si="84"/>
        <v>1327396.6303343666</v>
      </c>
      <c r="AH146" s="56">
        <f t="shared" si="73"/>
        <v>1327396.6303343666</v>
      </c>
      <c r="AI146" s="56">
        <f t="shared" si="74"/>
        <v>10244592.623703867</v>
      </c>
    </row>
    <row r="147" spans="1:35" x14ac:dyDescent="0.25">
      <c r="A147" s="55">
        <v>54</v>
      </c>
      <c r="B147" s="55" t="s">
        <v>19</v>
      </c>
      <c r="C147" s="69">
        <f t="shared" si="85"/>
        <v>39072</v>
      </c>
      <c r="D147" s="57">
        <v>53083</v>
      </c>
      <c r="E147" s="55" t="s">
        <v>31</v>
      </c>
      <c r="F147" s="55" t="s">
        <v>32</v>
      </c>
      <c r="G147" s="55">
        <v>40177476.893333331</v>
      </c>
      <c r="H147" s="70">
        <f t="shared" si="55"/>
        <v>2117201.6562156714</v>
      </c>
      <c r="I147" s="70">
        <f t="shared" si="56"/>
        <v>15412067.946753532</v>
      </c>
      <c r="J147" s="70">
        <f t="shared" si="57"/>
        <v>24765408.946579799</v>
      </c>
      <c r="K147" s="71">
        <v>24757530</v>
      </c>
      <c r="L147" s="53">
        <v>1</v>
      </c>
      <c r="M147" s="54">
        <f t="shared" si="76"/>
        <v>7.279452054794521</v>
      </c>
      <c r="N147" s="55">
        <v>20</v>
      </c>
      <c r="O147" s="54">
        <f t="shared" si="58"/>
        <v>12.720547945205478</v>
      </c>
      <c r="P147" s="53">
        <f t="shared" si="59"/>
        <v>24765407.946579799</v>
      </c>
      <c r="Q147" s="53">
        <f t="shared" si="60"/>
        <v>1946882.1668106026</v>
      </c>
      <c r="R147" s="53">
        <f t="shared" si="61"/>
        <v>22810647.833189398</v>
      </c>
      <c r="S147" s="53">
        <f t="shared" si="62"/>
        <v>1946882.1668106026</v>
      </c>
      <c r="T147" s="53">
        <f>'Dep CA 2014-15, 2015-16'!T145</f>
        <v>20863765.666378796</v>
      </c>
      <c r="U147" s="54">
        <f t="shared" si="63"/>
        <v>9.2821917808219183</v>
      </c>
      <c r="V147" s="55">
        <v>25</v>
      </c>
      <c r="W147" s="54">
        <f t="shared" si="64"/>
        <v>15.717808219178082</v>
      </c>
      <c r="X147" s="53"/>
      <c r="Y147" s="53">
        <f t="shared" si="79"/>
        <v>1327396.6303343666</v>
      </c>
      <c r="Z147" s="56">
        <f t="shared" si="65"/>
        <v>19536369.03604443</v>
      </c>
      <c r="AA147" s="56">
        <f t="shared" si="66"/>
        <v>1327396.6303343666</v>
      </c>
      <c r="AB147" s="56">
        <f t="shared" si="67"/>
        <v>18208972.405710064</v>
      </c>
      <c r="AC147" s="56">
        <f t="shared" si="68"/>
        <v>1327396.6303343666</v>
      </c>
      <c r="AD147" s="56">
        <f t="shared" si="86"/>
        <v>1327396.6303343666</v>
      </c>
      <c r="AE147" s="56">
        <f t="shared" si="82"/>
        <v>1327396.6303343666</v>
      </c>
      <c r="AF147" s="56">
        <f t="shared" si="83"/>
        <v>1327396.6303343666</v>
      </c>
      <c r="AG147" s="56">
        <f t="shared" si="84"/>
        <v>1327396.6303343666</v>
      </c>
      <c r="AH147" s="56">
        <f t="shared" si="73"/>
        <v>1327396.6303343666</v>
      </c>
      <c r="AI147" s="56">
        <f t="shared" si="74"/>
        <v>10244592.623703867</v>
      </c>
    </row>
    <row r="148" spans="1:35" x14ac:dyDescent="0.25">
      <c r="A148" s="55">
        <v>55</v>
      </c>
      <c r="B148" s="55" t="s">
        <v>19</v>
      </c>
      <c r="C148" s="69">
        <f t="shared" si="85"/>
        <v>39072</v>
      </c>
      <c r="D148" s="57">
        <v>53084</v>
      </c>
      <c r="E148" s="55" t="s">
        <v>31</v>
      </c>
      <c r="F148" s="55" t="s">
        <v>32</v>
      </c>
      <c r="G148" s="55">
        <v>40177476.893333331</v>
      </c>
      <c r="H148" s="70">
        <f t="shared" si="55"/>
        <v>2117201.6562156714</v>
      </c>
      <c r="I148" s="70">
        <f t="shared" si="56"/>
        <v>15412067.946753532</v>
      </c>
      <c r="J148" s="70">
        <f t="shared" si="57"/>
        <v>24765408.946579799</v>
      </c>
      <c r="K148" s="71">
        <v>24757530</v>
      </c>
      <c r="L148" s="53">
        <v>1</v>
      </c>
      <c r="M148" s="54">
        <f t="shared" si="76"/>
        <v>7.279452054794521</v>
      </c>
      <c r="N148" s="55">
        <v>20</v>
      </c>
      <c r="O148" s="54">
        <f t="shared" si="58"/>
        <v>12.720547945205478</v>
      </c>
      <c r="P148" s="53">
        <f t="shared" si="59"/>
        <v>24765407.946579799</v>
      </c>
      <c r="Q148" s="53">
        <f t="shared" si="60"/>
        <v>1946882.1668106026</v>
      </c>
      <c r="R148" s="53">
        <f t="shared" si="61"/>
        <v>22810647.833189398</v>
      </c>
      <c r="S148" s="53">
        <f t="shared" si="62"/>
        <v>1946882.1668106026</v>
      </c>
      <c r="T148" s="53">
        <f>'Dep CA 2014-15, 2015-16'!T146</f>
        <v>20863765.666378796</v>
      </c>
      <c r="U148" s="54">
        <f t="shared" si="63"/>
        <v>9.2821917808219183</v>
      </c>
      <c r="V148" s="55">
        <v>25</v>
      </c>
      <c r="W148" s="54">
        <f t="shared" si="64"/>
        <v>15.717808219178082</v>
      </c>
      <c r="X148" s="53"/>
      <c r="Y148" s="53">
        <f t="shared" si="79"/>
        <v>1327396.6303343666</v>
      </c>
      <c r="Z148" s="56">
        <f t="shared" si="65"/>
        <v>19536369.03604443</v>
      </c>
      <c r="AA148" s="56">
        <f t="shared" si="66"/>
        <v>1327396.6303343666</v>
      </c>
      <c r="AB148" s="56">
        <f t="shared" si="67"/>
        <v>18208972.405710064</v>
      </c>
      <c r="AC148" s="56">
        <f t="shared" si="68"/>
        <v>1327396.6303343666</v>
      </c>
      <c r="AD148" s="56">
        <f t="shared" si="86"/>
        <v>1327396.6303343666</v>
      </c>
      <c r="AE148" s="56">
        <f t="shared" si="82"/>
        <v>1327396.6303343666</v>
      </c>
      <c r="AF148" s="56">
        <f t="shared" si="83"/>
        <v>1327396.6303343666</v>
      </c>
      <c r="AG148" s="56">
        <f t="shared" si="84"/>
        <v>1327396.6303343666</v>
      </c>
      <c r="AH148" s="56">
        <f t="shared" si="73"/>
        <v>1327396.6303343666</v>
      </c>
      <c r="AI148" s="56">
        <f t="shared" si="74"/>
        <v>10244592.623703867</v>
      </c>
    </row>
    <row r="149" spans="1:35" x14ac:dyDescent="0.25">
      <c r="A149" s="55">
        <v>56</v>
      </c>
      <c r="B149" s="55" t="s">
        <v>19</v>
      </c>
      <c r="C149" s="69">
        <f t="shared" si="85"/>
        <v>39072</v>
      </c>
      <c r="D149" s="57">
        <v>53085</v>
      </c>
      <c r="E149" s="55" t="s">
        <v>31</v>
      </c>
      <c r="F149" s="55" t="s">
        <v>32</v>
      </c>
      <c r="G149" s="55">
        <v>40177476.893333331</v>
      </c>
      <c r="H149" s="70">
        <f t="shared" si="55"/>
        <v>2117201.6562156714</v>
      </c>
      <c r="I149" s="70">
        <f t="shared" si="56"/>
        <v>15412067.946753532</v>
      </c>
      <c r="J149" s="70">
        <f t="shared" si="57"/>
        <v>24765408.946579799</v>
      </c>
      <c r="K149" s="71">
        <v>24757529</v>
      </c>
      <c r="L149" s="53">
        <v>1</v>
      </c>
      <c r="M149" s="54">
        <f t="shared" si="76"/>
        <v>7.279452054794521</v>
      </c>
      <c r="N149" s="55">
        <v>20</v>
      </c>
      <c r="O149" s="54">
        <f t="shared" si="58"/>
        <v>12.720547945205478</v>
      </c>
      <c r="P149" s="53">
        <f t="shared" si="59"/>
        <v>24765407.946579799</v>
      </c>
      <c r="Q149" s="53">
        <f t="shared" si="60"/>
        <v>1946882.1668106026</v>
      </c>
      <c r="R149" s="53">
        <f t="shared" si="61"/>
        <v>22810646.833189398</v>
      </c>
      <c r="S149" s="53">
        <f t="shared" si="62"/>
        <v>1946882.1668106026</v>
      </c>
      <c r="T149" s="53">
        <f>'Dep CA 2014-15, 2015-16'!T147</f>
        <v>20863764.666378796</v>
      </c>
      <c r="U149" s="54">
        <f t="shared" si="63"/>
        <v>9.2821917808219183</v>
      </c>
      <c r="V149" s="55">
        <v>25</v>
      </c>
      <c r="W149" s="54">
        <f t="shared" si="64"/>
        <v>15.717808219178082</v>
      </c>
      <c r="X149" s="53"/>
      <c r="Y149" s="53">
        <f t="shared" si="79"/>
        <v>1327396.5667122644</v>
      </c>
      <c r="Z149" s="56">
        <f t="shared" si="65"/>
        <v>19536368.099666532</v>
      </c>
      <c r="AA149" s="56">
        <f t="shared" si="66"/>
        <v>1327396.5667122644</v>
      </c>
      <c r="AB149" s="56">
        <f t="shared" si="67"/>
        <v>18208971.532954268</v>
      </c>
      <c r="AC149" s="56">
        <f t="shared" si="68"/>
        <v>1327396.5667122644</v>
      </c>
      <c r="AD149" s="56">
        <f t="shared" si="86"/>
        <v>1327396.5667122644</v>
      </c>
      <c r="AE149" s="56">
        <f t="shared" si="82"/>
        <v>1327396.5667122644</v>
      </c>
      <c r="AF149" s="56">
        <f t="shared" si="83"/>
        <v>1327396.5667122644</v>
      </c>
      <c r="AG149" s="56">
        <f t="shared" si="84"/>
        <v>1327396.5667122644</v>
      </c>
      <c r="AH149" s="56">
        <f t="shared" si="73"/>
        <v>1327396.5667122644</v>
      </c>
      <c r="AI149" s="56">
        <f t="shared" si="74"/>
        <v>10244592.132680684</v>
      </c>
    </row>
    <row r="150" spans="1:35" x14ac:dyDescent="0.25">
      <c r="A150" s="55">
        <v>57</v>
      </c>
      <c r="B150" s="55" t="s">
        <v>19</v>
      </c>
      <c r="C150" s="69">
        <f t="shared" si="85"/>
        <v>39072</v>
      </c>
      <c r="D150" s="57">
        <v>53086</v>
      </c>
      <c r="E150" s="55" t="s">
        <v>31</v>
      </c>
      <c r="F150" s="55" t="s">
        <v>32</v>
      </c>
      <c r="G150" s="55">
        <v>40177476.893333331</v>
      </c>
      <c r="H150" s="70">
        <f t="shared" si="55"/>
        <v>2117201.6562156714</v>
      </c>
      <c r="I150" s="70">
        <f t="shared" si="56"/>
        <v>15412067.946753532</v>
      </c>
      <c r="J150" s="70">
        <f t="shared" si="57"/>
        <v>24765408.946579799</v>
      </c>
      <c r="K150" s="71">
        <v>24757529</v>
      </c>
      <c r="L150" s="53">
        <v>1</v>
      </c>
      <c r="M150" s="54">
        <f t="shared" si="76"/>
        <v>7.279452054794521</v>
      </c>
      <c r="N150" s="55">
        <v>20</v>
      </c>
      <c r="O150" s="54">
        <f t="shared" si="58"/>
        <v>12.720547945205478</v>
      </c>
      <c r="P150" s="53">
        <f t="shared" si="59"/>
        <v>24765407.946579799</v>
      </c>
      <c r="Q150" s="53">
        <f t="shared" si="60"/>
        <v>1946882.1668106026</v>
      </c>
      <c r="R150" s="53">
        <f t="shared" si="61"/>
        <v>22810646.833189398</v>
      </c>
      <c r="S150" s="53">
        <f t="shared" si="62"/>
        <v>1946882.1668106026</v>
      </c>
      <c r="T150" s="53">
        <f>'Dep CA 2014-15, 2015-16'!T148</f>
        <v>20863764.666378796</v>
      </c>
      <c r="U150" s="54">
        <f t="shared" si="63"/>
        <v>9.2821917808219183</v>
      </c>
      <c r="V150" s="55">
        <v>25</v>
      </c>
      <c r="W150" s="54">
        <f t="shared" si="64"/>
        <v>15.717808219178082</v>
      </c>
      <c r="X150" s="53"/>
      <c r="Y150" s="53">
        <f t="shared" si="79"/>
        <v>1327396.5667122644</v>
      </c>
      <c r="Z150" s="56">
        <f t="shared" si="65"/>
        <v>19536368.099666532</v>
      </c>
      <c r="AA150" s="56">
        <f t="shared" si="66"/>
        <v>1327396.5667122644</v>
      </c>
      <c r="AB150" s="56">
        <f t="shared" si="67"/>
        <v>18208971.532954268</v>
      </c>
      <c r="AC150" s="56">
        <f t="shared" si="68"/>
        <v>1327396.5667122644</v>
      </c>
      <c r="AD150" s="56">
        <f t="shared" si="86"/>
        <v>1327396.5667122644</v>
      </c>
      <c r="AE150" s="56">
        <f t="shared" si="82"/>
        <v>1327396.5667122644</v>
      </c>
      <c r="AF150" s="56">
        <f t="shared" si="83"/>
        <v>1327396.5667122644</v>
      </c>
      <c r="AG150" s="56">
        <f t="shared" si="84"/>
        <v>1327396.5667122644</v>
      </c>
      <c r="AH150" s="56">
        <f t="shared" si="73"/>
        <v>1327396.5667122644</v>
      </c>
      <c r="AI150" s="56">
        <f t="shared" si="74"/>
        <v>10244592.132680684</v>
      </c>
    </row>
    <row r="151" spans="1:35" x14ac:dyDescent="0.25">
      <c r="A151" s="55">
        <v>58</v>
      </c>
      <c r="B151" s="55" t="s">
        <v>19</v>
      </c>
      <c r="C151" s="69">
        <f t="shared" si="85"/>
        <v>39072</v>
      </c>
      <c r="D151" s="57">
        <v>53087</v>
      </c>
      <c r="E151" s="55" t="s">
        <v>31</v>
      </c>
      <c r="F151" s="55" t="s">
        <v>32</v>
      </c>
      <c r="G151" s="55">
        <v>40177476.893333331</v>
      </c>
      <c r="H151" s="70">
        <f t="shared" si="55"/>
        <v>2117201.6562156714</v>
      </c>
      <c r="I151" s="70">
        <f t="shared" si="56"/>
        <v>15412067.946753532</v>
      </c>
      <c r="J151" s="70">
        <f t="shared" si="57"/>
        <v>24765408.946579799</v>
      </c>
      <c r="K151" s="71">
        <v>24757529</v>
      </c>
      <c r="L151" s="53">
        <v>1</v>
      </c>
      <c r="M151" s="54">
        <f t="shared" si="76"/>
        <v>7.279452054794521</v>
      </c>
      <c r="N151" s="55">
        <v>20</v>
      </c>
      <c r="O151" s="54">
        <f t="shared" si="58"/>
        <v>12.720547945205478</v>
      </c>
      <c r="P151" s="53">
        <f t="shared" si="59"/>
        <v>24765407.946579799</v>
      </c>
      <c r="Q151" s="53">
        <f t="shared" si="60"/>
        <v>1946882.1668106026</v>
      </c>
      <c r="R151" s="53">
        <f t="shared" si="61"/>
        <v>22810646.833189398</v>
      </c>
      <c r="S151" s="53">
        <f t="shared" si="62"/>
        <v>1946882.1668106026</v>
      </c>
      <c r="T151" s="53">
        <f>'Dep CA 2014-15, 2015-16'!T149</f>
        <v>20863764.666378796</v>
      </c>
      <c r="U151" s="54">
        <f t="shared" si="63"/>
        <v>9.2821917808219183</v>
      </c>
      <c r="V151" s="55">
        <v>25</v>
      </c>
      <c r="W151" s="54">
        <f t="shared" si="64"/>
        <v>15.717808219178082</v>
      </c>
      <c r="X151" s="53"/>
      <c r="Y151" s="53">
        <f t="shared" si="79"/>
        <v>1327396.5667122644</v>
      </c>
      <c r="Z151" s="56">
        <f t="shared" si="65"/>
        <v>19536368.099666532</v>
      </c>
      <c r="AA151" s="56">
        <f t="shared" si="66"/>
        <v>1327396.5667122644</v>
      </c>
      <c r="AB151" s="56">
        <f t="shared" si="67"/>
        <v>18208971.532954268</v>
      </c>
      <c r="AC151" s="56">
        <f t="shared" si="68"/>
        <v>1327396.5667122644</v>
      </c>
      <c r="AD151" s="56">
        <f t="shared" si="86"/>
        <v>1327396.5667122644</v>
      </c>
      <c r="AE151" s="56">
        <f t="shared" si="82"/>
        <v>1327396.5667122644</v>
      </c>
      <c r="AF151" s="56">
        <f t="shared" si="83"/>
        <v>1327396.5667122644</v>
      </c>
      <c r="AG151" s="56">
        <f t="shared" si="84"/>
        <v>1327396.5667122644</v>
      </c>
      <c r="AH151" s="56">
        <f t="shared" si="73"/>
        <v>1327396.5667122644</v>
      </c>
      <c r="AI151" s="56">
        <f t="shared" si="74"/>
        <v>10244592.132680684</v>
      </c>
    </row>
    <row r="152" spans="1:35" x14ac:dyDescent="0.25">
      <c r="A152" s="55">
        <v>59</v>
      </c>
      <c r="B152" s="55" t="s">
        <v>19</v>
      </c>
      <c r="C152" s="69">
        <f t="shared" si="85"/>
        <v>39072</v>
      </c>
      <c r="D152" s="57">
        <v>53088</v>
      </c>
      <c r="E152" s="55" t="s">
        <v>31</v>
      </c>
      <c r="F152" s="55" t="s">
        <v>32</v>
      </c>
      <c r="G152" s="55">
        <v>40177476.893333331</v>
      </c>
      <c r="H152" s="70">
        <f t="shared" si="55"/>
        <v>2117201.6562156714</v>
      </c>
      <c r="I152" s="70">
        <f t="shared" si="56"/>
        <v>15412067.946753532</v>
      </c>
      <c r="J152" s="70">
        <f t="shared" si="57"/>
        <v>24765408.946579799</v>
      </c>
      <c r="K152" s="71">
        <v>24757529</v>
      </c>
      <c r="L152" s="53">
        <v>1</v>
      </c>
      <c r="M152" s="54">
        <f t="shared" si="76"/>
        <v>7.279452054794521</v>
      </c>
      <c r="N152" s="55">
        <v>20</v>
      </c>
      <c r="O152" s="54">
        <f t="shared" si="58"/>
        <v>12.720547945205478</v>
      </c>
      <c r="P152" s="53">
        <f t="shared" si="59"/>
        <v>24765407.946579799</v>
      </c>
      <c r="Q152" s="53">
        <f t="shared" si="60"/>
        <v>1946882.1668106026</v>
      </c>
      <c r="R152" s="53">
        <f t="shared" si="61"/>
        <v>22810646.833189398</v>
      </c>
      <c r="S152" s="53">
        <f t="shared" si="62"/>
        <v>1946882.1668106026</v>
      </c>
      <c r="T152" s="53">
        <f>'Dep CA 2014-15, 2015-16'!T150</f>
        <v>20863764.666378796</v>
      </c>
      <c r="U152" s="54">
        <f t="shared" si="63"/>
        <v>9.2821917808219183</v>
      </c>
      <c r="V152" s="55">
        <v>25</v>
      </c>
      <c r="W152" s="54">
        <f t="shared" si="64"/>
        <v>15.717808219178082</v>
      </c>
      <c r="X152" s="53"/>
      <c r="Y152" s="53">
        <f t="shared" si="79"/>
        <v>1327396.5667122644</v>
      </c>
      <c r="Z152" s="56">
        <f t="shared" si="65"/>
        <v>19536368.099666532</v>
      </c>
      <c r="AA152" s="56">
        <f t="shared" si="66"/>
        <v>1327396.5667122644</v>
      </c>
      <c r="AB152" s="56">
        <f t="shared" si="67"/>
        <v>18208971.532954268</v>
      </c>
      <c r="AC152" s="56">
        <f t="shared" si="68"/>
        <v>1327396.5667122644</v>
      </c>
      <c r="AD152" s="56">
        <f t="shared" si="86"/>
        <v>1327396.5667122644</v>
      </c>
      <c r="AE152" s="56">
        <f t="shared" si="82"/>
        <v>1327396.5667122644</v>
      </c>
      <c r="AF152" s="56">
        <f t="shared" si="83"/>
        <v>1327396.5667122644</v>
      </c>
      <c r="AG152" s="56">
        <f t="shared" si="84"/>
        <v>1327396.5667122644</v>
      </c>
      <c r="AH152" s="56">
        <f t="shared" si="73"/>
        <v>1327396.5667122644</v>
      </c>
      <c r="AI152" s="56">
        <f t="shared" si="74"/>
        <v>10244592.132680684</v>
      </c>
    </row>
    <row r="153" spans="1:35" x14ac:dyDescent="0.25">
      <c r="A153" s="55">
        <v>60</v>
      </c>
      <c r="B153" s="55" t="s">
        <v>19</v>
      </c>
      <c r="C153" s="69">
        <f t="shared" si="85"/>
        <v>39072</v>
      </c>
      <c r="D153" s="57">
        <v>53089</v>
      </c>
      <c r="E153" s="55" t="s">
        <v>31</v>
      </c>
      <c r="F153" s="55" t="s">
        <v>32</v>
      </c>
      <c r="G153" s="55">
        <v>40177476.893333331</v>
      </c>
      <c r="H153" s="70">
        <f t="shared" si="55"/>
        <v>2117201.6562156714</v>
      </c>
      <c r="I153" s="70">
        <f t="shared" si="56"/>
        <v>15412067.946753532</v>
      </c>
      <c r="J153" s="70">
        <f t="shared" si="57"/>
        <v>24765408.946579799</v>
      </c>
      <c r="K153" s="71">
        <v>24757529</v>
      </c>
      <c r="L153" s="53">
        <v>1</v>
      </c>
      <c r="M153" s="54">
        <f t="shared" si="76"/>
        <v>7.279452054794521</v>
      </c>
      <c r="N153" s="55">
        <v>20</v>
      </c>
      <c r="O153" s="54">
        <f t="shared" si="58"/>
        <v>12.720547945205478</v>
      </c>
      <c r="P153" s="53">
        <f t="shared" si="59"/>
        <v>24765407.946579799</v>
      </c>
      <c r="Q153" s="53">
        <f t="shared" si="60"/>
        <v>1946882.1668106026</v>
      </c>
      <c r="R153" s="53">
        <f t="shared" si="61"/>
        <v>22810646.833189398</v>
      </c>
      <c r="S153" s="53">
        <f t="shared" si="62"/>
        <v>1946882.1668106026</v>
      </c>
      <c r="T153" s="53">
        <f>'Dep CA 2014-15, 2015-16'!T151</f>
        <v>20863764.666378796</v>
      </c>
      <c r="U153" s="54">
        <f t="shared" si="63"/>
        <v>9.2821917808219183</v>
      </c>
      <c r="V153" s="55">
        <v>25</v>
      </c>
      <c r="W153" s="54">
        <f t="shared" si="64"/>
        <v>15.717808219178082</v>
      </c>
      <c r="X153" s="53"/>
      <c r="Y153" s="53">
        <f t="shared" si="79"/>
        <v>1327396.5667122644</v>
      </c>
      <c r="Z153" s="56">
        <f t="shared" si="65"/>
        <v>19536368.099666532</v>
      </c>
      <c r="AA153" s="56">
        <f t="shared" si="66"/>
        <v>1327396.5667122644</v>
      </c>
      <c r="AB153" s="56">
        <f t="shared" si="67"/>
        <v>18208971.532954268</v>
      </c>
      <c r="AC153" s="56">
        <f t="shared" si="68"/>
        <v>1327396.5667122644</v>
      </c>
      <c r="AD153" s="56">
        <f t="shared" si="86"/>
        <v>1327396.5667122644</v>
      </c>
      <c r="AE153" s="56">
        <f t="shared" si="82"/>
        <v>1327396.5667122644</v>
      </c>
      <c r="AF153" s="56">
        <f t="shared" si="83"/>
        <v>1327396.5667122644</v>
      </c>
      <c r="AG153" s="56">
        <f t="shared" si="84"/>
        <v>1327396.5667122644</v>
      </c>
      <c r="AH153" s="56">
        <f t="shared" si="73"/>
        <v>1327396.5667122644</v>
      </c>
      <c r="AI153" s="56">
        <f t="shared" si="74"/>
        <v>10244592.132680684</v>
      </c>
    </row>
    <row r="154" spans="1:35" x14ac:dyDescent="0.25">
      <c r="A154" s="55">
        <v>61</v>
      </c>
      <c r="B154" s="55" t="s">
        <v>19</v>
      </c>
      <c r="C154" s="69">
        <f>DATE(2006,12,25)</f>
        <v>39076</v>
      </c>
      <c r="D154" s="57">
        <v>53090</v>
      </c>
      <c r="E154" s="55" t="s">
        <v>31</v>
      </c>
      <c r="F154" s="55" t="s">
        <v>32</v>
      </c>
      <c r="G154" s="55">
        <v>40177476.893333331</v>
      </c>
      <c r="H154" s="70">
        <f>G154/18.9676</f>
        <v>2118216.1630007662</v>
      </c>
      <c r="I154" s="70">
        <f t="shared" si="56"/>
        <v>15396239.672441186</v>
      </c>
      <c r="J154" s="70">
        <f t="shared" si="57"/>
        <v>24781237.220892146</v>
      </c>
      <c r="K154" s="71">
        <v>24757529</v>
      </c>
      <c r="L154" s="53">
        <v>1</v>
      </c>
      <c r="M154" s="54">
        <f t="shared" si="76"/>
        <v>7.2684931506849315</v>
      </c>
      <c r="N154" s="55">
        <v>20</v>
      </c>
      <c r="O154" s="54">
        <f t="shared" si="58"/>
        <v>12.731506849315068</v>
      </c>
      <c r="P154" s="53">
        <f t="shared" si="59"/>
        <v>24781236.220892146</v>
      </c>
      <c r="Q154" s="53">
        <f t="shared" si="60"/>
        <v>1946449.5848129189</v>
      </c>
      <c r="R154" s="53">
        <f t="shared" si="61"/>
        <v>22811079.415187079</v>
      </c>
      <c r="S154" s="53">
        <f t="shared" si="62"/>
        <v>1946449.5848129189</v>
      </c>
      <c r="T154" s="53">
        <f>'Dep CA 2014-15, 2015-16'!T152</f>
        <v>20864629.830374159</v>
      </c>
      <c r="U154" s="54">
        <f t="shared" si="63"/>
        <v>9.2712328767123289</v>
      </c>
      <c r="V154" s="55">
        <v>25</v>
      </c>
      <c r="W154" s="54">
        <f t="shared" si="64"/>
        <v>15.728767123287671</v>
      </c>
      <c r="X154" s="53"/>
      <c r="Y154" s="53">
        <f t="shared" si="79"/>
        <v>1326526.7180084598</v>
      </c>
      <c r="Z154" s="56">
        <f t="shared" si="65"/>
        <v>19538103.1123657</v>
      </c>
      <c r="AA154" s="56">
        <f t="shared" si="66"/>
        <v>1326526.7180084598</v>
      </c>
      <c r="AB154" s="56">
        <f t="shared" si="67"/>
        <v>18211576.394357242</v>
      </c>
      <c r="AC154" s="56">
        <f t="shared" si="68"/>
        <v>1326526.7180084598</v>
      </c>
      <c r="AD154" s="56">
        <f t="shared" si="86"/>
        <v>1326526.7180084598</v>
      </c>
      <c r="AE154" s="56">
        <f t="shared" si="82"/>
        <v>1326526.7180084598</v>
      </c>
      <c r="AF154" s="56">
        <f t="shared" si="83"/>
        <v>1326526.7180084598</v>
      </c>
      <c r="AG154" s="56">
        <f t="shared" si="84"/>
        <v>1326526.7180084598</v>
      </c>
      <c r="AH154" s="56">
        <f t="shared" si="73"/>
        <v>1326526.7180084598</v>
      </c>
      <c r="AI154" s="56">
        <f t="shared" si="74"/>
        <v>10252416.086306481</v>
      </c>
    </row>
    <row r="155" spans="1:35" x14ac:dyDescent="0.25">
      <c r="A155" s="55">
        <v>62</v>
      </c>
      <c r="B155" s="55" t="s">
        <v>19</v>
      </c>
      <c r="C155" s="69">
        <f t="shared" ref="C155:C168" si="87">DATE(2006,12,25)</f>
        <v>39076</v>
      </c>
      <c r="D155" s="57">
        <v>53091</v>
      </c>
      <c r="E155" s="55" t="s">
        <v>31</v>
      </c>
      <c r="F155" s="55" t="s">
        <v>32</v>
      </c>
      <c r="G155" s="55">
        <v>40177476.893333331</v>
      </c>
      <c r="H155" s="70">
        <f t="shared" ref="H155:H168" si="88">G155/18.967668877</f>
        <v>2118208.4711554684</v>
      </c>
      <c r="I155" s="70">
        <f t="shared" si="56"/>
        <v>15396183.764316322</v>
      </c>
      <c r="J155" s="70">
        <f t="shared" si="57"/>
        <v>24781293.12901701</v>
      </c>
      <c r="K155" s="71">
        <v>24757529</v>
      </c>
      <c r="L155" s="53">
        <v>1</v>
      </c>
      <c r="M155" s="54">
        <f t="shared" si="76"/>
        <v>7.2684931506849315</v>
      </c>
      <c r="N155" s="55">
        <v>20</v>
      </c>
      <c r="O155" s="54">
        <f t="shared" si="58"/>
        <v>12.731506849315068</v>
      </c>
      <c r="P155" s="53">
        <f t="shared" si="59"/>
        <v>24781292.12901701</v>
      </c>
      <c r="Q155" s="53">
        <f t="shared" si="60"/>
        <v>1946453.9761332492</v>
      </c>
      <c r="R155" s="53">
        <f t="shared" si="61"/>
        <v>22811075.02386675</v>
      </c>
      <c r="S155" s="53">
        <f t="shared" si="62"/>
        <v>1946453.9761332492</v>
      </c>
      <c r="T155" s="53">
        <f>'Dep CA 2014-15, 2015-16'!T153</f>
        <v>20864620.047733501</v>
      </c>
      <c r="U155" s="54">
        <f t="shared" si="63"/>
        <v>9.2712328767123289</v>
      </c>
      <c r="V155" s="55">
        <v>25</v>
      </c>
      <c r="W155" s="54">
        <f t="shared" si="64"/>
        <v>15.728767123287671</v>
      </c>
      <c r="X155" s="53"/>
      <c r="Y155" s="53">
        <f t="shared" si="79"/>
        <v>1326526.0960499439</v>
      </c>
      <c r="Z155" s="56">
        <f t="shared" si="65"/>
        <v>19538093.951683559</v>
      </c>
      <c r="AA155" s="56">
        <f t="shared" si="66"/>
        <v>1326526.0960499439</v>
      </c>
      <c r="AB155" s="56">
        <f t="shared" si="67"/>
        <v>18211567.855633616</v>
      </c>
      <c r="AC155" s="56">
        <f t="shared" si="68"/>
        <v>1326526.0960499439</v>
      </c>
      <c r="AD155" s="56">
        <f t="shared" si="86"/>
        <v>1326526.0960499439</v>
      </c>
      <c r="AE155" s="56">
        <f t="shared" si="82"/>
        <v>1326526.0960499439</v>
      </c>
      <c r="AF155" s="56">
        <f t="shared" si="83"/>
        <v>1326526.0960499439</v>
      </c>
      <c r="AG155" s="56">
        <f t="shared" si="84"/>
        <v>1326526.0960499439</v>
      </c>
      <c r="AH155" s="56">
        <f t="shared" si="73"/>
        <v>1326526.0960499439</v>
      </c>
      <c r="AI155" s="56">
        <f t="shared" si="74"/>
        <v>10252411.279333955</v>
      </c>
    </row>
    <row r="156" spans="1:35" x14ac:dyDescent="0.25">
      <c r="A156" s="55">
        <v>63</v>
      </c>
      <c r="B156" s="55" t="s">
        <v>19</v>
      </c>
      <c r="C156" s="69">
        <f t="shared" si="87"/>
        <v>39076</v>
      </c>
      <c r="D156" s="57">
        <v>53092</v>
      </c>
      <c r="E156" s="55" t="s">
        <v>31</v>
      </c>
      <c r="F156" s="55" t="s">
        <v>32</v>
      </c>
      <c r="G156" s="55">
        <v>40177476.893333331</v>
      </c>
      <c r="H156" s="70">
        <f t="shared" si="88"/>
        <v>2118208.4711554684</v>
      </c>
      <c r="I156" s="70">
        <f t="shared" si="56"/>
        <v>15396183.764316322</v>
      </c>
      <c r="J156" s="70">
        <f t="shared" si="57"/>
        <v>24781293.12901701</v>
      </c>
      <c r="K156" s="71">
        <v>24757529</v>
      </c>
      <c r="L156" s="53">
        <v>1</v>
      </c>
      <c r="M156" s="54">
        <f t="shared" si="76"/>
        <v>7.2684931506849315</v>
      </c>
      <c r="N156" s="55">
        <v>20</v>
      </c>
      <c r="O156" s="54">
        <f t="shared" si="58"/>
        <v>12.731506849315068</v>
      </c>
      <c r="P156" s="53">
        <f t="shared" si="59"/>
        <v>24781292.12901701</v>
      </c>
      <c r="Q156" s="53">
        <f t="shared" si="60"/>
        <v>1946453.9761332492</v>
      </c>
      <c r="R156" s="53">
        <f t="shared" si="61"/>
        <v>22811075.02386675</v>
      </c>
      <c r="S156" s="53">
        <f t="shared" si="62"/>
        <v>1946453.9761332492</v>
      </c>
      <c r="T156" s="53">
        <f>'Dep CA 2014-15, 2015-16'!T154</f>
        <v>20864620.047733501</v>
      </c>
      <c r="U156" s="54">
        <f t="shared" si="63"/>
        <v>9.2712328767123289</v>
      </c>
      <c r="V156" s="55">
        <v>25</v>
      </c>
      <c r="W156" s="54">
        <f t="shared" si="64"/>
        <v>15.728767123287671</v>
      </c>
      <c r="X156" s="53"/>
      <c r="Y156" s="53">
        <f t="shared" si="79"/>
        <v>1326526.0960499439</v>
      </c>
      <c r="Z156" s="56">
        <f t="shared" si="65"/>
        <v>19538093.951683559</v>
      </c>
      <c r="AA156" s="56">
        <f t="shared" si="66"/>
        <v>1326526.0960499439</v>
      </c>
      <c r="AB156" s="56">
        <f t="shared" si="67"/>
        <v>18211567.855633616</v>
      </c>
      <c r="AC156" s="56">
        <f t="shared" si="68"/>
        <v>1326526.0960499439</v>
      </c>
      <c r="AD156" s="56">
        <f t="shared" si="86"/>
        <v>1326526.0960499439</v>
      </c>
      <c r="AE156" s="56">
        <f t="shared" si="82"/>
        <v>1326526.0960499439</v>
      </c>
      <c r="AF156" s="56">
        <f t="shared" si="83"/>
        <v>1326526.0960499439</v>
      </c>
      <c r="AG156" s="56">
        <f t="shared" si="84"/>
        <v>1326526.0960499439</v>
      </c>
      <c r="AH156" s="56">
        <f t="shared" si="73"/>
        <v>1326526.0960499439</v>
      </c>
      <c r="AI156" s="56">
        <f t="shared" si="74"/>
        <v>10252411.279333955</v>
      </c>
    </row>
    <row r="157" spans="1:35" x14ac:dyDescent="0.25">
      <c r="A157" s="55">
        <v>64</v>
      </c>
      <c r="B157" s="55" t="s">
        <v>19</v>
      </c>
      <c r="C157" s="69">
        <f t="shared" si="87"/>
        <v>39076</v>
      </c>
      <c r="D157" s="57">
        <v>53093</v>
      </c>
      <c r="E157" s="55" t="s">
        <v>31</v>
      </c>
      <c r="F157" s="55" t="s">
        <v>32</v>
      </c>
      <c r="G157" s="55">
        <v>40177476.893333331</v>
      </c>
      <c r="H157" s="70">
        <f t="shared" si="88"/>
        <v>2118208.4711554684</v>
      </c>
      <c r="I157" s="70">
        <f t="shared" si="56"/>
        <v>15396183.764316322</v>
      </c>
      <c r="J157" s="70">
        <f t="shared" si="57"/>
        <v>24781293.12901701</v>
      </c>
      <c r="K157" s="71">
        <v>24757529</v>
      </c>
      <c r="L157" s="53">
        <v>1</v>
      </c>
      <c r="M157" s="54">
        <f t="shared" si="76"/>
        <v>7.2684931506849315</v>
      </c>
      <c r="N157" s="55">
        <v>20</v>
      </c>
      <c r="O157" s="54">
        <f t="shared" si="58"/>
        <v>12.731506849315068</v>
      </c>
      <c r="P157" s="53">
        <f t="shared" si="59"/>
        <v>24781292.12901701</v>
      </c>
      <c r="Q157" s="53">
        <f t="shared" si="60"/>
        <v>1946453.9761332492</v>
      </c>
      <c r="R157" s="53">
        <f t="shared" si="61"/>
        <v>22811075.02386675</v>
      </c>
      <c r="S157" s="53">
        <f t="shared" si="62"/>
        <v>1946453.9761332492</v>
      </c>
      <c r="T157" s="53">
        <f>'Dep CA 2014-15, 2015-16'!T155</f>
        <v>20864620.047733501</v>
      </c>
      <c r="U157" s="54">
        <f t="shared" si="63"/>
        <v>9.2712328767123289</v>
      </c>
      <c r="V157" s="55">
        <v>25</v>
      </c>
      <c r="W157" s="54">
        <f t="shared" si="64"/>
        <v>15.728767123287671</v>
      </c>
      <c r="X157" s="53"/>
      <c r="Y157" s="53">
        <f t="shared" si="79"/>
        <v>1326526.0960499439</v>
      </c>
      <c r="Z157" s="56">
        <f t="shared" si="65"/>
        <v>19538093.951683559</v>
      </c>
      <c r="AA157" s="56">
        <f t="shared" si="66"/>
        <v>1326526.0960499439</v>
      </c>
      <c r="AB157" s="56">
        <f t="shared" si="67"/>
        <v>18211567.855633616</v>
      </c>
      <c r="AC157" s="56">
        <f t="shared" si="68"/>
        <v>1326526.0960499439</v>
      </c>
      <c r="AD157" s="56">
        <f t="shared" si="86"/>
        <v>1326526.0960499439</v>
      </c>
      <c r="AE157" s="56">
        <f t="shared" si="82"/>
        <v>1326526.0960499439</v>
      </c>
      <c r="AF157" s="56">
        <f t="shared" si="83"/>
        <v>1326526.0960499439</v>
      </c>
      <c r="AG157" s="56">
        <f t="shared" si="84"/>
        <v>1326526.0960499439</v>
      </c>
      <c r="AH157" s="56">
        <f t="shared" si="73"/>
        <v>1326526.0960499439</v>
      </c>
      <c r="AI157" s="56">
        <f t="shared" si="74"/>
        <v>10252411.279333955</v>
      </c>
    </row>
    <row r="158" spans="1:35" x14ac:dyDescent="0.25">
      <c r="A158" s="55">
        <v>65</v>
      </c>
      <c r="B158" s="55" t="s">
        <v>19</v>
      </c>
      <c r="C158" s="69">
        <f t="shared" si="87"/>
        <v>39076</v>
      </c>
      <c r="D158" s="57">
        <v>53094</v>
      </c>
      <c r="E158" s="55" t="s">
        <v>31</v>
      </c>
      <c r="F158" s="55" t="s">
        <v>32</v>
      </c>
      <c r="G158" s="55">
        <v>40177476.893333331</v>
      </c>
      <c r="H158" s="70">
        <f t="shared" si="88"/>
        <v>2118208.4711554684</v>
      </c>
      <c r="I158" s="70">
        <f t="shared" ref="I158:I167" si="89">H158*M158</f>
        <v>15396183.764316322</v>
      </c>
      <c r="J158" s="70">
        <f t="shared" ref="J158:J167" si="90">G158-I158</f>
        <v>24781293.12901701</v>
      </c>
      <c r="K158" s="71">
        <v>24757529</v>
      </c>
      <c r="L158" s="53">
        <v>1</v>
      </c>
      <c r="M158" s="54">
        <f t="shared" si="76"/>
        <v>7.2684931506849315</v>
      </c>
      <c r="N158" s="55">
        <v>20</v>
      </c>
      <c r="O158" s="54">
        <f t="shared" ref="O158:O168" si="91">+N158-M158</f>
        <v>12.731506849315068</v>
      </c>
      <c r="P158" s="53">
        <f t="shared" ref="P158:P168" si="92">IF(J158&gt;L158,J158-L158,0)</f>
        <v>24781292.12901701</v>
      </c>
      <c r="Q158" s="53">
        <f t="shared" ref="Q158:Q166" si="93">IF(O158&gt;0,P158/O158,0)</f>
        <v>1946453.9761332492</v>
      </c>
      <c r="R158" s="53">
        <f t="shared" ref="R158:R168" si="94">K158-Q158</f>
        <v>22811075.02386675</v>
      </c>
      <c r="S158" s="53">
        <f t="shared" ref="S158:S168" si="95">Q158</f>
        <v>1946453.9761332492</v>
      </c>
      <c r="T158" s="53">
        <f>'Dep CA 2014-15, 2015-16'!T156</f>
        <v>20864620.047733501</v>
      </c>
      <c r="U158" s="54">
        <f t="shared" ref="U158:U168" si="96">+($U$3-C158)/365</f>
        <v>9.2712328767123289</v>
      </c>
      <c r="V158" s="55">
        <v>25</v>
      </c>
      <c r="W158" s="54">
        <f t="shared" ref="W158:W168" si="97">+V158-U158</f>
        <v>15.728767123287671</v>
      </c>
      <c r="X158" s="53"/>
      <c r="Y158" s="53">
        <f t="shared" ref="Y158:Y168" si="98">T158/W158</f>
        <v>1326526.0960499439</v>
      </c>
      <c r="Z158" s="56">
        <f t="shared" ref="Z158:Z168" si="99">T158-Y158</f>
        <v>19538093.951683559</v>
      </c>
      <c r="AA158" s="56">
        <f t="shared" ref="AA158:AA168" si="100">Y158</f>
        <v>1326526.0960499439</v>
      </c>
      <c r="AB158" s="56">
        <f t="shared" ref="AB158:AB168" si="101">Z158-AA158</f>
        <v>18211567.855633616</v>
      </c>
      <c r="AC158" s="56">
        <f t="shared" ref="AC158:AC168" si="102">AA158</f>
        <v>1326526.0960499439</v>
      </c>
      <c r="AD158" s="56">
        <f t="shared" ref="AD158:AD168" si="103">AC158</f>
        <v>1326526.0960499439</v>
      </c>
      <c r="AE158" s="56">
        <f t="shared" ref="AE158:AE168" si="104">AC158</f>
        <v>1326526.0960499439</v>
      </c>
      <c r="AF158" s="56">
        <f t="shared" ref="AF158:AF168" si="105">AD158</f>
        <v>1326526.0960499439</v>
      </c>
      <c r="AG158" s="56">
        <f t="shared" ref="AG158:AG168" si="106">AE158</f>
        <v>1326526.0960499439</v>
      </c>
      <c r="AH158" s="56">
        <f t="shared" ref="AH158:AH168" si="107">AG158</f>
        <v>1326526.0960499439</v>
      </c>
      <c r="AI158" s="56">
        <f t="shared" ref="AI158:AI168" si="108">AB158-AC158-AD158-AE158-AF158-AG158-AH158</f>
        <v>10252411.279333955</v>
      </c>
    </row>
    <row r="159" spans="1:35" x14ac:dyDescent="0.25">
      <c r="A159" s="55">
        <v>66</v>
      </c>
      <c r="B159" s="55" t="s">
        <v>19</v>
      </c>
      <c r="C159" s="69">
        <f t="shared" si="87"/>
        <v>39076</v>
      </c>
      <c r="D159" s="57">
        <v>53095</v>
      </c>
      <c r="E159" s="55" t="s">
        <v>31</v>
      </c>
      <c r="F159" s="55" t="s">
        <v>32</v>
      </c>
      <c r="G159" s="55">
        <v>40177476.893333331</v>
      </c>
      <c r="H159" s="70">
        <f t="shared" si="88"/>
        <v>2118208.4711554684</v>
      </c>
      <c r="I159" s="70">
        <f t="shared" si="89"/>
        <v>15396183.764316322</v>
      </c>
      <c r="J159" s="70">
        <f t="shared" si="90"/>
        <v>24781293.12901701</v>
      </c>
      <c r="K159" s="71">
        <v>24757529</v>
      </c>
      <c r="L159" s="53">
        <v>1</v>
      </c>
      <c r="M159" s="54">
        <f t="shared" ref="M159:M168" si="109">+($M$3-C159)/365</f>
        <v>7.2684931506849315</v>
      </c>
      <c r="N159" s="55">
        <v>20</v>
      </c>
      <c r="O159" s="54">
        <f t="shared" si="91"/>
        <v>12.731506849315068</v>
      </c>
      <c r="P159" s="53">
        <f t="shared" si="92"/>
        <v>24781292.12901701</v>
      </c>
      <c r="Q159" s="53">
        <f t="shared" si="93"/>
        <v>1946453.9761332492</v>
      </c>
      <c r="R159" s="53">
        <f t="shared" si="94"/>
        <v>22811075.02386675</v>
      </c>
      <c r="S159" s="53">
        <f t="shared" si="95"/>
        <v>1946453.9761332492</v>
      </c>
      <c r="T159" s="53">
        <f>'Dep CA 2014-15, 2015-16'!T157</f>
        <v>20864620.047733501</v>
      </c>
      <c r="U159" s="54">
        <f t="shared" si="96"/>
        <v>9.2712328767123289</v>
      </c>
      <c r="V159" s="55">
        <v>25</v>
      </c>
      <c r="W159" s="54">
        <f t="shared" si="97"/>
        <v>15.728767123287671</v>
      </c>
      <c r="X159" s="53"/>
      <c r="Y159" s="53">
        <f t="shared" si="98"/>
        <v>1326526.0960499439</v>
      </c>
      <c r="Z159" s="56">
        <f t="shared" si="99"/>
        <v>19538093.951683559</v>
      </c>
      <c r="AA159" s="56">
        <f t="shared" si="100"/>
        <v>1326526.0960499439</v>
      </c>
      <c r="AB159" s="56">
        <f t="shared" si="101"/>
        <v>18211567.855633616</v>
      </c>
      <c r="AC159" s="56">
        <f t="shared" si="102"/>
        <v>1326526.0960499439</v>
      </c>
      <c r="AD159" s="56">
        <f t="shared" si="103"/>
        <v>1326526.0960499439</v>
      </c>
      <c r="AE159" s="56">
        <f t="shared" si="104"/>
        <v>1326526.0960499439</v>
      </c>
      <c r="AF159" s="56">
        <f t="shared" si="105"/>
        <v>1326526.0960499439</v>
      </c>
      <c r="AG159" s="56">
        <f t="shared" si="106"/>
        <v>1326526.0960499439</v>
      </c>
      <c r="AH159" s="56">
        <f t="shared" si="107"/>
        <v>1326526.0960499439</v>
      </c>
      <c r="AI159" s="56">
        <f t="shared" si="108"/>
        <v>10252411.279333955</v>
      </c>
    </row>
    <row r="160" spans="1:35" x14ac:dyDescent="0.25">
      <c r="A160" s="55">
        <v>67</v>
      </c>
      <c r="B160" s="55" t="s">
        <v>19</v>
      </c>
      <c r="C160" s="69">
        <f t="shared" si="87"/>
        <v>39076</v>
      </c>
      <c r="D160" s="57">
        <v>53096</v>
      </c>
      <c r="E160" s="55" t="s">
        <v>31</v>
      </c>
      <c r="F160" s="55" t="s">
        <v>32</v>
      </c>
      <c r="G160" s="55">
        <v>40177476.893333331</v>
      </c>
      <c r="H160" s="70">
        <f t="shared" si="88"/>
        <v>2118208.4711554684</v>
      </c>
      <c r="I160" s="70">
        <f t="shared" si="89"/>
        <v>15396183.764316322</v>
      </c>
      <c r="J160" s="70">
        <f t="shared" si="90"/>
        <v>24781293.12901701</v>
      </c>
      <c r="K160" s="71">
        <v>24757529</v>
      </c>
      <c r="L160" s="53">
        <v>1</v>
      </c>
      <c r="M160" s="54">
        <f t="shared" si="109"/>
        <v>7.2684931506849315</v>
      </c>
      <c r="N160" s="55">
        <v>20</v>
      </c>
      <c r="O160" s="54">
        <f t="shared" si="91"/>
        <v>12.731506849315068</v>
      </c>
      <c r="P160" s="53">
        <f t="shared" si="92"/>
        <v>24781292.12901701</v>
      </c>
      <c r="Q160" s="53">
        <f t="shared" si="93"/>
        <v>1946453.9761332492</v>
      </c>
      <c r="R160" s="53">
        <f t="shared" si="94"/>
        <v>22811075.02386675</v>
      </c>
      <c r="S160" s="53">
        <f t="shared" si="95"/>
        <v>1946453.9761332492</v>
      </c>
      <c r="T160" s="53">
        <f>'Dep CA 2014-15, 2015-16'!T158</f>
        <v>20864620.047733501</v>
      </c>
      <c r="U160" s="54">
        <f t="shared" si="96"/>
        <v>9.2712328767123289</v>
      </c>
      <c r="V160" s="55">
        <v>25</v>
      </c>
      <c r="W160" s="54">
        <f t="shared" si="97"/>
        <v>15.728767123287671</v>
      </c>
      <c r="X160" s="53"/>
      <c r="Y160" s="53">
        <f t="shared" si="98"/>
        <v>1326526.0960499439</v>
      </c>
      <c r="Z160" s="56">
        <f t="shared" si="99"/>
        <v>19538093.951683559</v>
      </c>
      <c r="AA160" s="56">
        <f t="shared" si="100"/>
        <v>1326526.0960499439</v>
      </c>
      <c r="AB160" s="56">
        <f t="shared" si="101"/>
        <v>18211567.855633616</v>
      </c>
      <c r="AC160" s="56">
        <f t="shared" si="102"/>
        <v>1326526.0960499439</v>
      </c>
      <c r="AD160" s="56">
        <f t="shared" si="103"/>
        <v>1326526.0960499439</v>
      </c>
      <c r="AE160" s="56">
        <f t="shared" si="104"/>
        <v>1326526.0960499439</v>
      </c>
      <c r="AF160" s="56">
        <f t="shared" si="105"/>
        <v>1326526.0960499439</v>
      </c>
      <c r="AG160" s="56">
        <f t="shared" si="106"/>
        <v>1326526.0960499439</v>
      </c>
      <c r="AH160" s="56">
        <f t="shared" si="107"/>
        <v>1326526.0960499439</v>
      </c>
      <c r="AI160" s="56">
        <f t="shared" si="108"/>
        <v>10252411.279333955</v>
      </c>
    </row>
    <row r="161" spans="1:36" x14ac:dyDescent="0.25">
      <c r="A161" s="55">
        <v>68</v>
      </c>
      <c r="B161" s="55" t="s">
        <v>19</v>
      </c>
      <c r="C161" s="69">
        <f t="shared" si="87"/>
        <v>39076</v>
      </c>
      <c r="D161" s="57">
        <v>53097</v>
      </c>
      <c r="E161" s="55" t="s">
        <v>31</v>
      </c>
      <c r="F161" s="55" t="s">
        <v>32</v>
      </c>
      <c r="G161" s="55">
        <v>40177476.893333331</v>
      </c>
      <c r="H161" s="70">
        <f t="shared" si="88"/>
        <v>2118208.4711554684</v>
      </c>
      <c r="I161" s="70">
        <f t="shared" si="89"/>
        <v>15396183.764316322</v>
      </c>
      <c r="J161" s="70">
        <f t="shared" si="90"/>
        <v>24781293.12901701</v>
      </c>
      <c r="K161" s="71">
        <v>24757529</v>
      </c>
      <c r="L161" s="53">
        <v>1</v>
      </c>
      <c r="M161" s="54">
        <f t="shared" si="109"/>
        <v>7.2684931506849315</v>
      </c>
      <c r="N161" s="55">
        <v>20</v>
      </c>
      <c r="O161" s="54">
        <f t="shared" si="91"/>
        <v>12.731506849315068</v>
      </c>
      <c r="P161" s="53">
        <f t="shared" si="92"/>
        <v>24781292.12901701</v>
      </c>
      <c r="Q161" s="53">
        <f t="shared" si="93"/>
        <v>1946453.9761332492</v>
      </c>
      <c r="R161" s="53">
        <f t="shared" si="94"/>
        <v>22811075.02386675</v>
      </c>
      <c r="S161" s="53">
        <f t="shared" si="95"/>
        <v>1946453.9761332492</v>
      </c>
      <c r="T161" s="53">
        <f>'Dep CA 2014-15, 2015-16'!T159</f>
        <v>20864620.047733501</v>
      </c>
      <c r="U161" s="54">
        <f t="shared" si="96"/>
        <v>9.2712328767123289</v>
      </c>
      <c r="V161" s="55">
        <v>25</v>
      </c>
      <c r="W161" s="54">
        <f t="shared" si="97"/>
        <v>15.728767123287671</v>
      </c>
      <c r="X161" s="53"/>
      <c r="Y161" s="53">
        <f t="shared" si="98"/>
        <v>1326526.0960499439</v>
      </c>
      <c r="Z161" s="56">
        <f t="shared" si="99"/>
        <v>19538093.951683559</v>
      </c>
      <c r="AA161" s="56">
        <f t="shared" si="100"/>
        <v>1326526.0960499439</v>
      </c>
      <c r="AB161" s="56">
        <f t="shared" si="101"/>
        <v>18211567.855633616</v>
      </c>
      <c r="AC161" s="56">
        <f t="shared" si="102"/>
        <v>1326526.0960499439</v>
      </c>
      <c r="AD161" s="56">
        <f t="shared" si="103"/>
        <v>1326526.0960499439</v>
      </c>
      <c r="AE161" s="56">
        <f t="shared" si="104"/>
        <v>1326526.0960499439</v>
      </c>
      <c r="AF161" s="56">
        <f t="shared" si="105"/>
        <v>1326526.0960499439</v>
      </c>
      <c r="AG161" s="56">
        <f t="shared" si="106"/>
        <v>1326526.0960499439</v>
      </c>
      <c r="AH161" s="56">
        <f t="shared" si="107"/>
        <v>1326526.0960499439</v>
      </c>
      <c r="AI161" s="56">
        <f t="shared" si="108"/>
        <v>10252411.279333955</v>
      </c>
    </row>
    <row r="162" spans="1:36" x14ac:dyDescent="0.25">
      <c r="A162" s="55">
        <v>69</v>
      </c>
      <c r="B162" s="55" t="s">
        <v>19</v>
      </c>
      <c r="C162" s="69">
        <f t="shared" si="87"/>
        <v>39076</v>
      </c>
      <c r="D162" s="57">
        <v>53098</v>
      </c>
      <c r="E162" s="55" t="s">
        <v>31</v>
      </c>
      <c r="F162" s="55" t="s">
        <v>32</v>
      </c>
      <c r="G162" s="55">
        <v>40177476.893333331</v>
      </c>
      <c r="H162" s="70">
        <f t="shared" si="88"/>
        <v>2118208.4711554684</v>
      </c>
      <c r="I162" s="70">
        <f t="shared" si="89"/>
        <v>15396183.764316322</v>
      </c>
      <c r="J162" s="70">
        <f t="shared" si="90"/>
        <v>24781293.12901701</v>
      </c>
      <c r="K162" s="71">
        <v>24757529</v>
      </c>
      <c r="L162" s="53">
        <v>1</v>
      </c>
      <c r="M162" s="54">
        <f t="shared" si="109"/>
        <v>7.2684931506849315</v>
      </c>
      <c r="N162" s="55">
        <v>20</v>
      </c>
      <c r="O162" s="54">
        <f t="shared" si="91"/>
        <v>12.731506849315068</v>
      </c>
      <c r="P162" s="53">
        <f t="shared" si="92"/>
        <v>24781292.12901701</v>
      </c>
      <c r="Q162" s="53">
        <f t="shared" si="93"/>
        <v>1946453.9761332492</v>
      </c>
      <c r="R162" s="53">
        <f t="shared" si="94"/>
        <v>22811075.02386675</v>
      </c>
      <c r="S162" s="53">
        <f t="shared" si="95"/>
        <v>1946453.9761332492</v>
      </c>
      <c r="T162" s="53">
        <f>'Dep CA 2014-15, 2015-16'!T160</f>
        <v>20864620.047733501</v>
      </c>
      <c r="U162" s="54">
        <f t="shared" si="96"/>
        <v>9.2712328767123289</v>
      </c>
      <c r="V162" s="55">
        <v>25</v>
      </c>
      <c r="W162" s="54">
        <f t="shared" si="97"/>
        <v>15.728767123287671</v>
      </c>
      <c r="X162" s="53"/>
      <c r="Y162" s="53">
        <f t="shared" si="98"/>
        <v>1326526.0960499439</v>
      </c>
      <c r="Z162" s="56">
        <f t="shared" si="99"/>
        <v>19538093.951683559</v>
      </c>
      <c r="AA162" s="56">
        <f t="shared" si="100"/>
        <v>1326526.0960499439</v>
      </c>
      <c r="AB162" s="56">
        <f t="shared" si="101"/>
        <v>18211567.855633616</v>
      </c>
      <c r="AC162" s="56">
        <f t="shared" si="102"/>
        <v>1326526.0960499439</v>
      </c>
      <c r="AD162" s="56">
        <f t="shared" si="103"/>
        <v>1326526.0960499439</v>
      </c>
      <c r="AE162" s="56">
        <f t="shared" si="104"/>
        <v>1326526.0960499439</v>
      </c>
      <c r="AF162" s="56">
        <f t="shared" si="105"/>
        <v>1326526.0960499439</v>
      </c>
      <c r="AG162" s="56">
        <f t="shared" si="106"/>
        <v>1326526.0960499439</v>
      </c>
      <c r="AH162" s="56">
        <f t="shared" si="107"/>
        <v>1326526.0960499439</v>
      </c>
      <c r="AI162" s="56">
        <f t="shared" si="108"/>
        <v>10252411.279333955</v>
      </c>
    </row>
    <row r="163" spans="1:36" x14ac:dyDescent="0.25">
      <c r="A163" s="55">
        <v>70</v>
      </c>
      <c r="B163" s="55" t="s">
        <v>19</v>
      </c>
      <c r="C163" s="69">
        <f t="shared" si="87"/>
        <v>39076</v>
      </c>
      <c r="D163" s="57">
        <v>53099</v>
      </c>
      <c r="E163" s="55" t="s">
        <v>31</v>
      </c>
      <c r="F163" s="55" t="s">
        <v>32</v>
      </c>
      <c r="G163" s="55">
        <v>40177476.893333331</v>
      </c>
      <c r="H163" s="70">
        <f t="shared" si="88"/>
        <v>2118208.4711554684</v>
      </c>
      <c r="I163" s="70">
        <f t="shared" si="89"/>
        <v>15396183.764316322</v>
      </c>
      <c r="J163" s="70">
        <f t="shared" si="90"/>
        <v>24781293.12901701</v>
      </c>
      <c r="K163" s="71">
        <v>24757529</v>
      </c>
      <c r="L163" s="53">
        <v>1</v>
      </c>
      <c r="M163" s="54">
        <f t="shared" si="109"/>
        <v>7.2684931506849315</v>
      </c>
      <c r="N163" s="55">
        <v>20</v>
      </c>
      <c r="O163" s="54">
        <f t="shared" si="91"/>
        <v>12.731506849315068</v>
      </c>
      <c r="P163" s="53">
        <f t="shared" si="92"/>
        <v>24781292.12901701</v>
      </c>
      <c r="Q163" s="53">
        <f t="shared" si="93"/>
        <v>1946453.9761332492</v>
      </c>
      <c r="R163" s="53">
        <f t="shared" si="94"/>
        <v>22811075.02386675</v>
      </c>
      <c r="S163" s="53">
        <f t="shared" si="95"/>
        <v>1946453.9761332492</v>
      </c>
      <c r="T163" s="53">
        <f>'Dep CA 2014-15, 2015-16'!T161</f>
        <v>20864620.047733501</v>
      </c>
      <c r="U163" s="54">
        <f t="shared" si="96"/>
        <v>9.2712328767123289</v>
      </c>
      <c r="V163" s="55">
        <v>25</v>
      </c>
      <c r="W163" s="54">
        <f t="shared" si="97"/>
        <v>15.728767123287671</v>
      </c>
      <c r="X163" s="53"/>
      <c r="Y163" s="53">
        <f t="shared" si="98"/>
        <v>1326526.0960499439</v>
      </c>
      <c r="Z163" s="56">
        <f t="shared" si="99"/>
        <v>19538093.951683559</v>
      </c>
      <c r="AA163" s="56">
        <f t="shared" si="100"/>
        <v>1326526.0960499439</v>
      </c>
      <c r="AB163" s="56">
        <f t="shared" si="101"/>
        <v>18211567.855633616</v>
      </c>
      <c r="AC163" s="56">
        <f t="shared" si="102"/>
        <v>1326526.0960499439</v>
      </c>
      <c r="AD163" s="56">
        <f t="shared" si="103"/>
        <v>1326526.0960499439</v>
      </c>
      <c r="AE163" s="56">
        <f t="shared" si="104"/>
        <v>1326526.0960499439</v>
      </c>
      <c r="AF163" s="56">
        <f t="shared" si="105"/>
        <v>1326526.0960499439</v>
      </c>
      <c r="AG163" s="56">
        <f t="shared" si="106"/>
        <v>1326526.0960499439</v>
      </c>
      <c r="AH163" s="56">
        <f t="shared" si="107"/>
        <v>1326526.0960499439</v>
      </c>
      <c r="AI163" s="56">
        <f t="shared" si="108"/>
        <v>10252411.279333955</v>
      </c>
    </row>
    <row r="164" spans="1:36" x14ac:dyDescent="0.25">
      <c r="A164" s="55">
        <v>71</v>
      </c>
      <c r="B164" s="55" t="s">
        <v>19</v>
      </c>
      <c r="C164" s="69">
        <f t="shared" si="87"/>
        <v>39076</v>
      </c>
      <c r="D164" s="57">
        <v>53100</v>
      </c>
      <c r="E164" s="55" t="s">
        <v>31</v>
      </c>
      <c r="F164" s="55" t="s">
        <v>32</v>
      </c>
      <c r="G164" s="55">
        <v>40177476.893333331</v>
      </c>
      <c r="H164" s="70">
        <f t="shared" si="88"/>
        <v>2118208.4711554684</v>
      </c>
      <c r="I164" s="70">
        <f t="shared" si="89"/>
        <v>15396183.764316322</v>
      </c>
      <c r="J164" s="70">
        <f t="shared" si="90"/>
        <v>24781293.12901701</v>
      </c>
      <c r="K164" s="71">
        <v>24757529</v>
      </c>
      <c r="L164" s="53">
        <v>1</v>
      </c>
      <c r="M164" s="54">
        <f t="shared" si="109"/>
        <v>7.2684931506849315</v>
      </c>
      <c r="N164" s="55">
        <v>20</v>
      </c>
      <c r="O164" s="54">
        <f t="shared" si="91"/>
        <v>12.731506849315068</v>
      </c>
      <c r="P164" s="53">
        <f t="shared" si="92"/>
        <v>24781292.12901701</v>
      </c>
      <c r="Q164" s="53">
        <f t="shared" si="93"/>
        <v>1946453.9761332492</v>
      </c>
      <c r="R164" s="53">
        <f t="shared" si="94"/>
        <v>22811075.02386675</v>
      </c>
      <c r="S164" s="53">
        <f t="shared" si="95"/>
        <v>1946453.9761332492</v>
      </c>
      <c r="T164" s="53">
        <f>'Dep CA 2014-15, 2015-16'!T162</f>
        <v>20864620.047733501</v>
      </c>
      <c r="U164" s="54">
        <f t="shared" si="96"/>
        <v>9.2712328767123289</v>
      </c>
      <c r="V164" s="55">
        <v>25</v>
      </c>
      <c r="W164" s="54">
        <f t="shared" si="97"/>
        <v>15.728767123287671</v>
      </c>
      <c r="X164" s="53"/>
      <c r="Y164" s="53">
        <f t="shared" si="98"/>
        <v>1326526.0960499439</v>
      </c>
      <c r="Z164" s="56">
        <f t="shared" si="99"/>
        <v>19538093.951683559</v>
      </c>
      <c r="AA164" s="56">
        <f t="shared" si="100"/>
        <v>1326526.0960499439</v>
      </c>
      <c r="AB164" s="56">
        <f t="shared" si="101"/>
        <v>18211567.855633616</v>
      </c>
      <c r="AC164" s="56">
        <f t="shared" si="102"/>
        <v>1326526.0960499439</v>
      </c>
      <c r="AD164" s="56">
        <f t="shared" si="103"/>
        <v>1326526.0960499439</v>
      </c>
      <c r="AE164" s="56">
        <f t="shared" si="104"/>
        <v>1326526.0960499439</v>
      </c>
      <c r="AF164" s="56">
        <f t="shared" si="105"/>
        <v>1326526.0960499439</v>
      </c>
      <c r="AG164" s="56">
        <f t="shared" si="106"/>
        <v>1326526.0960499439</v>
      </c>
      <c r="AH164" s="56">
        <f t="shared" si="107"/>
        <v>1326526.0960499439</v>
      </c>
      <c r="AI164" s="56">
        <f t="shared" si="108"/>
        <v>10252411.279333955</v>
      </c>
    </row>
    <row r="165" spans="1:36" x14ac:dyDescent="0.25">
      <c r="A165" s="55">
        <v>72</v>
      </c>
      <c r="B165" s="55" t="s">
        <v>19</v>
      </c>
      <c r="C165" s="69">
        <f t="shared" si="87"/>
        <v>39076</v>
      </c>
      <c r="D165" s="57">
        <v>53101</v>
      </c>
      <c r="E165" s="55" t="s">
        <v>31</v>
      </c>
      <c r="F165" s="55" t="s">
        <v>32</v>
      </c>
      <c r="G165" s="55">
        <v>40177476.893333331</v>
      </c>
      <c r="H165" s="70">
        <f t="shared" si="88"/>
        <v>2118208.4711554684</v>
      </c>
      <c r="I165" s="70">
        <f t="shared" si="89"/>
        <v>15396183.764316322</v>
      </c>
      <c r="J165" s="70">
        <f t="shared" si="90"/>
        <v>24781293.12901701</v>
      </c>
      <c r="K165" s="71">
        <v>24757529</v>
      </c>
      <c r="L165" s="53">
        <v>1</v>
      </c>
      <c r="M165" s="54">
        <f t="shared" si="109"/>
        <v>7.2684931506849315</v>
      </c>
      <c r="N165" s="55">
        <v>20</v>
      </c>
      <c r="O165" s="54">
        <f t="shared" si="91"/>
        <v>12.731506849315068</v>
      </c>
      <c r="P165" s="53">
        <f t="shared" si="92"/>
        <v>24781292.12901701</v>
      </c>
      <c r="Q165" s="53">
        <f t="shared" si="93"/>
        <v>1946453.9761332492</v>
      </c>
      <c r="R165" s="53">
        <f t="shared" si="94"/>
        <v>22811075.02386675</v>
      </c>
      <c r="S165" s="53">
        <f t="shared" si="95"/>
        <v>1946453.9761332492</v>
      </c>
      <c r="T165" s="53">
        <f>'Dep CA 2014-15, 2015-16'!T163</f>
        <v>20864620.047733501</v>
      </c>
      <c r="U165" s="54">
        <f t="shared" si="96"/>
        <v>9.2712328767123289</v>
      </c>
      <c r="V165" s="55">
        <v>25</v>
      </c>
      <c r="W165" s="54">
        <f t="shared" si="97"/>
        <v>15.728767123287671</v>
      </c>
      <c r="X165" s="53"/>
      <c r="Y165" s="53">
        <f t="shared" si="98"/>
        <v>1326526.0960499439</v>
      </c>
      <c r="Z165" s="56">
        <f t="shared" si="99"/>
        <v>19538093.951683559</v>
      </c>
      <c r="AA165" s="56">
        <f t="shared" si="100"/>
        <v>1326526.0960499439</v>
      </c>
      <c r="AB165" s="56">
        <f t="shared" si="101"/>
        <v>18211567.855633616</v>
      </c>
      <c r="AC165" s="56">
        <f t="shared" si="102"/>
        <v>1326526.0960499439</v>
      </c>
      <c r="AD165" s="56">
        <f t="shared" si="103"/>
        <v>1326526.0960499439</v>
      </c>
      <c r="AE165" s="56">
        <f t="shared" si="104"/>
        <v>1326526.0960499439</v>
      </c>
      <c r="AF165" s="56">
        <f t="shared" si="105"/>
        <v>1326526.0960499439</v>
      </c>
      <c r="AG165" s="56">
        <f t="shared" si="106"/>
        <v>1326526.0960499439</v>
      </c>
      <c r="AH165" s="56">
        <f t="shared" si="107"/>
        <v>1326526.0960499439</v>
      </c>
      <c r="AI165" s="56">
        <f t="shared" si="108"/>
        <v>10252411.279333955</v>
      </c>
    </row>
    <row r="166" spans="1:36" x14ac:dyDescent="0.25">
      <c r="A166" s="55">
        <v>73</v>
      </c>
      <c r="B166" s="55" t="s">
        <v>19</v>
      </c>
      <c r="C166" s="69">
        <f t="shared" si="87"/>
        <v>39076</v>
      </c>
      <c r="D166" s="57">
        <v>53102</v>
      </c>
      <c r="E166" s="55" t="s">
        <v>31</v>
      </c>
      <c r="F166" s="55" t="s">
        <v>32</v>
      </c>
      <c r="G166" s="55">
        <v>40177476.893333331</v>
      </c>
      <c r="H166" s="70">
        <f t="shared" si="88"/>
        <v>2118208.4711554684</v>
      </c>
      <c r="I166" s="70">
        <f t="shared" si="89"/>
        <v>15396183.764316322</v>
      </c>
      <c r="J166" s="70">
        <f t="shared" si="90"/>
        <v>24781293.12901701</v>
      </c>
      <c r="K166" s="71">
        <v>24757529</v>
      </c>
      <c r="L166" s="53">
        <v>1</v>
      </c>
      <c r="M166" s="54">
        <f t="shared" si="109"/>
        <v>7.2684931506849315</v>
      </c>
      <c r="N166" s="55">
        <v>20</v>
      </c>
      <c r="O166" s="54">
        <f t="shared" si="91"/>
        <v>12.731506849315068</v>
      </c>
      <c r="P166" s="53">
        <f t="shared" si="92"/>
        <v>24781292.12901701</v>
      </c>
      <c r="Q166" s="53">
        <f t="shared" si="93"/>
        <v>1946453.9761332492</v>
      </c>
      <c r="R166" s="53">
        <f t="shared" si="94"/>
        <v>22811075.02386675</v>
      </c>
      <c r="S166" s="53">
        <f t="shared" si="95"/>
        <v>1946453.9761332492</v>
      </c>
      <c r="T166" s="53">
        <f>'Dep CA 2014-15, 2015-16'!T164</f>
        <v>20864620.047733501</v>
      </c>
      <c r="U166" s="54">
        <f t="shared" si="96"/>
        <v>9.2712328767123289</v>
      </c>
      <c r="V166" s="55">
        <v>25</v>
      </c>
      <c r="W166" s="54">
        <f t="shared" si="97"/>
        <v>15.728767123287671</v>
      </c>
      <c r="X166" s="53"/>
      <c r="Y166" s="53">
        <f t="shared" si="98"/>
        <v>1326526.0960499439</v>
      </c>
      <c r="Z166" s="56">
        <f t="shared" si="99"/>
        <v>19538093.951683559</v>
      </c>
      <c r="AA166" s="56">
        <f t="shared" si="100"/>
        <v>1326526.0960499439</v>
      </c>
      <c r="AB166" s="56">
        <f t="shared" si="101"/>
        <v>18211567.855633616</v>
      </c>
      <c r="AC166" s="56">
        <f t="shared" si="102"/>
        <v>1326526.0960499439</v>
      </c>
      <c r="AD166" s="56">
        <f t="shared" si="103"/>
        <v>1326526.0960499439</v>
      </c>
      <c r="AE166" s="56">
        <f t="shared" si="104"/>
        <v>1326526.0960499439</v>
      </c>
      <c r="AF166" s="56">
        <f t="shared" si="105"/>
        <v>1326526.0960499439</v>
      </c>
      <c r="AG166" s="56">
        <f t="shared" si="106"/>
        <v>1326526.0960499439</v>
      </c>
      <c r="AH166" s="56">
        <f t="shared" si="107"/>
        <v>1326526.0960499439</v>
      </c>
      <c r="AI166" s="56">
        <f t="shared" si="108"/>
        <v>10252411.279333955</v>
      </c>
    </row>
    <row r="167" spans="1:36" x14ac:dyDescent="0.25">
      <c r="A167" s="55">
        <v>74</v>
      </c>
      <c r="B167" s="55" t="s">
        <v>19</v>
      </c>
      <c r="C167" s="69">
        <f t="shared" si="87"/>
        <v>39076</v>
      </c>
      <c r="D167" s="57">
        <v>53103</v>
      </c>
      <c r="E167" s="55" t="s">
        <v>31</v>
      </c>
      <c r="F167" s="55" t="s">
        <v>32</v>
      </c>
      <c r="G167" s="55">
        <v>40177476.893333331</v>
      </c>
      <c r="H167" s="70">
        <f t="shared" si="88"/>
        <v>2118208.4711554684</v>
      </c>
      <c r="I167" s="70">
        <f t="shared" si="89"/>
        <v>15396183.764316322</v>
      </c>
      <c r="J167" s="70">
        <f t="shared" si="90"/>
        <v>24781293.12901701</v>
      </c>
      <c r="K167" s="71">
        <v>24757529</v>
      </c>
      <c r="L167" s="53">
        <v>1</v>
      </c>
      <c r="M167" s="54">
        <f t="shared" si="109"/>
        <v>7.2684931506849315</v>
      </c>
      <c r="N167" s="55">
        <v>20</v>
      </c>
      <c r="O167" s="54">
        <f t="shared" si="91"/>
        <v>12.731506849315068</v>
      </c>
      <c r="P167" s="53">
        <f t="shared" si="92"/>
        <v>24781292.12901701</v>
      </c>
      <c r="Q167" s="53">
        <f>IF(O167&gt;0,P167/O167,0)</f>
        <v>1946453.9761332492</v>
      </c>
      <c r="R167" s="53">
        <f t="shared" si="94"/>
        <v>22811075.02386675</v>
      </c>
      <c r="S167" s="53">
        <f t="shared" si="95"/>
        <v>1946453.9761332492</v>
      </c>
      <c r="T167" s="53">
        <f>'Dep CA 2014-15, 2015-16'!T165</f>
        <v>20864620.047733501</v>
      </c>
      <c r="U167" s="54">
        <f t="shared" si="96"/>
        <v>9.2712328767123289</v>
      </c>
      <c r="V167" s="55">
        <v>25</v>
      </c>
      <c r="W167" s="54">
        <f t="shared" si="97"/>
        <v>15.728767123287671</v>
      </c>
      <c r="X167" s="53"/>
      <c r="Y167" s="53">
        <f t="shared" si="98"/>
        <v>1326526.0960499439</v>
      </c>
      <c r="Z167" s="56">
        <f t="shared" si="99"/>
        <v>19538093.951683559</v>
      </c>
      <c r="AA167" s="56">
        <f t="shared" si="100"/>
        <v>1326526.0960499439</v>
      </c>
      <c r="AB167" s="56">
        <f t="shared" si="101"/>
        <v>18211567.855633616</v>
      </c>
      <c r="AC167" s="56">
        <f t="shared" si="102"/>
        <v>1326526.0960499439</v>
      </c>
      <c r="AD167" s="56">
        <f t="shared" si="103"/>
        <v>1326526.0960499439</v>
      </c>
      <c r="AE167" s="56">
        <f t="shared" si="104"/>
        <v>1326526.0960499439</v>
      </c>
      <c r="AF167" s="56">
        <f t="shared" si="105"/>
        <v>1326526.0960499439</v>
      </c>
      <c r="AG167" s="56">
        <f t="shared" si="106"/>
        <v>1326526.0960499439</v>
      </c>
      <c r="AH167" s="56">
        <f t="shared" si="107"/>
        <v>1326526.0960499439</v>
      </c>
      <c r="AI167" s="56">
        <f t="shared" si="108"/>
        <v>10252411.279333955</v>
      </c>
    </row>
    <row r="168" spans="1:36" x14ac:dyDescent="0.25">
      <c r="A168" s="55">
        <v>75</v>
      </c>
      <c r="B168" s="55" t="s">
        <v>19</v>
      </c>
      <c r="C168" s="69">
        <f t="shared" si="87"/>
        <v>39076</v>
      </c>
      <c r="D168" s="57">
        <v>53104</v>
      </c>
      <c r="E168" s="55" t="s">
        <v>31</v>
      </c>
      <c r="F168" s="55" t="s">
        <v>32</v>
      </c>
      <c r="G168" s="55">
        <v>40177476.893333301</v>
      </c>
      <c r="H168" s="70">
        <f t="shared" si="88"/>
        <v>2118208.4711554665</v>
      </c>
      <c r="I168" s="70">
        <f>H168*M168</f>
        <v>15396183.764316309</v>
      </c>
      <c r="J168" s="70">
        <f>G168-I168+5204</f>
        <v>24786497.129016992</v>
      </c>
      <c r="K168" s="71">
        <v>24757529</v>
      </c>
      <c r="L168" s="53">
        <v>1</v>
      </c>
      <c r="M168" s="54">
        <f t="shared" si="109"/>
        <v>7.2684931506849315</v>
      </c>
      <c r="N168" s="55">
        <v>20</v>
      </c>
      <c r="O168" s="54">
        <f t="shared" si="91"/>
        <v>12.731506849315068</v>
      </c>
      <c r="P168" s="53">
        <f t="shared" si="92"/>
        <v>24786496.129016992</v>
      </c>
      <c r="Q168" s="53">
        <f>IF(O168&gt;0,P168/O168,0)</f>
        <v>1946862.725864257</v>
      </c>
      <c r="R168" s="53">
        <f t="shared" si="94"/>
        <v>22810666.274135742</v>
      </c>
      <c r="S168" s="53">
        <f t="shared" si="95"/>
        <v>1946862.725864257</v>
      </c>
      <c r="T168" s="53">
        <f>'Dep CA 2014-15, 2015-16'!T166</f>
        <v>20863802.548271485</v>
      </c>
      <c r="U168" s="54">
        <f t="shared" si="96"/>
        <v>9.2712328767123289</v>
      </c>
      <c r="V168" s="55">
        <v>25</v>
      </c>
      <c r="W168" s="54">
        <f t="shared" si="97"/>
        <v>15.728767123287671</v>
      </c>
      <c r="X168" s="53"/>
      <c r="Y168" s="53">
        <f t="shared" si="98"/>
        <v>1326474.1212539787</v>
      </c>
      <c r="Z168" s="56">
        <f t="shared" si="99"/>
        <v>19537328.427017506</v>
      </c>
      <c r="AA168" s="56">
        <f t="shared" si="100"/>
        <v>1326474.1212539787</v>
      </c>
      <c r="AB168" s="56">
        <f t="shared" si="101"/>
        <v>18210854.305763528</v>
      </c>
      <c r="AC168" s="56">
        <f t="shared" si="102"/>
        <v>1326474.1212539787</v>
      </c>
      <c r="AD168" s="56">
        <f t="shared" si="103"/>
        <v>1326474.1212539787</v>
      </c>
      <c r="AE168" s="56">
        <f t="shared" si="104"/>
        <v>1326474.1212539787</v>
      </c>
      <c r="AF168" s="56">
        <f t="shared" si="105"/>
        <v>1326474.1212539787</v>
      </c>
      <c r="AG168" s="56">
        <f t="shared" si="106"/>
        <v>1326474.1212539787</v>
      </c>
      <c r="AH168" s="56">
        <f t="shared" si="107"/>
        <v>1326474.1212539787</v>
      </c>
      <c r="AI168" s="56">
        <f t="shared" si="108"/>
        <v>10252009.578239657</v>
      </c>
    </row>
    <row r="169" spans="1:36" x14ac:dyDescent="0.25">
      <c r="A169" s="3"/>
      <c r="B169" s="4"/>
      <c r="C169" s="10"/>
      <c r="D169" s="4"/>
      <c r="E169" s="4"/>
      <c r="F169" s="11"/>
      <c r="G169" s="11"/>
      <c r="H169" s="4"/>
      <c r="I169" s="4"/>
      <c r="J169" s="4"/>
      <c r="K169" s="6"/>
      <c r="L169" s="1"/>
      <c r="M169" s="4"/>
      <c r="N169" s="4"/>
      <c r="O169" s="4"/>
      <c r="U169" s="4"/>
      <c r="V169" s="4"/>
      <c r="W169" s="4"/>
    </row>
    <row r="170" spans="1:36" s="135" customFormat="1" ht="15.75" x14ac:dyDescent="0.25">
      <c r="A170" s="137" t="s">
        <v>48</v>
      </c>
      <c r="B170" s="67"/>
      <c r="C170" s="73"/>
      <c r="D170" s="67"/>
      <c r="E170" s="67"/>
      <c r="F170" s="74"/>
      <c r="G170" s="131">
        <f t="shared" ref="G170:L170" si="110">SUM(G94:G169)</f>
        <v>3013310767.0000043</v>
      </c>
      <c r="H170" s="132">
        <f t="shared" si="110"/>
        <v>158805234.13211739</v>
      </c>
      <c r="I170" s="132">
        <f t="shared" si="110"/>
        <v>1157262041.1108458</v>
      </c>
      <c r="J170" s="132">
        <f t="shared" si="110"/>
        <v>1856053929.8891523</v>
      </c>
      <c r="K170" s="133">
        <f t="shared" si="110"/>
        <v>1856053930</v>
      </c>
      <c r="L170" s="132">
        <f t="shared" si="110"/>
        <v>75</v>
      </c>
      <c r="M170" s="67"/>
      <c r="N170" s="67"/>
      <c r="O170" s="67"/>
      <c r="P170" s="68">
        <f t="shared" ref="P170:AF170" si="111">SUM(P94:P168)</f>
        <v>1856053854.8891523</v>
      </c>
      <c r="Q170" s="68">
        <f t="shared" si="111"/>
        <v>146000006.32065156</v>
      </c>
      <c r="R170" s="68">
        <f t="shared" si="111"/>
        <v>1710053923.6793487</v>
      </c>
      <c r="S170" s="68">
        <f t="shared" si="111"/>
        <v>146000006.32065156</v>
      </c>
      <c r="T170" s="68">
        <f t="shared" si="111"/>
        <v>1564053894.3586965</v>
      </c>
      <c r="U170" s="67"/>
      <c r="V170" s="67"/>
      <c r="W170" s="67"/>
      <c r="X170" s="68"/>
      <c r="Y170" s="68">
        <f t="shared" si="111"/>
        <v>99558186.805616915</v>
      </c>
      <c r="Z170" s="68">
        <f t="shared" si="111"/>
        <v>1464495707.5530798</v>
      </c>
      <c r="AA170" s="68">
        <f t="shared" si="111"/>
        <v>99558186.805616915</v>
      </c>
      <c r="AB170" s="68">
        <f t="shared" si="111"/>
        <v>1364937520.7474644</v>
      </c>
      <c r="AC170" s="68">
        <f t="shared" si="111"/>
        <v>99558186.805616915</v>
      </c>
      <c r="AD170" s="68">
        <f t="shared" si="111"/>
        <v>99558186.805616915</v>
      </c>
      <c r="AE170" s="134">
        <f t="shared" ref="AE170" si="112">SUM(AE94:AE168)</f>
        <v>99558186.805616915</v>
      </c>
      <c r="AF170" s="134">
        <f t="shared" si="111"/>
        <v>99558186.805616915</v>
      </c>
      <c r="AG170" s="134">
        <f t="shared" ref="AG170:AI170" si="113">SUM(AG94:AG168)</f>
        <v>99558186.805616915</v>
      </c>
      <c r="AH170" s="134">
        <f t="shared" si="113"/>
        <v>99558186.805616915</v>
      </c>
      <c r="AI170" s="134">
        <f t="shared" si="113"/>
        <v>767588399.91376162</v>
      </c>
      <c r="AJ170" s="163" t="s">
        <v>58</v>
      </c>
    </row>
    <row r="171" spans="1:36" x14ac:dyDescent="0.25">
      <c r="A171" s="3"/>
      <c r="B171" s="4"/>
      <c r="C171" s="10"/>
      <c r="D171" s="4"/>
      <c r="E171" s="4"/>
      <c r="F171" s="11"/>
      <c r="G171" s="127"/>
      <c r="H171" s="128"/>
      <c r="I171" s="128"/>
      <c r="J171" s="128"/>
      <c r="K171" s="129"/>
      <c r="L171" s="130"/>
      <c r="M171" s="4"/>
      <c r="N171" s="4"/>
      <c r="O171" s="4"/>
      <c r="P171" s="21"/>
      <c r="Q171" s="21"/>
      <c r="R171" s="21"/>
      <c r="S171" s="21"/>
      <c r="T171" s="21"/>
      <c r="U171" s="4"/>
      <c r="V171" s="4"/>
      <c r="W171" s="4"/>
      <c r="X171" s="21"/>
      <c r="Y171" s="21"/>
      <c r="Z171" s="21"/>
      <c r="AA171" s="21"/>
      <c r="AB171" s="21"/>
      <c r="AC171" s="21"/>
      <c r="AD171" s="21"/>
      <c r="AE171" s="22"/>
      <c r="AF171" s="22"/>
      <c r="AG171" s="22"/>
      <c r="AH171" s="22"/>
      <c r="AI171" s="22"/>
    </row>
    <row r="172" spans="1:36" ht="16.5" thickBot="1" x14ac:dyDescent="0.3">
      <c r="A172" s="136" t="s">
        <v>49</v>
      </c>
      <c r="B172" s="67"/>
      <c r="C172" s="73"/>
      <c r="D172" s="67"/>
      <c r="E172" s="67"/>
      <c r="F172" s="74"/>
      <c r="G172" s="68">
        <f t="shared" ref="G172" si="114">G170+G92</f>
        <v>6573362135.0000076</v>
      </c>
      <c r="H172" s="67"/>
      <c r="I172" s="67"/>
      <c r="J172" s="67"/>
      <c r="K172" s="75"/>
      <c r="L172" s="76"/>
      <c r="M172" s="67"/>
      <c r="N172" s="67"/>
      <c r="O172" s="67"/>
      <c r="P172" s="68">
        <f t="shared" ref="P172:AF172" si="115">P170+P92</f>
        <v>4014320165.2080107</v>
      </c>
      <c r="Q172" s="68">
        <f t="shared" si="115"/>
        <v>317817578.35214889</v>
      </c>
      <c r="R172" s="68">
        <f>R170+R92</f>
        <v>3696502745.9696865</v>
      </c>
      <c r="S172" s="68">
        <f t="shared" ref="S172:T172" si="116">S170+S92</f>
        <v>317817578.35214889</v>
      </c>
      <c r="T172" s="68">
        <f t="shared" si="116"/>
        <v>3378685144.6175385</v>
      </c>
      <c r="U172" s="67"/>
      <c r="V172" s="67"/>
      <c r="W172" s="67"/>
      <c r="X172" s="68"/>
      <c r="Y172" s="68">
        <f t="shared" si="115"/>
        <v>216199811.63340726</v>
      </c>
      <c r="Z172" s="68">
        <f t="shared" si="115"/>
        <v>3162485332.9841309</v>
      </c>
      <c r="AA172" s="68">
        <f t="shared" si="115"/>
        <v>216199811.63340726</v>
      </c>
      <c r="AB172" s="68">
        <f t="shared" si="115"/>
        <v>2946285521.3507261</v>
      </c>
      <c r="AC172" s="21">
        <f t="shared" si="115"/>
        <v>216199811.63340726</v>
      </c>
      <c r="AD172" s="21">
        <f t="shared" si="115"/>
        <v>216199811.63340726</v>
      </c>
      <c r="AE172" s="22">
        <f t="shared" ref="AE172" si="117">AE170+AE92</f>
        <v>216199811.63340726</v>
      </c>
      <c r="AF172" s="22">
        <f t="shared" si="115"/>
        <v>216199811.63340726</v>
      </c>
      <c r="AG172" s="22">
        <f t="shared" ref="AG172:AI172" si="118">AG170+AG92</f>
        <v>216199811.63340726</v>
      </c>
      <c r="AH172" s="159">
        <f t="shared" si="118"/>
        <v>216199811.63340726</v>
      </c>
      <c r="AI172" s="159">
        <f t="shared" si="118"/>
        <v>1649086651.5502808</v>
      </c>
      <c r="AJ172" s="162" t="s">
        <v>59</v>
      </c>
    </row>
    <row r="173" spans="1:36" x14ac:dyDescent="0.25">
      <c r="A173" s="23"/>
      <c r="B173" s="24"/>
      <c r="C173" s="25"/>
      <c r="D173" s="24"/>
      <c r="E173" s="24"/>
      <c r="F173" s="26"/>
      <c r="G173" s="27"/>
      <c r="H173" s="28"/>
      <c r="I173" s="28"/>
      <c r="J173" s="28"/>
      <c r="K173" s="29"/>
      <c r="L173" s="30"/>
      <c r="M173" s="24"/>
      <c r="N173" s="24"/>
      <c r="O173" s="24"/>
      <c r="P173" s="24"/>
      <c r="Q173" s="24"/>
      <c r="R173" s="30"/>
      <c r="S173" s="30"/>
      <c r="T173" s="30"/>
      <c r="U173" s="24"/>
      <c r="V173" s="24"/>
      <c r="W173" s="24"/>
      <c r="X173" s="24"/>
      <c r="Y173" s="31"/>
      <c r="Z173" s="31"/>
      <c r="AA173" s="31"/>
      <c r="AB173" s="31"/>
      <c r="AC173" s="31"/>
      <c r="AD173" s="31"/>
      <c r="AE173" s="32"/>
      <c r="AF173" s="32"/>
      <c r="AG173" s="32"/>
      <c r="AH173" s="32"/>
      <c r="AI173" s="32"/>
    </row>
    <row r="175" spans="1:36" ht="39" x14ac:dyDescent="0.25">
      <c r="A175" s="141"/>
      <c r="B175" s="142" t="s">
        <v>1</v>
      </c>
      <c r="C175" s="142" t="s">
        <v>2</v>
      </c>
      <c r="E175" s="143" t="s">
        <v>3</v>
      </c>
      <c r="F175" s="144" t="s">
        <v>53</v>
      </c>
      <c r="G175" s="145"/>
      <c r="H175" s="146" t="s">
        <v>4</v>
      </c>
      <c r="I175" s="146" t="s">
        <v>5</v>
      </c>
      <c r="J175" s="146" t="s">
        <v>6</v>
      </c>
      <c r="K175" s="143" t="s">
        <v>7</v>
      </c>
      <c r="L175" s="141" t="s">
        <v>40</v>
      </c>
      <c r="M175" s="147" t="s">
        <v>8</v>
      </c>
      <c r="N175" s="142" t="s">
        <v>9</v>
      </c>
      <c r="O175" s="142" t="s">
        <v>10</v>
      </c>
      <c r="P175" s="141" t="s">
        <v>11</v>
      </c>
      <c r="Q175" s="141" t="s">
        <v>12</v>
      </c>
      <c r="R175" s="141" t="s">
        <v>33</v>
      </c>
      <c r="S175" s="141" t="s">
        <v>34</v>
      </c>
      <c r="T175" s="141"/>
      <c r="U175" s="141" t="s">
        <v>52</v>
      </c>
      <c r="V175" s="141" t="s">
        <v>9</v>
      </c>
      <c r="W175" s="148" t="s">
        <v>10</v>
      </c>
      <c r="Y175" s="148" t="s">
        <v>11</v>
      </c>
      <c r="Z175" s="148" t="s">
        <v>54</v>
      </c>
      <c r="AA175" s="141" t="s">
        <v>55</v>
      </c>
      <c r="AB175" s="142"/>
      <c r="AC175" s="142"/>
      <c r="AD175" s="142"/>
    </row>
    <row r="176" spans="1:36" x14ac:dyDescent="0.25">
      <c r="A176" s="149">
        <v>45382</v>
      </c>
      <c r="B176" s="57" t="s">
        <v>51</v>
      </c>
      <c r="C176" s="149">
        <v>45055</v>
      </c>
      <c r="D176" s="57"/>
      <c r="E176" s="150">
        <v>60990</v>
      </c>
      <c r="F176" s="57">
        <v>1</v>
      </c>
      <c r="G176" s="151"/>
      <c r="H176" s="57"/>
      <c r="I176" s="57"/>
      <c r="J176" s="57"/>
      <c r="K176" s="152"/>
      <c r="L176" s="57"/>
      <c r="M176" s="57"/>
      <c r="N176" s="57"/>
      <c r="O176" s="57"/>
      <c r="P176" s="57"/>
      <c r="Q176" s="57"/>
      <c r="R176" s="57"/>
      <c r="S176" s="57"/>
      <c r="T176" s="57"/>
      <c r="U176" s="153">
        <f>+(A176-C176)/365</f>
        <v>0.89589041095890409</v>
      </c>
      <c r="V176" s="57">
        <v>3</v>
      </c>
      <c r="W176" s="154">
        <f>V176-U176</f>
        <v>2.1041095890410961</v>
      </c>
      <c r="X176" s="57"/>
      <c r="Y176" s="155">
        <f>IF(E176&gt;F176,E176-F176,0)</f>
        <v>60989</v>
      </c>
      <c r="Z176" s="155">
        <f>(E176-F176)/V176*0.9</f>
        <v>18296.7</v>
      </c>
      <c r="AA176" s="56">
        <f>Y176-Z176</f>
        <v>42692.3</v>
      </c>
      <c r="AB176" s="57"/>
      <c r="AC176" s="57"/>
      <c r="AD176" s="57"/>
    </row>
    <row r="177" spans="1:30" x14ac:dyDescent="0.25">
      <c r="A177" s="149">
        <v>45382</v>
      </c>
      <c r="B177" s="57" t="s">
        <v>51</v>
      </c>
      <c r="C177" s="149">
        <v>45120</v>
      </c>
      <c r="D177" s="57"/>
      <c r="E177" s="150">
        <v>76405</v>
      </c>
      <c r="F177" s="57">
        <v>1</v>
      </c>
      <c r="G177" s="151"/>
      <c r="H177" s="57"/>
      <c r="I177" s="57"/>
      <c r="J177" s="57"/>
      <c r="K177" s="152"/>
      <c r="L177" s="57"/>
      <c r="M177" s="57"/>
      <c r="N177" s="57"/>
      <c r="O177" s="57"/>
      <c r="P177" s="57"/>
      <c r="Q177" s="57"/>
      <c r="R177" s="57"/>
      <c r="S177" s="57"/>
      <c r="T177" s="57"/>
      <c r="U177" s="153">
        <f>+(A177-C177)/365</f>
        <v>0.71780821917808224</v>
      </c>
      <c r="V177" s="57">
        <v>3</v>
      </c>
      <c r="W177" s="154">
        <f>V177-U177</f>
        <v>2.2821917808219179</v>
      </c>
      <c r="X177" s="57"/>
      <c r="Y177" s="155">
        <f>IF(E177&gt;F177,E177-F177,0)</f>
        <v>76404</v>
      </c>
      <c r="Z177" s="155">
        <f>(E177-F177)/V177*0.72</f>
        <v>18336.96</v>
      </c>
      <c r="AA177" s="56">
        <f>Y177-Z177</f>
        <v>58067.040000000001</v>
      </c>
      <c r="AB177" s="57"/>
      <c r="AC177" s="57"/>
      <c r="AD177" s="57"/>
    </row>
    <row r="178" spans="1:30" x14ac:dyDescent="0.25">
      <c r="E178" s="138">
        <f>SUM(E176:E177)</f>
        <v>137395</v>
      </c>
      <c r="G178" s="140"/>
      <c r="Z178" s="138">
        <f>SUM(Z176:Z177)</f>
        <v>36633.660000000003</v>
      </c>
      <c r="AA178" s="138">
        <f>SUM(AA176:AA177)</f>
        <v>100759.34</v>
      </c>
    </row>
    <row r="180" spans="1:30" ht="39" x14ac:dyDescent="0.25">
      <c r="A180" s="83"/>
      <c r="B180" s="84" t="s">
        <v>1</v>
      </c>
      <c r="C180" s="84" t="s">
        <v>2</v>
      </c>
      <c r="D180" s="57"/>
      <c r="E180" s="103" t="s">
        <v>3</v>
      </c>
      <c r="F180" s="101" t="s">
        <v>53</v>
      </c>
      <c r="G180" s="139"/>
      <c r="H180" s="102" t="s">
        <v>4</v>
      </c>
      <c r="I180" s="102" t="s">
        <v>5</v>
      </c>
      <c r="J180" s="102" t="s">
        <v>6</v>
      </c>
      <c r="K180" s="103" t="s">
        <v>7</v>
      </c>
      <c r="L180" s="83" t="s">
        <v>40</v>
      </c>
      <c r="M180" s="104" t="s">
        <v>8</v>
      </c>
      <c r="N180" s="84" t="s">
        <v>9</v>
      </c>
      <c r="O180" s="84" t="s">
        <v>10</v>
      </c>
      <c r="P180" s="83" t="s">
        <v>11</v>
      </c>
      <c r="Q180" s="83" t="s">
        <v>12</v>
      </c>
      <c r="R180" s="83" t="s">
        <v>33</v>
      </c>
      <c r="S180" s="83" t="s">
        <v>34</v>
      </c>
      <c r="T180" s="83"/>
      <c r="U180" s="100" t="s">
        <v>52</v>
      </c>
      <c r="V180" s="84" t="s">
        <v>9</v>
      </c>
      <c r="W180" s="100" t="s">
        <v>10</v>
      </c>
      <c r="X180" s="57"/>
      <c r="Y180" s="84" t="s">
        <v>11</v>
      </c>
      <c r="Z180" s="100" t="s">
        <v>54</v>
      </c>
      <c r="AA180" s="83" t="s">
        <v>55</v>
      </c>
      <c r="AB180" s="84"/>
      <c r="AC180" s="156"/>
      <c r="AD180" s="142"/>
    </row>
    <row r="181" spans="1:30" x14ac:dyDescent="0.25">
      <c r="A181" s="149">
        <v>45382</v>
      </c>
      <c r="B181" s="157" t="s">
        <v>56</v>
      </c>
      <c r="C181" s="149">
        <v>45351</v>
      </c>
      <c r="D181" s="57"/>
      <c r="E181" s="150">
        <v>11460000</v>
      </c>
      <c r="F181" s="57">
        <v>1</v>
      </c>
      <c r="G181" s="57"/>
      <c r="H181" s="57"/>
      <c r="I181" s="57"/>
      <c r="J181" s="57"/>
      <c r="K181" s="152"/>
      <c r="L181" s="57"/>
      <c r="M181" s="57"/>
      <c r="N181" s="57"/>
      <c r="O181" s="57"/>
      <c r="P181" s="57"/>
      <c r="Q181" s="57"/>
      <c r="R181" s="57"/>
      <c r="S181" s="57"/>
      <c r="T181" s="57"/>
      <c r="U181" s="153">
        <f>+(A181-C181)/365</f>
        <v>8.4931506849315067E-2</v>
      </c>
      <c r="V181" s="57">
        <v>8</v>
      </c>
      <c r="W181" s="154">
        <f>V181-U181</f>
        <v>7.9150684931506845</v>
      </c>
      <c r="X181" s="57"/>
      <c r="Y181" s="155">
        <f>IF(E181&gt;F181,E181-F181,0)</f>
        <v>11459999</v>
      </c>
      <c r="Z181" s="155">
        <f>(E181-F181)/V181*0.08</f>
        <v>114599.99</v>
      </c>
      <c r="AA181" s="56">
        <f>Y181-Z181</f>
        <v>11345399.01</v>
      </c>
      <c r="AB181" s="57"/>
    </row>
  </sheetData>
  <mergeCells count="1">
    <mergeCell ref="B2:Z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Dep CA 2014-15, 2015-16</vt:lpstr>
      <vt:lpstr>Depreciation CA 2013 2016-24</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Kiran IPP</dc:creator>
  <cp:lastModifiedBy>Suresh</cp:lastModifiedBy>
  <dcterms:created xsi:type="dcterms:W3CDTF">2018-04-07T08:11:39Z</dcterms:created>
  <dcterms:modified xsi:type="dcterms:W3CDTF">2024-06-07T11:15:56Z</dcterms:modified>
</cp:coreProperties>
</file>