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Amit Jaiswal\Acerage\"/>
    </mc:Choice>
  </mc:AlternateContent>
  <xr:revisionPtr revIDLastSave="0" documentId="13_ncr:1_{61ADD54A-77F7-4E41-8E64-7DB1667FFCDC}" xr6:coauthVersionLast="47" xr6:coauthVersionMax="47" xr10:uidLastSave="{00000000-0000-0000-0000-000000000000}"/>
  <bookViews>
    <workbookView xWindow="-120" yWindow="-120" windowWidth="24240" windowHeight="13140" tabRatio="867" activeTab="2" xr2:uid="{00000000-000D-0000-FFFF-FFFF00000000}"/>
  </bookViews>
  <sheets>
    <sheet name="Cost of Construction" sheetId="20" r:id="rId1"/>
    <sheet name="ASSUMPTIONS" sheetId="18" r:id="rId2"/>
    <sheet name="Working" sheetId="21" r:id="rId3"/>
    <sheet name="Area Statement" sheetId="22" r:id="rId4"/>
  </sheets>
  <definedNames>
    <definedName name="\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\123" hidden="1">#REF!</definedName>
    <definedName name="\1234" hidden="1">#REF!</definedName>
    <definedName name="\12345" hidden="1">#REF!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_wrn1" hidden="1">{#N/A,#N/A,FALSE,"Kalk"}</definedName>
    <definedName name="________wrn2" hidden="1">{"Kalk_druck",#N/A,FALSE,"Kalk";#N/A,#N/A,FALSE,"Risiken";"AllgKost_Druck",#N/A,FALSE,"AllgKost";"KompKost_Druck",#N/A,FALSE,"KompKost"}</definedName>
    <definedName name="________wrn3" hidden="1">{#N/A,#N/A,FALSE,"Kalk"}</definedName>
    <definedName name="________ys1" hidden="1">{#N/A,#N/A,FALSE,"abs";#N/A,#N/A,FALSE,"Annex-I";#N/A,#N/A,FALSE,"Annex-II";#N/A,#N/A,FALSE,"Annex-III";#N/A,#N/A,FALSE,"Annex-IV";#N/A,#N/A,FALSE,"Annex-V";#N/A,#N/A,FALSE,"Annex-VI"}</definedName>
    <definedName name="_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_wrn1" hidden="1">{#N/A,#N/A,FALSE,"Kalk"}</definedName>
    <definedName name="_______wrn2" hidden="1">{"Kalk_druck",#N/A,FALSE,"Kalk";#N/A,#N/A,FALSE,"Risiken";"AllgKost_Druck",#N/A,FALSE,"AllgKost";"KompKost_Druck",#N/A,FALSE,"KompKost"}</definedName>
    <definedName name="_______wrn3" hidden="1">{#N/A,#N/A,FALSE,"Kalk"}</definedName>
    <definedName name="_______ys1" hidden="1">{#N/A,#N/A,FALSE,"abs";#N/A,#N/A,FALSE,"Annex-I";#N/A,#N/A,FALSE,"Annex-II";#N/A,#N/A,FALSE,"Annex-III";#N/A,#N/A,FALSE,"Annex-IV";#N/A,#N/A,FALSE,"Annex-V";#N/A,#N/A,FALSE,"Annex-VI"}</definedName>
    <definedName name="_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_wrn1" hidden="1">{#N/A,#N/A,FALSE,"Kalk"}</definedName>
    <definedName name="______wrn2" hidden="1">{"Kalk_druck",#N/A,FALSE,"Kalk";#N/A,#N/A,FALSE,"Risiken";"AllgKost_Druck",#N/A,FALSE,"AllgKost";"KompKost_Druck",#N/A,FALSE,"KompKost"}</definedName>
    <definedName name="______wrn3" hidden="1">{#N/A,#N/A,FALSE,"Kalk"}</definedName>
    <definedName name="______ys1" hidden="1">{#N/A,#N/A,FALSE,"abs";#N/A,#N/A,FALSE,"Annex-I";#N/A,#N/A,FALSE,"Annex-II";#N/A,#N/A,FALSE,"Annex-III";#N/A,#N/A,FALSE,"Annex-IV";#N/A,#N/A,FALSE,"Annex-V";#N/A,#N/A,FALSE,"Annex-VI"}</definedName>
    <definedName name="_____aa1" hidden="1">{"'Bill No. 7'!$A$1:$G$32"}</definedName>
    <definedName name="_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_wrn1" hidden="1">{#N/A,#N/A,FALSE,"Kalk"}</definedName>
    <definedName name="_____wrn2" hidden="1">{"Kalk_druck",#N/A,FALSE,"Kalk";#N/A,#N/A,FALSE,"Risiken";"AllgKost_Druck",#N/A,FALSE,"AllgKost";"KompKost_Druck",#N/A,FALSE,"KompKost"}</definedName>
    <definedName name="_____wrn3" hidden="1">{#N/A,#N/A,FALSE,"Kalk"}</definedName>
    <definedName name="_____ys1" hidden="1">{#N/A,#N/A,FALSE,"abs";#N/A,#N/A,FALSE,"Annex-I";#N/A,#N/A,FALSE,"Annex-II";#N/A,#N/A,FALSE,"Annex-III";#N/A,#N/A,FALSE,"Annex-IV";#N/A,#N/A,FALSE,"Annex-V";#N/A,#N/A,FALSE,"Annex-VI"}</definedName>
    <definedName name="____aa1" hidden="1">{"'Bill No. 7'!$A$1:$G$32"}</definedName>
    <definedName name="_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d2" hidden="1">{#N/A,#N/A,FALSE,"mgtsum.XLS";#N/A,#N/A,FALSE,"CAPONE";#N/A,#N/A,FALSE,"CAPTWO";#N/A,#N/A,FALSE,"CAPTHREE"}</definedName>
    <definedName name="_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ns1" hidden="1">{#N/A,#N/A,FALSE,"COVER1.XLS ";#N/A,#N/A,FALSE,"RACT1.XLS";#N/A,#N/A,FALSE,"RACT2.XLS";#N/A,#N/A,FALSE,"ECCMP";#N/A,#N/A,FALSE,"WELDER.XLS"}</definedName>
    <definedName name="_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_wrn1" hidden="1">{#N/A,#N/A,FALSE,"Kalk"}</definedName>
    <definedName name="____wrn2" hidden="1">{"Kalk_druck",#N/A,FALSE,"Kalk";#N/A,#N/A,FALSE,"Risiken";"AllgKost_Druck",#N/A,FALSE,"AllgKost";"KompKost_Druck",#N/A,FALSE,"KompKost"}</definedName>
    <definedName name="____wrn3" hidden="1">{#N/A,#N/A,FALSE,"Kalk"}</definedName>
    <definedName name="____ys1" hidden="1">{#N/A,#N/A,FALSE,"abs";#N/A,#N/A,FALSE,"Annex-I";#N/A,#N/A,FALSE,"Annex-II";#N/A,#N/A,FALSE,"Annex-III";#N/A,#N/A,FALSE,"Annex-IV";#N/A,#N/A,FALSE,"Annex-V";#N/A,#N/A,FALSE,"Annex-VI"}</definedName>
    <definedName name="___aa1" hidden="1">{"'Bill No. 7'!$A$1:$G$32"}</definedName>
    <definedName name="___ans987" hidden="1">{#N/A,#N/A,FALSE,"VARIATIONS";#N/A,#N/A,FALSE,"BUDGET";#N/A,#N/A,FALSE,"CIVIL QNTY VAR";#N/A,#N/A,FALSE,"SUMMARY";#N/A,#N/A,FALSE,"MATERIAL VAR"}</definedName>
    <definedName name="_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d1" hidden="1">{#N/A,#N/A,FALSE,"VARIATIONS";#N/A,#N/A,FALSE,"BUDGET";#N/A,#N/A,FALSE,"CIVIL QNTY VAR";#N/A,#N/A,FALSE,"SUMMARY";#N/A,#N/A,FALSE,"MATERIAL VAR"}</definedName>
    <definedName name="___d2" hidden="1">{#N/A,#N/A,FALSE,"mgtsum.XLS";#N/A,#N/A,FALSE,"CAPONE";#N/A,#N/A,FALSE,"CAPTWO";#N/A,#N/A,FALSE,"CAPTHREE"}</definedName>
    <definedName name="___dd5" hidden="1">{#N/A,#N/A,FALSE,"VARIATIONS";#N/A,#N/A,FALSE,"BUDGET";#N/A,#N/A,FALSE,"CIVIL QNTY VAR";#N/A,#N/A,FALSE,"SUMMARY";#N/A,#N/A,FALSE,"MATERIAL VAR"}</definedName>
    <definedName name="___dk1" hidden="1">{#N/A,#N/A,FALSE,"COVER.XLS";#N/A,#N/A,FALSE,"RACT1.XLS";#N/A,#N/A,FALSE,"RACT2.XLS";#N/A,#N/A,FALSE,"ECCMP";#N/A,#N/A,FALSE,"WELDER.XLS"}</definedName>
    <definedName name="___f1" hidden="1">{#N/A,#N/A,FALSE,"VARIATIONS";#N/A,#N/A,FALSE,"BUDGET";#N/A,#N/A,FALSE,"CIVIL QNTY VAR";#N/A,#N/A,FALSE,"SUMMARY";#N/A,#N/A,FALSE,"MATERIAL VAR"}</definedName>
    <definedName name="___fco2" hidden="1">{#N/A,#N/A,FALSE,"gc (2)"}</definedName>
    <definedName name="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key1" hidden="1">#REF!</definedName>
    <definedName name="___key2" hidden="1">#REF!</definedName>
    <definedName name="___kvs1" hidden="1">{#N/A,#N/A,FALSE,"COVER1.XLS ";#N/A,#N/A,FALSE,"RACT1.XLS";#N/A,#N/A,FALSE,"RACT2.XLS";#N/A,#N/A,FALSE,"ECCMP";#N/A,#N/A,FALSE,"WELDER.XLS"}</definedName>
    <definedName name="___kvs2" hidden="1">{#N/A,#N/A,FALSE,"COVER1.XLS ";#N/A,#N/A,FALSE,"RACT1.XLS";#N/A,#N/A,FALSE,"RACT2.XLS";#N/A,#N/A,FALSE,"ECCMP";#N/A,#N/A,FALSE,"WELDER.XLS"}</definedName>
    <definedName name="___kvs5" hidden="1">{#N/A,#N/A,FALSE,"COVER.XLS";#N/A,#N/A,FALSE,"RACT1.XLS";#N/A,#N/A,FALSE,"RACT2.XLS";#N/A,#N/A,FALSE,"ECCMP";#N/A,#N/A,FALSE,"WELDER.XLS"}</definedName>
    <definedName name="___kvs8" hidden="1">{#N/A,#N/A,FALSE,"COVER1.XLS ";#N/A,#N/A,FALSE,"RACT1.XLS";#N/A,#N/A,FALSE,"RACT2.XLS";#N/A,#N/A,FALSE,"ECCMP";#N/A,#N/A,FALSE,"WELDER.XLS"}</definedName>
    <definedName name="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ns1" hidden="1">{#N/A,#N/A,FALSE,"COVER1.XLS ";#N/A,#N/A,FALSE,"RACT1.XLS";#N/A,#N/A,FALSE,"RACT2.XLS";#N/A,#N/A,FALSE,"ECCMP";#N/A,#N/A,FALSE,"WELDER.XLS"}</definedName>
    <definedName name="___PRN1" hidden="1">{#N/A,#N/A,FALSE,"COVER.XLS";#N/A,#N/A,FALSE,"RACT1.XLS";#N/A,#N/A,FALSE,"RACT2.XLS";#N/A,#N/A,FALSE,"ECCMP";#N/A,#N/A,FALSE,"WELDER.XLS"}</definedName>
    <definedName name="_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ram1" hidden="1">{#N/A,#N/A,FALSE,"gc (2)"}</definedName>
    <definedName name="_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wrn1" hidden="1">{#N/A,#N/A,FALSE,"Kalk"}</definedName>
    <definedName name="___wrn2" hidden="1">{"Kalk_druck",#N/A,FALSE,"Kalk";#N/A,#N/A,FALSE,"Risiken";"AllgKost_Druck",#N/A,FALSE,"AllgKost";"KompKost_Druck",#N/A,FALSE,"KompKost"}</definedName>
    <definedName name="___wrn3" hidden="1">{#N/A,#N/A,FALSE,"Kalk"}</definedName>
    <definedName name="___xlfn.BAHTTEXT" hidden="1">#NAME?</definedName>
    <definedName name="___ys1" hidden="1">{#N/A,#N/A,FALSE,"abs";#N/A,#N/A,FALSE,"Annex-I";#N/A,#N/A,FALSE,"Annex-II";#N/A,#N/A,FALSE,"Annex-III";#N/A,#N/A,FALSE,"Annex-IV";#N/A,#N/A,FALSE,"Annex-V";#N/A,#N/A,FALSE,"Annex-VI"}</definedName>
    <definedName name="__123Graph_A" hidden="1">#REF!</definedName>
    <definedName name="__123Graph_ACURRENT" hidden="1">#REF!</definedName>
    <definedName name="__123Graph_ACURVE" hidden="1">#REF!</definedName>
    <definedName name="__123Graph_ADOMSAL" hidden="1">#REF!</definedName>
    <definedName name="__123Graph_AEXPSAL" hidden="1">#REF!</definedName>
    <definedName name="__123Graph_AGROSSEARN" hidden="1">#REF!</definedName>
    <definedName name="__123Graph_AIncome" hidden="1">#REF!</definedName>
    <definedName name="__123Graph_ANETWORTH" hidden="1">#REF!</definedName>
    <definedName name="__123Graph_APAY" hidden="1">#REF!</definedName>
    <definedName name="__123Graph_APROFIT" hidden="1">#REF!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LBL_A" hidden="1">#REF!</definedName>
    <definedName name="__123Graph_LBL_ADOMSAL" hidden="1">#REF!</definedName>
    <definedName name="__123Graph_LBL_AEXPSAL" hidden="1">#REF!</definedName>
    <definedName name="__123Graph_LBL_AGROSSEARN" hidden="1">#REF!</definedName>
    <definedName name="__123Graph_LBL_ANETWORTH" hidden="1">#REF!</definedName>
    <definedName name="__123Graph_LBL_APROFIT" hidden="1">#REF!</definedName>
    <definedName name="__123Graph_LBL_B" hidden="1">#REF!</definedName>
    <definedName name="__123Graph_LBL_C" hidden="1">#REF!</definedName>
    <definedName name="__123Graph_LBL_D" hidden="1">#REF!</definedName>
    <definedName name="__123Graph_LBL_E" hidden="1">#REF!</definedName>
    <definedName name="__123Graph_X" hidden="1">#REF!</definedName>
    <definedName name="__123Graph_XCURVE" hidden="1">#REF!</definedName>
    <definedName name="__123Graph_XDOMSAL" hidden="1">#REF!</definedName>
    <definedName name="__123Graph_XEXPSAL" hidden="1">#REF!</definedName>
    <definedName name="__123Graph_XGROSSEARN" hidden="1">#REF!</definedName>
    <definedName name="__123Graph_XIncome" hidden="1">#REF!</definedName>
    <definedName name="__123Graph_XIRG" hidden="1">#REF!</definedName>
    <definedName name="__123Graph_XNETWORTH" hidden="1">#REF!</definedName>
    <definedName name="__123Graph_XPAY" hidden="1">#REF!</definedName>
    <definedName name="__123Graph_XPROFIT" hidden="1">#REF!</definedName>
    <definedName name="__a1" hidden="1">{#N/A,#N/A,FALSE,"VARIATIONS";#N/A,#N/A,FALSE,"BUDGET";#N/A,#N/A,FALSE,"CIVIL QNTY VAR";#N/A,#N/A,FALSE,"SUMMARY";#N/A,#N/A,FALSE,"MATERIAL VAR"}</definedName>
    <definedName name="__ans987" hidden="1">{#N/A,#N/A,FALSE,"VARIATIONS";#N/A,#N/A,FALSE,"BUDGET";#N/A,#N/A,FALSE,"CIVIL QNTY VAR";#N/A,#N/A,FALSE,"SUMMARY";#N/A,#N/A,FALSE,"MATERIAL VAR"}</definedName>
    <definedName name="_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d1" hidden="1">{#N/A,#N/A,FALSE,"VARIATIONS";#N/A,#N/A,FALSE,"BUDGET";#N/A,#N/A,FALSE,"CIVIL QNTY VAR";#N/A,#N/A,FALSE,"SUMMARY";#N/A,#N/A,FALSE,"MATERIAL VAR"}</definedName>
    <definedName name="__d2" hidden="1">{#N/A,#N/A,FALSE,"mgtsum.XLS";#N/A,#N/A,FALSE,"CAPONE";#N/A,#N/A,FALSE,"CAPTWO";#N/A,#N/A,FALSE,"CAPTHREE"}</definedName>
    <definedName name="__dd5" hidden="1">{#N/A,#N/A,FALSE,"VARIATIONS";#N/A,#N/A,FALSE,"BUDGET";#N/A,#N/A,FALSE,"CIVIL QNTY VAR";#N/A,#N/A,FALSE,"SUMMARY";#N/A,#N/A,FALSE,"MATERIAL VAR"}</definedName>
    <definedName name="__dk1" hidden="1">{#N/A,#N/A,FALSE,"COVER.XLS";#N/A,#N/A,FALSE,"RACT1.XLS";#N/A,#N/A,FALSE,"RACT2.XLS";#N/A,#N/A,FALSE,"ECCMP";#N/A,#N/A,FALSE,"WELDER.XLS"}</definedName>
    <definedName name="__f1" hidden="1">{#N/A,#N/A,FALSE,"VARIATIONS";#N/A,#N/A,FALSE,"BUDGET";#N/A,#N/A,FALSE,"CIVIL QNTY VAR";#N/A,#N/A,FALSE,"SUMMARY";#N/A,#N/A,FALSE,"MATERIAL VAR"}</definedName>
    <definedName name="__FDS_HYPERLINK_TOGGLE_STATE__" hidden="1">"ON"</definedName>
    <definedName name="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IntlFixup" hidden="1">TRUE</definedName>
    <definedName name="__IntlFixupTable" hidden="1">#REF!</definedName>
    <definedName name="__key1" hidden="1">#REF!</definedName>
    <definedName name="__key2" hidden="1">#REF!</definedName>
    <definedName name="__kvs1" hidden="1">{#N/A,#N/A,FALSE,"COVER1.XLS ";#N/A,#N/A,FALSE,"RACT1.XLS";#N/A,#N/A,FALSE,"RACT2.XLS";#N/A,#N/A,FALSE,"ECCMP";#N/A,#N/A,FALSE,"WELDER.XLS"}</definedName>
    <definedName name="__kvs2" hidden="1">{#N/A,#N/A,FALSE,"COVER1.XLS ";#N/A,#N/A,FALSE,"RACT1.XLS";#N/A,#N/A,FALSE,"RACT2.XLS";#N/A,#N/A,FALSE,"ECCMP";#N/A,#N/A,FALSE,"WELDER.XLS"}</definedName>
    <definedName name="__kvs5" hidden="1">{#N/A,#N/A,FALSE,"COVER.XLS";#N/A,#N/A,FALSE,"RACT1.XLS";#N/A,#N/A,FALSE,"RACT2.XLS";#N/A,#N/A,FALSE,"ECCMP";#N/A,#N/A,FALSE,"WELDER.XLS"}</definedName>
    <definedName name="__kvs8" hidden="1">{#N/A,#N/A,FALSE,"COVER1.XLS ";#N/A,#N/A,FALSE,"RACT1.XLS";#N/A,#N/A,FALSE,"RACT2.XLS";#N/A,#N/A,FALSE,"ECCMP";#N/A,#N/A,FALSE,"WELDER.XLS"}</definedName>
    <definedName name="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PRN1" hidden="1">{#N/A,#N/A,FALSE,"COVER.XLS";#N/A,#N/A,FALSE,"RACT1.XLS";#N/A,#N/A,FALSE,"RACT2.XLS";#N/A,#N/A,FALSE,"ECCMP";#N/A,#N/A,FALSE,"WELDER.XLS"}</definedName>
    <definedName name="_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wrn1" hidden="1">{#N/A,#N/A,FALSE,"Kalk"}</definedName>
    <definedName name="__wrn2" hidden="1">{"Kalk_druck",#N/A,FALSE,"Kalk";#N/A,#N/A,FALSE,"Risiken";"AllgKost_Druck",#N/A,FALSE,"AllgKost";"KompKost_Druck",#N/A,FALSE,"KompKost"}</definedName>
    <definedName name="__wrn3" hidden="1">{#N/A,#N/A,FALSE,"Kalk"}</definedName>
    <definedName name="__xlfn.BAHTTEXT" hidden="1">#NAME?</definedName>
    <definedName name="__ys1" hidden="1">{#N/A,#N/A,FALSE,"abs";#N/A,#N/A,FALSE,"Annex-I";#N/A,#N/A,FALSE,"Annex-II";#N/A,#N/A,FALSE,"Annex-III";#N/A,#N/A,FALSE,"Annex-IV";#N/A,#N/A,FALSE,"Annex-V";#N/A,#N/A,FALSE,"Annex-VI"}</definedName>
    <definedName name="_1__123Graph_AAdmin_Expenses" hidden="1">#REF!</definedName>
    <definedName name="_11__123Graph_BCHART_4" hidden="1">#REF!</definedName>
    <definedName name="_15__123Graph_XCHART_3" hidden="1">#REF!</definedName>
    <definedName name="_16__123Graph_XCHART_4" hidden="1">#REF!</definedName>
    <definedName name="_2__123Graph_AChart_1AJ" hidden="1">#REF!</definedName>
    <definedName name="_2__123Graph_AService_Expense" hidden="1">#REF!</definedName>
    <definedName name="_3__123Graph_AChart_1Q" hidden="1">#REF!</definedName>
    <definedName name="_3__123Graph_BAdmin_Expenses" hidden="1">#REF!</definedName>
    <definedName name="_4__123Graph_ACHART_3" hidden="1">#REF!</definedName>
    <definedName name="_4__123Graph_BChart_1Q" hidden="1">#REF!</definedName>
    <definedName name="_4__123Graph_BService_Expense" hidden="1">#REF!</definedName>
    <definedName name="_5__123Graph_XAdmin_Expenses" hidden="1">#REF!</definedName>
    <definedName name="_6__123Graph_ACHART_4" hidden="1">#REF!</definedName>
    <definedName name="_6__123Graph_XService_Expense" hidden="1">#REF!</definedName>
    <definedName name="_7a" hidden="1">#REF!</definedName>
    <definedName name="_9__123Graph_BCHART_3" hidden="1">#REF!</definedName>
    <definedName name="_a1" hidden="1">{#N/A,#N/A,FALSE,"VARIATIONS";#N/A,#N/A,FALSE,"BUDGET";#N/A,#N/A,FALSE,"CIVIL QNTY VAR";#N/A,#N/A,FALSE,"SUMMARY";#N/A,#N/A,FALSE,"MATERIAL VAR"}</definedName>
    <definedName name="_abs123" hidden="1">{#N/A,#N/A,FALSE,"M&amp;B_43A_fab";#N/A,#N/A,FALSE,"M&amp;B_43A_ERE.";#N/A,#N/A,FALSE,"M&amp;B-43A-ALIGN"}</definedName>
    <definedName name="_ABS2" hidden="1">{#N/A,#N/A,FALSE,"M&amp;B_43A_fab";#N/A,#N/A,FALSE,"M&amp;B_43A_ERE.";#N/A,#N/A,FALSE,"M&amp;B-43A-ALIGN"}</definedName>
    <definedName name="_afr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ans987" hidden="1">{#N/A,#N/A,FALSE,"VARIATIONS";#N/A,#N/A,FALSE,"BUDGET";#N/A,#N/A,FALSE,"CIVIL QNTY VAR";#N/A,#N/A,FALSE,"SUMMARY";#N/A,#N/A,FALSE,"MATERIAL VAR"}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BS1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BOQ3" hidden="1">{#N/A,#N/A,FALSE,"mpph1";#N/A,#N/A,FALSE,"mpmseb";#N/A,#N/A,FALSE,"mpph2"}</definedName>
    <definedName name="_cat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ctc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d1" hidden="1">{#N/A,#N/A,FALSE,"VARIATIONS";#N/A,#N/A,FALSE,"BUDGET";#N/A,#N/A,FALSE,"CIVIL QNTY VAR";#N/A,#N/A,FALSE,"SUMMARY";#N/A,#N/A,FALSE,"MATERIAL VAR"}</definedName>
    <definedName name="_d2" hidden="1">{#N/A,#N/A,FALSE,"mgtsum.XLS";#N/A,#N/A,FALSE,"CAPONE";#N/A,#N/A,FALSE,"CAPTWO";#N/A,#N/A,FALSE,"CAPTHREE"}</definedName>
    <definedName name="_dd5" hidden="1">{#N/A,#N/A,FALSE,"VARIATIONS";#N/A,#N/A,FALSE,"BUDGET";#N/A,#N/A,FALSE,"CIVIL QNTY VAR";#N/A,#N/A,FALSE,"SUMMARY";#N/A,#N/A,FALSE,"MATERIAL VAR"}</definedName>
    <definedName name="_Dist_Values" hidden="1">#REF!</definedName>
    <definedName name="_dk1" hidden="1">{#N/A,#N/A,FALSE,"COVER.XLS";#N/A,#N/A,FALSE,"RACT1.XLS";#N/A,#N/A,FALSE,"RACT2.XLS";#N/A,#N/A,FALSE,"ECCMP";#N/A,#N/A,FALSE,"WELDER.XLS"}</definedName>
    <definedName name="_f1" hidden="1">{#N/A,#N/A,FALSE,"VARIATIONS";#N/A,#N/A,FALSE,"BUDGET";#N/A,#N/A,FALSE,"CIVIL QNTY VAR";#N/A,#N/A,FALSE,"SUMMARY";#N/A,#N/A,FALSE,"MATERIAL VAR"}</definedName>
    <definedName name="_f3" hidden="1">{#N/A,#N/A,FALSE,"Aging Summary";#N/A,#N/A,FALSE,"Ratio Analysis";#N/A,#N/A,FALSE,"Test 120 Day Accts";#N/A,#N/A,FALSE,"Tickmarks"}</definedName>
    <definedName name="_f4" hidden="1">{#N/A,#N/A,FALSE,"Aging Summary";#N/A,#N/A,FALSE,"Ratio Analysis";#N/A,#N/A,FALSE,"Test 120 Day Accts";#N/A,#N/A,FALSE,"Tickmarks"}</definedName>
    <definedName name="_fco2" hidden="1">{#N/A,#N/A,FALSE,"gc (2)"}</definedName>
    <definedName name="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Fill" hidden="1">#REF!</definedName>
    <definedName name="_Fill1" hidden="1">#REF!</definedName>
    <definedName name="_xlnm._FilterDatabase" hidden="1">#REF!</definedName>
    <definedName name="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Key1" hidden="1">#REF!</definedName>
    <definedName name="_Key2" hidden="1">#REF!</definedName>
    <definedName name="_kvs1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L1" hidden="1">{#N/A,#N/A,FALSE,"mgtsum.XLS";#N/A,#N/A,FALSE,"CAPONE";#N/A,#N/A,FALSE,"CAPTWO";#N/A,#N/A,FALSE,"CAPTHREE"}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MatInverse_In" hidden="1">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ppa1" hidden="1">{#N/A,#N/A,FALSE,"Aging Summary";#N/A,#N/A,FALSE,"Ratio Analysis";#N/A,#N/A,FALSE,"Test 120 Day Accts";#N/A,#N/A,FALSE,"Tickmarks"}</definedName>
    <definedName name="_PRN1" hidden="1">{#N/A,#N/A,FALSE,"COVER.XLS";#N/A,#N/A,FALSE,"RACT1.XLS";#N/A,#N/A,FALSE,"RACT2.XLS";#N/A,#N/A,FALSE,"ECCMP";#N/A,#N/A,FALSE,"WELDER.XLS"}</definedName>
    <definedName name="_RAB0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ram1" hidden="1">{#N/A,#N/A,FALSE,"gc (2)"}</definedName>
    <definedName name="_Regression_Int" hidden="1">1</definedName>
    <definedName name="_Regression_X" hidden="1">#REF!</definedName>
    <definedName name="_Regression_Y" hidden="1">#REF!</definedName>
    <definedName name="_S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s41" hidden="1">{"form-D1",#N/A,FALSE,"FORM-D1";"form-D1_amt",#N/A,FALSE,"FORM-D1"}</definedName>
    <definedName name="_sah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sah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1" hidden="1">{#N/A,#N/A,FALSE,"One Pager";#N/A,#N/A,FALSE,"Technical"}</definedName>
    <definedName name="_tem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tm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tr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wrn1" hidden="1">{#N/A,#N/A,FALSE,"Kalk"}</definedName>
    <definedName name="_wrn2" hidden="1">{"Kalk_druck",#N/A,FALSE,"Kalk";#N/A,#N/A,FALSE,"Risiken";"AllgKost_Druck",#N/A,FALSE,"AllgKost";"KompKost_Druck",#N/A,FALSE,"KompKost"}</definedName>
    <definedName name="_wrn3" hidden="1">{#N/A,#N/A,FALSE,"Kalk"}</definedName>
    <definedName name="_ys1" hidden="1">{#N/A,#N/A,FALSE,"abs";#N/A,#N/A,FALSE,"Annex-I";#N/A,#N/A,FALSE,"Annex-II";#N/A,#N/A,FALSE,"Annex-III";#N/A,#N/A,FALSE,"Annex-IV";#N/A,#N/A,FALSE,"Annex-V";#N/A,#N/A,FALSE,"Annex-VI"}</definedName>
    <definedName name="_ys2" hidden="1">{#N/A,#N/A,FALSE,"abs";#N/A,#N/A,FALSE,"Annex-I";#N/A,#N/A,FALSE,"Annex-II";#N/A,#N/A,FALSE,"Annex-III";#N/A,#N/A,FALSE,"Annex-IV";#N/A,#N/A,FALSE,"Annex-V";#N/A,#N/A,FALSE,"Annex-VI"}</definedName>
    <definedName name="AA" hidden="1">{#N/A,#N/A,FALSE,"VARIATIONS";#N/A,#N/A,FALSE,"BUDGET";#N/A,#N/A,FALSE,"CIVIL QNTY VAR";#N/A,#N/A,FALSE,"SUMMARY";#N/A,#N/A,FALSE,"MATERIAL VAR"}</definedName>
    <definedName name="AA.Report.Files" hidden="1">#REF!</definedName>
    <definedName name="AA.Reports.Available" hidden="1">#REF!</definedName>
    <definedName name="AA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AA_DOCTOPS" hidden="1">"AAA_SET"</definedName>
    <definedName name="AAA_duser" hidden="1">"OFF"</definedName>
    <definedName name="aaaaa" hidden="1">{"form-D1",#N/A,FALSE,"FORM-D1";"form-D1_amt",#N/A,FALSE,"FORM-D1"}</definedName>
    <definedName name="aaaaaaa" hidden="1">{"form-D1",#N/A,FALSE,"FORM-D1";"form-D1_amt",#N/A,FALSE,"FORM-D1"}</definedName>
    <definedName name="aaaaaaaa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aaaaaaaaaaaaa" hidden="1">{"'Sheet1'!$A$4386:$N$4591"}</definedName>
    <definedName name="AAB_Addin5" hidden="1">"AAB_Description for addin 5,Description for addin 5,Description for addin 5,Description for addin 5,Description for addin 5,Description for addin 5"</definedName>
    <definedName name="aaffa" hidden="1">{#N/A,#N/A,FALSE,"COVER.XLS";#N/A,#N/A,FALSE,"RACT1.XLS";#N/A,#N/A,FALSE,"RACT2.XLS";#N/A,#N/A,FALSE,"ECCMP";#N/A,#N/A,FALSE,"WELDER.XLS"}</definedName>
    <definedName name="aakdf" hidden="1">{#N/A,#N/A,FALSE,"mgtsum.XLS";#N/A,#N/A,FALSE,"CAPONE";#N/A,#N/A,FALSE,"CAPTWO";#N/A,#N/A,FALSE,"CAPTHREE"}</definedName>
    <definedName name="aas" hidden="1">{"'Bill No. 7'!$A$1:$G$32"}</definedName>
    <definedName name="aasdf" hidden="1">{"form-D1",#N/A,FALSE,"FORM-D1";"form-D1_amt",#N/A,FALSE,"FORM-D1"}</definedName>
    <definedName name="AB" hidden="1">{#N/A,#N/A,FALSE,"VARIATIONS";#N/A,#N/A,FALSE,"BUDGET";#N/A,#N/A,FALSE,"CIVIL QNTY VAR";#N/A,#N/A,FALSE,"SUMMARY";#N/A,#N/A,FALSE,"MATERIAL VAR"}</definedName>
    <definedName name="aba" hidden="1">{#N/A,#N/A,FALSE,"COVER1.XLS ";#N/A,#N/A,FALSE,"RACT1.XLS";#N/A,#N/A,FALSE,"RACT2.XLS";#N/A,#N/A,FALSE,"ECCMP";#N/A,#N/A,FALSE,"WELDER.XLS"}</definedName>
    <definedName name="ABC" hidden="1">{#N/A,#N/A,FALSE,"VARIATIONS";#N/A,#N/A,FALSE,"BUDGET";#N/A,#N/A,FALSE,"CIVIL QNTY VAR";#N/A,#N/A,FALSE,"SUMMARY";#N/A,#N/A,FALSE,"MATERIAL VAR"}</definedName>
    <definedName name="abc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bcde" hidden="1">{#N/A,#N/A,FALSE,"VARIATIONS";#N/A,#N/A,FALSE,"BUDGET";#N/A,#N/A,FALSE,"CIVIL QNTY VAR";#N/A,#N/A,FALSE,"SUMMARY";#N/A,#N/A,FALSE,"MATERIAL VAR"}</definedName>
    <definedName name="abcde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bcdefg" hidden="1">{#N/A,#N/A,FALSE,"mgtsum.XLS";#N/A,#N/A,FALSE,"CAPONE";#N/A,#N/A,FALSE,"CAPTWO";#N/A,#N/A,FALSE,"CAPTHREE"}</definedName>
    <definedName name="abcxyz" hidden="1">{#N/A,#N/A,FALSE,"mgtsum.XLS";#N/A,#N/A,FALSE,"CAPONE";#N/A,#N/A,FALSE,"CAPTWO";#N/A,#N/A,FALSE,"CAPTHREE"}</definedName>
    <definedName name="Abs" hidden="1">#REF!</definedName>
    <definedName name="abs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bst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bstractE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ccessDatabase" hidden="1">"C:\data\excel\temp.mdb"</definedName>
    <definedName name="accomation" hidden="1">#REF!</definedName>
    <definedName name="ACED" hidden="1">{"'Sheet1'!$A$4386:$N$4591"}</definedName>
    <definedName name="ada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dad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adadd" hidden="1">{#N/A,#N/A,FALSE,"COVER1.XLS ";#N/A,#N/A,FALSE,"RACT1.XLS";#N/A,#N/A,FALSE,"RACT2.XLS";#N/A,#N/A,FALSE,"ECCMP";#N/A,#N/A,FALSE,"WELDER.XLS"}</definedName>
    <definedName name="adagshdh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dd_BO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df" hidden="1">{#N/A,#N/A,FALSE,"COVER1.XLS ";#N/A,#N/A,FALSE,"RACT1.XLS";#N/A,#N/A,FALSE,"RACT2.XLS";#N/A,#N/A,FALSE,"ECCMP";#N/A,#N/A,FALSE,"WELDER.XLS"}</definedName>
    <definedName name="adity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ds" hidden="1">{#N/A,#N/A,FALSE,"COVER1.XLS ";#N/A,#N/A,FALSE,"RACT1.XLS";#N/A,#N/A,FALSE,"RACT2.XLS";#N/A,#N/A,FALSE,"ECCMP";#N/A,#N/A,FALSE,"WELDER.XLS"}</definedName>
    <definedName name="adsa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FEEEE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F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jslk" hidden="1">{"form-D1",#N/A,FALSE,"FORM-D1";"form-D1_amt",#N/A,FALSE,"FORM-D1"}</definedName>
    <definedName name="aksj" hidden="1">{"form-D1",#N/A,FALSE,"FORM-D1";"form-D1_amt",#N/A,FALSE,"FORM-D1"}</definedName>
    <definedName name="ALSJDIWHD" hidden="1">{#N/A,#N/A,FALSE,"견적대비-2"}</definedName>
    <definedName name="anscount" hidden="1">1</definedName>
    <definedName name="anuj10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05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1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2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94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nuj9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QWE" hidden="1">{#N/A,#N/A,FALSE,"mpph1";#N/A,#N/A,FALSE,"mpmseb";#N/A,#N/A,FALSE,"mpph2"}</definedName>
    <definedName name="ARUN" hidden="1">#REF!</definedName>
    <definedName name="arvind" hidden="1">{#N/A,#N/A,FALSE,"VARIATIONS";#N/A,#N/A,FALSE,"BUDGET";#N/A,#N/A,FALSE,"CIVIL QNTY VAR";#N/A,#N/A,FALSE,"SUMMARY";#N/A,#N/A,FALSE,"MATERIAL VAR"}</definedName>
    <definedName name="A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S2DocOpenMode" hidden="1">"AS2DocumentEdit"</definedName>
    <definedName name="AS2HasNoAutoHeaderFooter" hidden="1">" "</definedName>
    <definedName name="asa" hidden="1">{#N/A,#N/A,FALSE,"COVER1.XLS ";#N/A,#N/A,FALSE,"RACT1.XLS";#N/A,#N/A,FALSE,"RACT2.XLS";#N/A,#N/A,FALSE,"ECCMP";#N/A,#N/A,FALSE,"WELDER.XLS"}</definedName>
    <definedName name="asad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sada" hidden="1">{"'Sheet1'!$A$4386:$N$4591"}</definedName>
    <definedName name="ASASAS" hidden="1">{#N/A,#N/A,FALSE,"견적대비-2"}</definedName>
    <definedName name="asdasd" hidden="1">{#N/A,#N/A,FALSE,"Aging Summary";#N/A,#N/A,FALSE,"Ratio Analysis";#N/A,#N/A,FALSE,"Test 120 Day Accts";#N/A,#N/A,FALSE,"Tickmarks"}</definedName>
    <definedName name="asdasddfguer" hidden="1">#N/A</definedName>
    <definedName name="asd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sdfsa" hidden="1">#REF!</definedName>
    <definedName name="ASDFSDFF" hidden="1">{#N/A,#N/A,FALSE,"mgtsum.XLS";#N/A,#N/A,FALSE,"CAPONE";#N/A,#N/A,FALSE,"CAPTWO";#N/A,#N/A,FALSE,"CAPTHREE"}</definedName>
    <definedName name="as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SE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SFS" hidden="1">{#N/A,#N/A,FALSE,"mgtsum.XLS";#N/A,#N/A,FALSE,"CAPONE";#N/A,#N/A,FALSE,"CAPTWO";#N/A,#N/A,FALSE,"CAPTHREE"}</definedName>
    <definedName name="asjk" hidden="1">{"form-D1",#N/A,FALSE,"FORM-D1";"form-D1_amt",#N/A,FALSE,"FORM-D1"}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dg" hidden="1">#REF!</definedName>
    <definedName name="assa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z" hidden="1">{#N/A,#N/A,FALSE,"VARIATIONS";#N/A,#N/A,FALSE,"BUDGET";#N/A,#N/A,FALSE,"CIVIL QNTY VAR";#N/A,#N/A,FALSE,"SUMMARY";#N/A,#N/A,FALSE,"MATERIAL VAR"}</definedName>
    <definedName name="aw" hidden="1">{#N/A,#N/A,FALSE,"VARIATIONS";#N/A,#N/A,FALSE,"BUDGET";#N/A,#N/A,FALSE,"CIVIL QNTY VAR";#N/A,#N/A,FALSE,"SUMMARY";#N/A,#N/A,FALSE,"MATERIAL VAR"}</definedName>
    <definedName name="awrnfu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XEAL" hidden="1">{"'Sheet1'!$A$4386:$N$4591"}</definedName>
    <definedName name="a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azaza" hidden="1">{"'Sheet1'!$A$4386:$N$4591"}</definedName>
    <definedName name="B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b.ANAN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ADWE" hidden="1">{#N/A,#N/A,FALSE,"mpph1";#N/A,#N/A,FALSE,"mpmseb";#N/A,#N/A,FALSE,"mpph2"}</definedName>
    <definedName name="ban" hidden="1">{#N/A,#N/A,FALSE,"5YRASSPl - consol'd";#N/A,#N/A,FALSE,"5YRASSPl - hotel";#N/A,#N/A,FALSE,"5YRASSPl - excl htl";#N/A,#N/A,FALSE,"VarReport";#N/A,#N/A,FALSE,"Sensitivity";#N/A,#N/A,FALSE,"House View ";#N/A,#N/A,FALSE,"KPI"}</definedName>
    <definedName name="B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BB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bbbbbbbbb" hidden="1">#REF!</definedName>
    <definedName name="BC" hidden="1">#REF!</definedName>
    <definedName name="BD" hidden="1">#REF!</definedName>
    <definedName name="BE" hidden="1">#REF!</definedName>
    <definedName name="bebl" hidden="1">{#N/A,#N/A,FALSE,"VARIATIONS";#N/A,#N/A,FALSE,"BUDGET";#N/A,#N/A,FALSE,"CIVIL QNTY VAR";#N/A,#N/A,FALSE,"SUMMARY";#N/A,#N/A,FALSE,"MATERIAL VAR"}</definedName>
    <definedName name="Beijing" hidden="1">{"All Except Totals",#N/A,TRUE,"Recap";"Totals Page",#N/A,TRUE,"Recap"}</definedName>
    <definedName name="BF" hidden="1">#N/A</definedName>
    <definedName name="BG" hidden="1">#REF!</definedName>
    <definedName name="bggm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H" hidden="1">#REF!</definedName>
    <definedName name="bhb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iiiiiiiii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J" hidden="1">#REF!</definedName>
    <definedName name="bjh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NHJ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dh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dh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Q_Ne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rs" hidden="1">{#N/A,#N/A,FALSE,"abs";#N/A,#N/A,FALSE,"Annex-I";#N/A,#N/A,FALSE,"Annex-II";#N/A,#N/A,FALSE,"Annex-III";#N/A,#N/A,FALSE,"Annex-IV";#N/A,#N/A,FALSE,"Annex-V";#N/A,#N/A,FALSE,"Annex-VI"}</definedName>
    <definedName name="BSARKA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SIWhichPageSetup" hidden="1">1</definedName>
    <definedName name="BSIWhichPageSetup_0" hidden="1">"0þ"</definedName>
    <definedName name="BSR" hidden="1">#REF!</definedName>
    <definedName name="bvcc" hidden="1">{"'Bill No. 7'!$A$1:$G$32"}</definedName>
    <definedName name="c.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dc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L" hidden="1">#REF!</definedName>
    <definedName name="cal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m" hidden="1">{"process graphs",#N/A,FALSE,"graphs&amp;data"}</definedName>
    <definedName name="car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rpn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ATS.Project" hidden="1">"I1168E"</definedName>
    <definedName name="cbf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cccc" hidden="1">{#N/A,#N/A,FALSE,"mpph1";#N/A,#N/A,FALSE,"mpmseb";#N/A,#N/A,FALSE,"mpph2"}</definedName>
    <definedName name="cc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d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cdu" hidden="1">{#N/A,#N/A,FALSE,"COVER.XLS";#N/A,#N/A,FALSE,"RACT1.XLS";#N/A,#N/A,FALSE,"RACT2.XLS";#N/A,#N/A,FALSE,"ECCMP";#N/A,#N/A,FALSE,"WELDER.XLS"}</definedName>
    <definedName name="CENTER" hidden="1">#REF!</definedName>
    <definedName name="c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er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ha" hidden="1">{#N/A,#N/A,FALSE,"gc (2)"}</definedName>
    <definedName name="charh" hidden="1">{"proc_tot_nums",#N/A,TRUE,"Act Numbers";"summary_proc",#N/A,TRUE,"Blank1";"PlanProc",#N/A,TRUE,"PlanProc";"process graphs",#N/A,TRUE,"graphs&amp;data";"proj_nums",#N/A,TRUE,"Act Numbers";"Internal_Proj",#N/A,TRUE,"Internal Proj.";#N/A,#N/A,TRUE,"Plan ProjProg";"project graphs",#N/A,TRUE,"graphs&amp;data";"mtm_proc",#N/A,TRUE,"MTM Proc";"MTM_proj",#N/A,TRUE,"MTM Proj"}</definedName>
    <definedName name="church" hidden="1">{"proc_tot_nums",#N/A,TRUE,"Act Numbers";"summary_proc",#N/A,TRUE,"Blank1";"PlanProc",#N/A,TRUE,"PlanProc";"process graphs",#N/A,TRUE,"graphs&amp;data";"proj_nums",#N/A,TRUE,"Act Numbers";"Internal_Proj",#N/A,TRUE,"Internal Proj.";#N/A,#N/A,TRUE,"Plan ProjProg";"project graphs",#N/A,TRUE,"graphs&amp;data";"mtm_proc",#N/A,TRUE,"MTM Proc";"MTM_proj",#N/A,TRUE,"MTM Proj"}</definedName>
    <definedName name="church2" hidden="1">{"proc_tot_nums",#N/A,TRUE,"Act Numbers";"summary_proc",#N/A,TRUE,"Blank1";"PlanProc",#N/A,TRUE,"PlanProc";"process graphs",#N/A,TRUE,"graphs&amp;data";"proj_nums",#N/A,TRUE,"Act Numbers";"Internal_Proj",#N/A,TRUE,"Internal Proj.";#N/A,#N/A,TRUE,"Plan ProjProg";"project graphs",#N/A,TRUE,"graphs&amp;data";"mtm_proc",#N/A,TRUE,"MTM Proc";"MTM_proj",#N/A,TRUE,"MTM Proj"}</definedName>
    <definedName name="ci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ivi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l" hidden="1">{#N/A,#N/A,FALSE,"Fund-II"}</definedName>
    <definedName name="Column1" hidden="1">{"'Bill No. 7'!$A$1:$G$32"}</definedName>
    <definedName name="com" hidden="1">{#N/A,#N/A,FALSE,"mpph1";#N/A,#N/A,FALSE,"mpmseb";#N/A,#N/A,FALSE,"mpph2"}</definedName>
    <definedName name="COMP" hidden="1">#REF!</definedName>
    <definedName name="COMPARISON" hidden="1">{#N/A,#N/A,FALSE,"mpph1";#N/A,#N/A,FALSE,"mpmseb";#N/A,#N/A,FALSE,"mpph2"}</definedName>
    <definedName name="COMPAS" hidden="1">{#N/A,#N/A,FALSE,"mpph1";#N/A,#N/A,FALSE,"mpmseb";#N/A,#N/A,FALSE,"mpph2"}</definedName>
    <definedName name="conanalysi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ntr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ntractdetor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os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ran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RIT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ITICAL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crsr" hidden="1">#REF!</definedName>
    <definedName name="crsr1" hidden="1">#REF!</definedName>
    <definedName name="crsr2" hidden="1">#REF!</definedName>
    <definedName name="crsr3" hidden="1">#REF!</definedName>
    <definedName name="CSDCSDSAS" hidden="1">#REF!</definedName>
    <definedName name="CURVE" hidden="1">{#N/A,#N/A,FALSE,"COVER1.XLS ";#N/A,#N/A,FALSE,"RACT1.XLS";#N/A,#N/A,FALSE,"RACT2.XLS";#N/A,#N/A,FALSE,"ECCMP";#N/A,#N/A,FALSE,"WELDER.XLS"}</definedName>
    <definedName name="CV" hidden="1">#NAME?</definedName>
    <definedName name="cx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C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31z" hidden="1">{#N/A,#N/A,FALSE,"mgtsum.XLS";#N/A,#N/A,FALSE,"CAPONE";#N/A,#N/A,FALSE,"CAPTWO";#N/A,#N/A,FALSE,"CAPTHREE"}</definedName>
    <definedName name="da" hidden="1">{#N/A,#N/A,FALSE,"Kalk"}</definedName>
    <definedName name="dasd" hidden="1">{"'Bill No. 7'!$A$1:$G$32"}</definedName>
    <definedName name="Data.Dump" hidden="1">OFFSET(#REF!,1,0)</definedName>
    <definedName name="data1" hidden="1">#REF!</definedName>
    <definedName name="Database.File" hidden="1">#REF!</definedName>
    <definedName name="DAYWORKS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dcebmtfggj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i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LA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clab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ddd" hidden="1">{"form-D1",#N/A,FALSE,"FORM-D1";"form-D1_amt",#N/A,FALSE,"FORM-D1"}</definedName>
    <definedName name="ddddd" hidden="1">{"form-D1",#N/A,FALSE,"FORM-D1";"form-D1_amt",#N/A,FALSE,"FORM-D1"}</definedName>
    <definedName name="dddddd" hidden="1">{#N/A,#N/A,FALSE,"M&amp;B_43A_fab";#N/A,#N/A,FALSE,"M&amp;B_43A_ERE.";#N/A,#N/A,FALSE,"M&amp;B-43A-ALIGN"}</definedName>
    <definedName name="dddddddd" hidden="1">{"form-D1",#N/A,FALSE,"FORM-D1";"form-D1_amt",#N/A,FALSE,"FORM-D1"}</definedName>
    <definedName name="DDDDDDDDDDDDDD" hidden="1">{#N/A,#N/A,FALSE,"M&amp;B_43A_fab";#N/A,#N/A,FALSE,"M&amp;B_43A_ERE.";#N/A,#N/A,FALSE,"M&amp;B-43A-ALIGN"}</definedName>
    <definedName name="dderrrr" hidden="1">{"'Bill No. 7'!$A$1:$G$32"}</definedName>
    <definedName name="dea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BITE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Denomination" hidden="1">1</definedName>
    <definedName name="DESILTING" hidden="1">{#N/A,#N/A,FALSE,"abs";#N/A,#N/A,FALSE,"Annex-I";#N/A,#N/A,FALSE,"Annex-II";#N/A,#N/A,FALSE,"Annex-III";#N/A,#N/A,FALSE,"Annex-IV";#N/A,#N/A,FALSE,"Annex-V";#N/A,#N/A,FALSE,"Annex-VI"}</definedName>
    <definedName name="detail" hidden="1">{#N/A,#N/A,FALSE,"Kalk"}</definedName>
    <definedName name="detailkalk1" hidden="1">{#N/A,#N/A,FALSE,"Kalk"}</definedName>
    <definedName name="df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f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g" hidden="1">{#N/A,#N/A,FALSE,"gc (2)"}</definedName>
    <definedName name="dfgdz" hidden="1">{#N/A,#N/A,FALSE,"VARIATIONS";#N/A,#N/A,FALSE,"BUDGET";#N/A,#N/A,FALSE,"CIVIL QNTY VAR";#N/A,#N/A,FALSE,"SUMMARY";#N/A,#N/A,FALSE,"MATERIAL VAR"}</definedName>
    <definedName name="dfgf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gg" hidden="1">{#N/A,#N/A,FALSE,"gc (2)"}</definedName>
    <definedName name="dfggfhdyjdytj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ghdihj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guj" hidden="1">{#N/A,#N/A,FALSE,"VARIATIONS";#N/A,#N/A,FALSE,"BUDGET";#N/A,#N/A,FALSE,"CIVIL QNTY VAR";#N/A,#N/A,FALSE,"SUMMARY";#N/A,#N/A,FALSE,"MATERIAL VAR"}</definedName>
    <definedName name="dfh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FL" hidden="1">{#N/A,#N/A,TRUE,"Capex Summ";#N/A,#N/A,TRUE,"Essential Works.tw";#N/A,#N/A,TRUE,"Desirable Works.tw";#N/A,#N/A,TRUE,"Essential Works.rt";#N/A,#N/A,TRUE,"Desirable Works.rt";#N/A,#N/A,TRUE,"Mthly";#N/A,#N/A,TRUE,"Essential Works.ht";#N/A,#N/A,TRUE,"Desirable Works.ht";#N/A,#N/A,TRUE,"Incentives"}</definedName>
    <definedName name="dfmlksfas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gfgfd" hidden="1">{#N/A,#N/A,FALSE,"COVER.XLS";#N/A,#N/A,FALSE,"RACT1.XLS";#N/A,#N/A,FALSE,"RACT2.XLS";#N/A,#N/A,FALSE,"ECCMP";#N/A,#N/A,FALSE,"WELDER.XLS"}</definedName>
    <definedName name="dghkl" hidden="1">{"'Bill No. 7'!$A$1:$G$32"}</definedName>
    <definedName name="dg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gr" hidden="1">{#N/A,#N/A,FALSE,"VARIATIONS";#N/A,#N/A,FALSE,"BUDGET";#N/A,#N/A,FALSE,"CIVIL QNTY VAR";#N/A,#N/A,FALSE,"SUMMARY";#N/A,#N/A,FALSE,"MATERIAL VAR"}</definedName>
    <definedName name="DGRS" hidden="1">{"form-D1",#N/A,FALSE,"FORM-D1";"form-D1_amt",#N/A,FALSE,"FORM-D1"}</definedName>
    <definedName name="DGSSDGDSGF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hg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hrtg" hidden="1">{#N/A,#N/A,FALSE,"VARIATIONS";#N/A,#N/A,FALSE,"BUDGET";#N/A,#N/A,FALSE,"CIVIL QNTY VAR";#N/A,#N/A,FALSE,"SUMMARY";#N/A,#N/A,FALSE,"MATERIAL VAR"}</definedName>
    <definedName name="DHTML" hidden="1">{"'Sheet1'!$A$4386:$N$4591"}</definedName>
    <definedName name="Discount" hidden="1">#REF!</definedName>
    <definedName name="display_area_2" hidden="1">#REF!</definedName>
    <definedName name="dn" hidden="1">{#N/A,#N/A,FALSE,"COVER1.XLS ";#N/A,#N/A,FALSE,"RACT1.XLS";#N/A,#N/A,FALSE,"RACT2.XLS";#N/A,#N/A,FALSE,"ECCMP";#N/A,#N/A,FALSE,"WELDER.XLS"}</definedName>
    <definedName name="doi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over" hidden="1">{#N/A,#N/A,FALSE,"mpph1";#N/A,#N/A,FALSE,"mpmseb";#N/A,#N/A,FALSE,"mpph2"}</definedName>
    <definedName name="DPFLSDPFL" hidden="1">{#N/A,#N/A,FALSE,"530&amp;120Consol";#N/A,#N/A,FALSE,"530aplan";#N/A,#N/A,FALSE,"120aplan";#N/A,#N/A,FALSE,"mgmt report";#N/A,#N/A,FALSE,"variance";#N/A,#N/A,FALSE,"SENSITIVE 9899";#N/A,#N/A,FALSE,"Letup 530";#N/A,#N/A,FALSE,"LETUP 120";#N/A,#N/A,FALSE,"Rent Review";#N/A,#N/A,FALSE,"Option";#N/A,#N/A,FALSE,"530 capex summ";#N/A,#N/A,FALSE,"120 capex summ";#N/A,#N/A,FALSE,"mtlhy cashflow";#N/A,#N/A,FALSE,"530 Collins E&amp;D";#N/A,#N/A,FALSE,"120 King E&amp;D";#N/A,#N/A,FALSE,"House View  530std  "}</definedName>
    <definedName name="DPR" hidden="1">{"form-D1",#N/A,FALSE,"FORM-D1";"form-D1_amt",#N/A,FALSE,"FORM-D1"}</definedName>
    <definedName name="dqw" hidden="1">#REF!</definedName>
    <definedName name="dr" hidden="1">#REF!</definedName>
    <definedName name="drgfd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sadaD" hidden="1">{#N/A,#N/A,FALSE,"COVER1.XLS ";#N/A,#N/A,FALSE,"RACT1.XLS";#N/A,#N/A,FALSE,"RACT2.XLS";#N/A,#N/A,FALSE,"ECCMP";#N/A,#N/A,FALSE,"WELDER.XLS"}</definedName>
    <definedName name="dsfj" hidden="1">#REF!</definedName>
    <definedName name="dsfkljsd" hidden="1">{#N/A,#N/A,TRUE,"Capex Summ";#N/A,#N/A,TRUE,"Essential Works.tw";#N/A,#N/A,TRUE,"Desirable Works.tw";#N/A,#N/A,TRUE,"Essential Works.rt";#N/A,#N/A,TRUE,"Desirable Works.rt";#N/A,#N/A,TRUE,"Mthly";#N/A,#N/A,TRUE,"Essential Works.ht";#N/A,#N/A,TRUE,"Desirable Works.ht";#N/A,#N/A,TRUE,"Incentives"}</definedName>
    <definedName name="dsgsdgsd" hidden="1">{#N/A,#N/A,FALSE,"5YRASSPl - consol'd";#N/A,#N/A,FALSE,"5YRASSPl - hotel";#N/A,#N/A,FALSE,"5YRASSPl - excl htl";#N/A,#N/A,FALSE,"VarReport";#N/A,#N/A,FALSE,"Sensitivity";#N/A,#N/A,FALSE,"House View ";#N/A,#N/A,FALSE,"KPI"}</definedName>
    <definedName name="dsmnfsf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sw2wx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thy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t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wgy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y" hidden="1">{#N/A,#N/A,FALSE,"Kalk"}</definedName>
    <definedName name="E" hidden="1">#REF!</definedName>
    <definedName name="e4tae" hidden="1">{#N/A,#N/A,FALSE,"VARIATIONS";#N/A,#N/A,FALSE,"BUDGET";#N/A,#N/A,FALSE,"CIVIL QNTY VAR";#N/A,#N/A,FALSE,"SUMMARY";#N/A,#N/A,FALSE,"MATERIAL VAR"}</definedName>
    <definedName name="e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DRC" hidden="1">#REF!</definedName>
    <definedName name="EDRCMUMBAI" hidden="1">#REF!</definedName>
    <definedName name="E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edrf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fS" hidden="1">{#N/A,#N/A,FALSE,"VARIATIONS";#N/A,#N/A,FALSE,"BUDGET";#N/A,#N/A,FALSE,"CIVIL QNTY VAR";#N/A,#N/A,FALSE,"SUMMARY";#N/A,#N/A,FALSE,"MATERIAL VAR"}</definedName>
    <definedName name="ELECTRICAL" hidden="1">{#N/A,#N/A,FALSE,"mpph1";#N/A,#N/A,FALSE,"mpmseb";#N/A,#N/A,FALSE,"mpph2"}</definedName>
    <definedName name="EQR2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rataee" hidden="1">{#N/A,#N/A,FALSE,"VARIATIONS";#N/A,#N/A,FALSE,"BUDGET";#N/A,#N/A,FALSE,"CIVIL QNTY VAR";#N/A,#N/A,FALSE,"SUMMARY";#N/A,#N/A,FALSE,"MATERIAL VAR"}</definedName>
    <definedName name="erer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ERKGNR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rtf" hidden="1">{#N/A,#N/A,FALSE,"VARIATIONS";#N/A,#N/A,FALSE,"BUDGET";#N/A,#N/A,FALSE,"CIVIL QNTY VAR";#N/A,#N/A,FALSE,"SUMMARY";#N/A,#N/A,FALSE,"MATERIAL VAR"}</definedName>
    <definedName name="ERT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RWEREWR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rwew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taeta" hidden="1">{#N/A,#N/A,FALSE,"VARIATIONS";#N/A,#N/A,FALSE,"BUDGET";#N/A,#N/A,FALSE,"CIVIL QNTY VAR";#N/A,#N/A,FALSE,"SUMMARY";#N/A,#N/A,FALSE,"MATERIAL VAR"}</definedName>
    <definedName name="ETREWTEWTE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TWETEWTE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TYREYRTY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uron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WTEWTEWTE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extra" hidden="1">#REF!</definedName>
    <definedName name="FAFGAFAGFG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C" hidden="1">{#N/A,#N/A,FALSE,"gc (2)"}</definedName>
    <definedName name="fch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Code" hidden="1">#REF!</definedName>
    <definedName name="fd" hidden="1">{"'Sheet1'!$A$4386:$N$4591"}</definedName>
    <definedName name="FDD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dg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dgd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dhd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dsf" hidden="1">#REF!</definedName>
    <definedName name="FDSF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d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f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r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ew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ffffg" hidden="1">{"form-D1",#N/A,FALSE,"FORM-D1";"form-D1_amt",#N/A,FALSE,"FORM-D1"}</definedName>
    <definedName name="ff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fs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FW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AGFGFG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DFHFH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gfdg" hidden="1">#REF!</definedName>
    <definedName name="fg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fgbbggnfngfng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FGFGFSDSSDG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fg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gdfh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ghg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h" hidden="1">{"office ltcg",#N/A,FALSE,"gain01";"IT LTCG",#N/A,FALSE,"gain01"}</definedName>
    <definedName name="fgh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HM" hidden="1">{#N/A,#N/A,FALSE,"Cover";#N/A,#N/A,FALSE,"Pres ";#N/A,#N/A,FALSE,"Output";#N/A,#N/A,FALSE,"Sensit";#N/A,#N/A,FALSE,"DCF";#N/A,#N/A,FALSE,"Graphs";#N/A,#N/A,FALSE,"Control (In)";#N/A,#N/A,FALSE,"Broker (In)";#N/A,#N/A,FALSE,"In-House (In)";#N/A,#N/A,FALSE,"Assumptions";#N/A,#N/A,FALSE,"WACC";#N/A,#N/A,FALSE,"Check (In)"}</definedName>
    <definedName name="fghnj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jg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gvhgnjm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HF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hhf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hhhh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fhkjdhfhh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fil" hidden="1">#REF!</definedName>
    <definedName name="fil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ile.Type" hidden="1">#REF!</definedName>
    <definedName name="fill" hidden="1">#N/A</definedName>
    <definedName name="fill." hidden="1">#REF!</definedName>
    <definedName name="Fin" hidden="1">{#N/A,#N/A,TRUE,"Financials";#N/A,#N/A,TRUE,"Operating Statistics";#N/A,#N/A,TRUE,"Capex &amp; Depreciation";#N/A,#N/A,TRUE,"Debt"}</definedName>
    <definedName name="Final" hidden="1">{#N/A,#N/A,FALSE,"mpph1";#N/A,#N/A,FALSE,"mpmseb";#N/A,#N/A,FALSE,"mpph2"}</definedName>
    <definedName name="fnfjjfnf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ormwor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OX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r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rfref" hidden="1">{"Kalk_druck",#N/A,FALSE,"Kalk";#N/A,#N/A,FALSE,"Risiken";"AllgKost_Druck",#N/A,FALSE,"AllgKost";"KompKost_Druck",#N/A,FALSE,"KompKost"}</definedName>
    <definedName name="frgr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SAAA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sds" hidden="1">{#N/A,#N/A,FALSE,"mgtsum.XLS";#N/A,#N/A,FALSE,"CAPONE";#N/A,#N/A,FALSE,"CAPTWO";#N/A,#N/A,FALSE,"CAPTHREE"}</definedName>
    <definedName name="ft43f43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u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we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fweqw3r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5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AGSDFGSFGAS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DFG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d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DHDSSS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d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gdg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hfd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H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HGFGD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hghgh" hidden="1">{"'Bill No. 7'!$A$1:$G$32"}</definedName>
    <definedName name="gfhhgfg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g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gfg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gfg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g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gjjhg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gr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gte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dfhfg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fg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f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GHH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h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fhgg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GFHGFJG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g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gh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ghg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HGH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j" hidden="1">{#N/A,#N/A,FALSE,"gc (2)"}</definedName>
    <definedName name="GH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hnjg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jgjjhg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JMH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lbalances_1" hidden="1">{#N/A,#N/A,FALSE,"Aging Summary";#N/A,#N/A,FALSE,"Ratio Analysis";#N/A,#N/A,FALSE,"Test 120 Day Accts";#N/A,#N/A,FALSE,"Tickmarks"}</definedName>
    <definedName name="gmnh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q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raph" hidden="1">#REF!</definedName>
    <definedName name="greg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rer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rer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roup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grt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rtt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sa" hidden="1">{#N/A,#N/A,FALSE,"견적대비-2"}</definedName>
    <definedName name="gsdg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sdg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t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ttyty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we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aha" hidden="1">{#N/A,#N/A,FALSE,"asset plan";#N/A,#N/A,FALSE,"Mgmt Report";#N/A,#N/A,FALSE,"sensitivities (2)";#N/A,#N/A,FALSE,"sensitivities";#N/A,#N/A,FALSE,"let up 10  Mort";#N/A,#N/A,FALSE,"let up 12 Mort";#N/A,#N/A,FALSE,"Capex";#N/A,#N/A,FALSE,"Capex Cashflow (2)";#N/A,#N/A,FALSE,"Capex Cashflow (3)";#N/A,#N/A,FALSE,"House View";#N/A,#N/A,FALSE,"kpi"}</definedName>
    <definedName name="hap" hidden="1">{#N/A,#N/A,FALSE,"COVER1.XLS ";#N/A,#N/A,FALSE,"RACT1.XLS";#N/A,#N/A,FALSE,"RACT2.XLS";#N/A,#N/A,FALSE,"ECCMP";#N/A,#N/A,FALSE,"WELDER.XLS"}</definedName>
    <definedName name="HBGHGFG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dfhdh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dgfjdhk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dh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gf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gfhfhhgfg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gh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ghf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g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fhf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GFHGFH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GJGGSA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gjh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h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h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iddenRows" hidden="1">#REF!</definedName>
    <definedName name="hjjjjj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kjjhkhkh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RGHRRER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sjh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tgg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TML_CodePage" hidden="1">1252</definedName>
    <definedName name="HTML_Control" hidden="1">{"'Furniture&amp; O.E'!$A$4:$D$27"}</definedName>
    <definedName name="HTML_Description" hidden="1">""</definedName>
    <definedName name="HTML_Email" hidden="1">""</definedName>
    <definedName name="HTML_Header" hidden="1">"Furniture&amp; O.E"</definedName>
    <definedName name="HTML_LastUpdate" hidden="1">"09/15/2000"</definedName>
    <definedName name="HTML_LineAfter" hidden="1">FALSE</definedName>
    <definedName name="HTML_LineBefore" hidden="1">FALSE</definedName>
    <definedName name="HTML_Name" hidden="1">"Raman"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Documents\HTMLTemp.htm"</definedName>
    <definedName name="HTML_Title" hidden="1">"New Codes"</definedName>
    <definedName name="HTML1_1" hidden="1">"[LOG.XLS]Log!$A$1:$L$33"</definedName>
    <definedName name="HTML1_10" hidden="1">"charles_l_blake@ccm.rr.intel.com"</definedName>
    <definedName name="HTML1_11" hidden="1">1</definedName>
    <definedName name="HTML1_12" hidden="1">"C:\CWeb\P858VFCPA\9712\timeline.htm"</definedName>
    <definedName name="HTML1_2" hidden="1">1</definedName>
    <definedName name="HTML1_3" hidden="1">"P858 VF CPA Time Line"</definedName>
    <definedName name="HTML1_4" hidden="1">"Schedule"</definedName>
    <definedName name="HTML1_5" hidden="1">""</definedName>
    <definedName name="HTML1_6" hidden="1">1</definedName>
    <definedName name="HTML1_7" hidden="1">1</definedName>
    <definedName name="HTML1_8" hidden="1">"10/20/97"</definedName>
    <definedName name="HTML1_9" hidden="1">"Charlie Blake"</definedName>
    <definedName name="HTML10_1" hidden="1">"'[SETTLE.XLS]Settlement Summary'!$A$3:$Q$80"</definedName>
    <definedName name="HTML10_10" hidden="1">""</definedName>
    <definedName name="HTML10_11" hidden="1">1</definedName>
    <definedName name="HTML10_12" hidden="1">"G:\INTRANET\settle.htm"</definedName>
    <definedName name="HTML10_2" hidden="1">1</definedName>
    <definedName name="HTML10_3" hidden="1">""</definedName>
    <definedName name="HTML10_4" hidden="1">"Settlement Summary"</definedName>
    <definedName name="HTML10_5" hidden="1">""</definedName>
    <definedName name="HTML10_6" hidden="1">-4146</definedName>
    <definedName name="HTML10_7" hidden="1">-4146</definedName>
    <definedName name="HTML10_8" hidden="1">"6/24/97"</definedName>
    <definedName name="HTML10_9" hidden="1">"Delta Air Lines, Inc."</definedName>
    <definedName name="HTML2_1" hidden="1">"[LOG.XLS]Log!$A$2:$L$38"</definedName>
    <definedName name="HTML2_10" hidden="1">""</definedName>
    <definedName name="HTML2_11" hidden="1">1</definedName>
    <definedName name="HTML2_12" hidden="1">"G:\MIKEH\Risklog.htm"</definedName>
    <definedName name="HTML2_2" hidden="1">1</definedName>
    <definedName name="HTML2_3" hidden="1">""</definedName>
    <definedName name="HTML2_4" hidden="1">"Risk Management Transaction Log"</definedName>
    <definedName name="HTML2_5" hidden="1">""</definedName>
    <definedName name="HTML2_6" hidden="1">1</definedName>
    <definedName name="HTML2_7" hidden="1">1</definedName>
    <definedName name="HTML2_8" hidden="1">"3/6/97"</definedName>
    <definedName name="HTML2_9" hidden="1">"Delta Air Lines, Inc."</definedName>
    <definedName name="HTML3_1" hidden="1">"[LOG.XLS]Log!$A$2:$L$37"</definedName>
    <definedName name="HTML3_10" hidden="1">""</definedName>
    <definedName name="HTML3_11" hidden="1">1</definedName>
    <definedName name="HTML3_12" hidden="1">"G:\MIKEH\risklog.htm"</definedName>
    <definedName name="HTML3_2" hidden="1">1</definedName>
    <definedName name="HTML3_3" hidden="1">""</definedName>
    <definedName name="HTML3_4" hidden="1">"Risk Management Transaction Log"</definedName>
    <definedName name="HTML3_5" hidden="1">""</definedName>
    <definedName name="HTML3_6" hidden="1">1</definedName>
    <definedName name="HTML3_7" hidden="1">1</definedName>
    <definedName name="HTML3_8" hidden="1">"3/6/97"</definedName>
    <definedName name="HTML3_9" hidden="1">"Delta Air Lines, Inc."</definedName>
    <definedName name="HTML4_1" hidden="1">"[LOG.XLS]Log!$A$1:$L$37"</definedName>
    <definedName name="HTML4_10" hidden="1">""</definedName>
    <definedName name="HTML4_11" hidden="1">1</definedName>
    <definedName name="HTML4_12" hidden="1">"G:\MIKEH\Risklog.htm"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"3/11/97"</definedName>
    <definedName name="HTML4_9" hidden="1">"Delta Air Lines, Inc."</definedName>
    <definedName name="HTML5_1" hidden="1">"[LOG.XLS]Log!$A$1:$M$34"</definedName>
    <definedName name="HTML5_10" hidden="1">""</definedName>
    <definedName name="HTML5_11" hidden="1">1</definedName>
    <definedName name="HTML5_12" hidden="1">"G:\MIKEH\Risklog.htm"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"3/11/97"</definedName>
    <definedName name="HTML5_9" hidden="1">"Delta Air Lines, Inc."</definedName>
    <definedName name="HTML6_1" hidden="1">"[LOG.XLS]Log!$A$1:$L$34"</definedName>
    <definedName name="HTML6_10" hidden="1">""</definedName>
    <definedName name="HTML6_11" hidden="1">1</definedName>
    <definedName name="HTML6_12" hidden="1">"G:\MIKEH\risklog.htm"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"3/11/97"</definedName>
    <definedName name="HTML6_9" hidden="1">"Delta Air Lines, Inc."</definedName>
    <definedName name="HTML7_1" hidden="1">"[LOG.XLS]Log!$A$1:$M$37"</definedName>
    <definedName name="HTML7_10" hidden="1">""</definedName>
    <definedName name="HTML7_11" hidden="1">1</definedName>
    <definedName name="HTML7_12" hidden="1">"G:\MIKEH\risklog.htm"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"3/11/97"</definedName>
    <definedName name="HTML7_9" hidden="1">"Delta Air Lines, Inc."</definedName>
    <definedName name="HTML8_1" hidden="1">"[LOG.XLS]Log!$A$1:$M$35"</definedName>
    <definedName name="HTML8_10" hidden="1">""</definedName>
    <definedName name="HTML8_11" hidden="1">1</definedName>
    <definedName name="HTML8_12" hidden="1">"G:\MIKEH\risklog.htm"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"3/11/97"</definedName>
    <definedName name="HTML8_9" hidden="1">"Delta Air Lines, Inc."</definedName>
    <definedName name="HTML9_1" hidden="1">"[LOG.XLS]sr120798!$A$1:$K$21"</definedName>
    <definedName name="HTML9_10" hidden="1">""</definedName>
    <definedName name="HTML9_11" hidden="1">1</definedName>
    <definedName name="HTML9_12" hidden="1">"G:\INTRANET\Risklog.htm"</definedName>
    <definedName name="HTML9_2" hidden="1">1</definedName>
    <definedName name="HTML9_3" hidden="1">"LOG"</definedName>
    <definedName name="HTML9_4" hidden="1">"sr120798"</definedName>
    <definedName name="HTML9_5" hidden="1">""</definedName>
    <definedName name="HTML9_6" hidden="1">1</definedName>
    <definedName name="HTML9_7" hidden="1">1</definedName>
    <definedName name="HTML9_8" hidden="1">"12/9/98"</definedName>
    <definedName name="HTML9_9" hidden="1">"Delta Air Lines, Inc."</definedName>
    <definedName name="HTMLCount" hidden="1">1</definedName>
    <definedName name="htt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hyugu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d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diot" hidden="1">{"dep. full detail",#N/A,FALSE,"annex";"3cd annex",#N/A,FALSE,"annex";"co. dep.",#N/A,FALSE,"annex"}</definedName>
    <definedName name="i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mm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n" hidden="1">{#N/A,#N/A,FALSE,"gc (2)"}</definedName>
    <definedName name="Incurr" hidden="1">{#N/A,#N/A,FALSE,"gc (2)"}</definedName>
    <definedName name="infr_old_budget" hidden="1">#REF!</definedName>
    <definedName name="INFra" hidden="1">{#N/A,#N/A,FALSE,"VARIATIONS";#N/A,#N/A,FALSE,"BUDGET";#N/A,#N/A,FALSE,"CIVIL QNTY VAR";#N/A,#N/A,FALSE,"SUMMARY";#N/A,#N/A,FALSE,"MATERIAL VAR"}</definedName>
    <definedName name="I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39245.8345138889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MA" hidden="1">{"process graphs",#N/A,FALSE,"graphs&amp;data"}</definedName>
    <definedName name="i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a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ay" hidden="1">{#N/A,#N/A,FALSE,"gc (2)"}</definedName>
    <definedName name="JHGJG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hguy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HH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HJKVBH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i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JFHJFG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jjjjj" hidden="1">{"form-D1",#N/A,FALSE,"FORM-D1";"form-D1_amt",#N/A,FALSE,"FORM-D1"}</definedName>
    <definedName name="jjjjjjjjj" hidden="1">{"form-D1",#N/A,FALSE,"FORM-D1";"form-D1_amt",#N/A,FALSE,"FORM-D1"}</definedName>
    <definedName name="jjjjjjjjjjjj" hidden="1">{"form-D1",#N/A,FALSE,"FORM-D1";"form-D1_amt",#N/A,FALSE,"FORM-D1"}</definedName>
    <definedName name="jkj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KVBH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p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T" hidden="1">{#N/A,#N/A,TRUE,"Flooring "}</definedName>
    <definedName name="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u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ujn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u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W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jyoti" hidden="1">{#N/A,#N/A,FALSE,"mpph1";#N/A,#N/A,FALSE,"mpmseb";#N/A,#N/A,FALSE,"mpph2"}</definedName>
    <definedName name="kada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alk1" hidden="1">{"Kalk_druck",#N/A,FALSE,"Kalk";#N/A,#N/A,FALSE,"Risiken";"AllgKost_Druck",#N/A,FALSE,"AllgKost";"KompKost_Druck",#N/A,FALSE,"KompKost"}</definedName>
    <definedName name="kalk3" hidden="1">{"Kalk_druck",#N/A,FALSE,"Kalk";#N/A,#N/A,FALSE,"Risiken";"AllgKost_Druck",#N/A,FALSE,"AllgKost";"KompKost_Druck",#N/A,FALSE,"KompKost"}</definedName>
    <definedName name="KAMAL" hidden="1">{"form-D1",#N/A,FALSE,"FORM-D1";"form-D1_amt",#N/A,FALSE,"FORM-D1"}</definedName>
    <definedName name="kaml" hidden="1">{"form-D1",#N/A,FALSE,"FORM-D1";"form-D1_amt",#N/A,FALSE,"FORM-D1"}</definedName>
    <definedName name="kasdfjhd" hidden="1">{"'Typical Costs Estimates'!$C$158:$H$161"}</definedName>
    <definedName name="Kav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GFKLF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h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i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j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kk" hidden="1">{#N/A,#N/A,FALSE,"COVER1.XLS ";#N/A,#N/A,FALSE,"RACT1.XLS";#N/A,#N/A,FALSE,"RACT2.XLS";#N/A,#N/A,FALSE,"ECCMP";#N/A,#N/A,FALSE,"WELDER.XLS"}</definedName>
    <definedName name="KLD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lklo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olj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ol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ondhwa.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Kondhwa_Div" hidden="1">{#N/A,#N/A,FALSE,"Occ and Rate";#N/A,#N/A,FALSE,"PF Input";#N/A,#N/A,FALSE,"Capital Input";#N/A,#N/A,FALSE,"Proforma Five Yr";#N/A,#N/A,FALSE,"Calculations";#N/A,#N/A,FALSE,"Transaction Summary-DTW"}</definedName>
    <definedName name="Kondhwa_O" hidden="1">{#N/A,#N/A,FALSE,"New Depr Sch-150% DB";#N/A,#N/A,FALSE,"Cash Flows RLP";#N/A,#N/A,FALSE,"IRR";#N/A,#N/A,FALSE,"Proforma IS";#N/A,#N/A,FALSE,"Assumptions"}</definedName>
    <definedName name="Kondhwa_wrn.Aging._.and._.Trend._.Analysis." hidden="1">{#N/A,#N/A,FALSE,"Aging Summary";#N/A,#N/A,FALSE,"Ratio Analysis";#N/A,#N/A,FALSE,"Test 120 Day Accts";#N/A,#N/A,FALSE,"Tickmarks"}</definedName>
    <definedName name="Kondhwa_wrn.ALL." hidden="1">{#N/A,#N/A,FALSE,"מאזן";#N/A,#N/A,FALSE,"רווהפ";#N/A,#N/A,FALSE,"שינויים בהון";#N/A,#N/A,FALSE,"תזרים";#N/A,#N/A,FALSE,"נספח - התאמות";#N/A,#N/A,FALSE,"ני""ע לתזרים";#N/A,#N/A,FALSE,"פירוטים לדוחות"}</definedName>
    <definedName name="Kondhwa_wrn.Basic._.Report." hidden="1">{#N/A,#N/A,FALSE,"New Depr Sch-150% DB";#N/A,#N/A,FALSE,"Cash Flows RLP";#N/A,#N/A,FALSE,"IRR";#N/A,#N/A,FALSE,"Proforma IS";#N/A,#N/A,FALSE,"Assumptions"}</definedName>
    <definedName name="Kondhwa_wrn.Complete._.Report." hidden="1">{#N/A,#N/A,FALSE,"Assumptions";#N/A,#N/A,FALSE,"Proforma IS";#N/A,#N/A,FALSE,"Cash Flows RLP";#N/A,#N/A,FALSE,"IRR";#N/A,#N/A,FALSE,"New Depr Sch-150% DB";#N/A,#N/A,FALSE,"Comments"}</definedName>
    <definedName name="Kondhwa_wrn.Complete._.Review." hidden="1">{#N/A,#N/A,FALSE,"Occ and Rate";#N/A,#N/A,FALSE,"PF Input";#N/A,#N/A,FALSE,"Capital Input";#N/A,#N/A,FALSE,"Proforma Five Yr";#N/A,#N/A,FALSE,"Calculations";#N/A,#N/A,FALSE,"Transaction Summary-DTW"}</definedName>
    <definedName name="Kondhwa_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Kondhwa_wrn.Investment._.Review." hidden="1">{#N/A,#N/A,FALSE,"Proforma Five Yr";#N/A,#N/A,FALSE,"Capital Input";#N/A,#N/A,FALSE,"Calculations";#N/A,#N/A,FALSE,"Transaction Summary-DTW"}</definedName>
    <definedName name="Kondhwa_wrn.Operation._.Review." hidden="1">{#N/A,#N/A,FALSE,"Proforma Five Yr";#N/A,#N/A,FALSE,"Occ and Rate";#N/A,#N/A,FALSE,"PF Input";#N/A,#N/A,FALSE,"Hotcomps"}</definedName>
    <definedName name="Kondhwa_wrn.Phase._.I." hidden="1">{#N/A,#N/A,FALSE,"Transaction Summary-DTW";#N/A,#N/A,FALSE,"Proforma Five Yr";#N/A,#N/A,FALSE,"Occ and Rate"}</definedName>
    <definedName name="Kondhwa_wrn.print" hidden="1">{#N/A,#N/A,FALSE,"Japan 2003";#N/A,#N/A,FALSE,"Sheet2"}</definedName>
    <definedName name="Kondhwa_wrn.Proforma._.Review" hidden="1">{#N/A,#N/A,FALSE,"Occ and Rate";#N/A,#N/A,FALSE,"PF Input";#N/A,#N/A,FALSE,"Proforma Five Yr";#N/A,#N/A,FALSE,"Hotcomps"}</definedName>
    <definedName name="k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r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SIJWD" hidden="1">{#N/A,#N/A,FALSE,"견적대비-2"}</definedName>
    <definedName name="kskk" hidden="1">{#N/A,#N/A,FALSE,"COVER.XLS";#N/A,#N/A,FALSE,"RACT1.XLS";#N/A,#N/A,FALSE,"RACT2.XLS";#N/A,#N/A,FALSE,"ECCMP";#N/A,#N/A,FALSE,"WELDER.XLS"}</definedName>
    <definedName name="ku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kvs" hidden="1">{#N/A,#N/A,FALSE,"COVER1.XLS ";#N/A,#N/A,FALSE,"RACT1.XLS";#N/A,#N/A,FALSE,"RACT2.XLS";#N/A,#N/A,FALSE,"ECCMP";#N/A,#N/A,FALSE,"WELDER.XLS"}</definedName>
    <definedName name="kyd.ChngCell.01." hidden="1">#REF!</definedName>
    <definedName name="kyd.ChngCell.01.BKC" hidden="1">#REF!</definedName>
    <definedName name="kyd.CounterLimitCell.01." hidden="1">"x"</definedName>
    <definedName name="kyd.Dim.01." hidden="1">"tm1serv:company"</definedName>
    <definedName name="kyd.ElementList.01." hidden="1">#REF!</definedName>
    <definedName name="kyd.ElementList01.BKC" hidden="1">#REF!</definedName>
    <definedName name="kyd.ElementType.01." hidden="1">1</definedName>
    <definedName name="kyd.ItemType.01." hidden="1">2</definedName>
    <definedName name="kyd.MacroAfterMemoRow." hidden="1">""</definedName>
    <definedName name="kyd.MacroAfterZap." hidden="1">""</definedName>
    <definedName name="kyd.MacroAtEnd." hidden="1">""</definedName>
    <definedName name="kyd.MacroEachCycle." hidden="1">""</definedName>
    <definedName name="kyd.MacroEndOfEachCycle." hidden="1">""</definedName>
    <definedName name="kyd.MacroStartOfProc." hidden="1">""</definedName>
    <definedName name="kyd.MemoCtrlNum." hidden="1">0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Memo." hidden="1">FALSE</definedName>
    <definedName name="kyd.PrintParent.01." hidden="1">TRUE</definedName>
    <definedName name="kyd.PrintStdWhen." hidden="1">1</definedName>
    <definedName name="kyd.PrintToWbk." hidden="1">FALSE</definedName>
    <definedName name="kyd.ProcessInCycle." hidden="1">FALSE</definedName>
    <definedName name="kyd.SaveAsFile." hidden="1">FALSE</definedName>
    <definedName name="kyd.SaveMemo." hidden="1">FALSE</definedName>
    <definedName name="kyd.SelectString.01." hidden="1">"*"</definedName>
    <definedName name="kyd.Shortcut." hidden="1">FALSE</definedName>
    <definedName name="kyd.StdSortHide." hidden="1">FALSE</definedName>
    <definedName name="kyd.StopRow." hidden="1">65536</definedName>
    <definedName name="kyd.WriteMemWhenOptn." hidden="1">3</definedName>
    <definedName name="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A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etter10" hidden="1">#REF!</definedName>
    <definedName name="limcount" hidden="1">1</definedName>
    <definedName name="LINTEL" hidden="1">{"'Bill No. 7'!$A$1:$G$32"}</definedName>
    <definedName name="ListOffset" hidden="1">1</definedName>
    <definedName name="LK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LK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ko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ko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KO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KU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LALA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ll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llll" hidden="1">{#N/A,#N/A,FALSE,"ActPrior";#N/A,#N/A,FALSE,"ActPlan";#N/A,#N/A,FALSE,"ActFore"}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ok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O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umn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ak" hidden="1">#REF!</definedName>
    <definedName name="mam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ani" hidden="1">{"form-D1",#N/A,FALSE,"FORM-D1";"form-D1_amt",#N/A,FALSE,"FORM-D1"}</definedName>
    <definedName name="Manish" hidden="1">{"form-D1",#N/A,FALSE,"FORM-D1";"form-D1_amt",#N/A,FALSE,"FORM-D1"}</definedName>
    <definedName name="Marathe" hidden="1">{#N/A,#N/A,FALSE,"mpph1";#N/A,#N/A,FALSE,"mpmseb";#N/A,#N/A,FALSE,"mpph2"}</definedName>
    <definedName name="Masonery" hidden="1">{#N/A,#N/A,FALSE,"mpph1";#N/A,#N/A,FALSE,"mpmseb";#N/A,#N/A,FALSE,"mpph2"}</definedName>
    <definedName name="ma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CBDB" hidden="1">{#N/A,#N/A,FALSE,"mpph1";#N/A,#N/A,FALSE,"mpmseb";#N/A,#N/A,FALSE,"mpph2"}</definedName>
    <definedName name="mcbdb1" hidden="1">{#N/A,#N/A,FALSE,"mpph1";#N/A,#N/A,FALSE,"mpmseb";#N/A,#N/A,FALSE,"mpph2"}</definedName>
    <definedName name="meas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easu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edian." hidden="1">{"'Bill No. 7'!$A$1:$G$32"}</definedName>
    <definedName name="ME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ffnf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FSVMRGK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ggj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g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g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hjj" hidden="1">{"'Bill No. 7'!$A$1:$G$32"}</definedName>
    <definedName name="mhj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h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ihh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is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jl" hidden="1">{"'Sheet1'!$A$4386:$N$4591"}</definedName>
    <definedName name="MJNNN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K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K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KLFEINS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KL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kt" hidden="1">{#N/A,#N/A,FALSE,"VARIATIONS";#N/A,#N/A,FALSE,"BUDGET";#N/A,#N/A,FALSE,"CIVIL QNTY VAR";#N/A,#N/A,FALSE,"SUMMARY";#N/A,#N/A,FALSE,"MATERIAL VAR"}</definedName>
    <definedName name="mldl" hidden="1">{#N/A,#N/A,FALSE,"VARIATIONS";#N/A,#N/A,FALSE,"BUDGET";#N/A,#N/A,FALSE,"CIVIL QNTY VAR";#N/A,#N/A,FALSE,"SUMMARY";#N/A,#N/A,FALSE,"MATERIAL VAR"}</definedName>
    <definedName name="mlgkjg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LOKU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mnnn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m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nbhjvhj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nj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nmb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OBIL.INTR" hidden="1">{"'AC LOAD'!$H$14:$J$15"}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mt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ukes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Mullion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nb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BHB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cik" hidden="1">{"proc_tot_nums",#N/A,TRUE,"Act Numbers";"summary_proc",#N/A,TRUE,"Blank1";"PlanProc",#N/A,TRUE,"PlanProc";"process graphs",#N/A,TRUE,"graphs&amp;data";"proj_nums",#N/A,TRUE,"Act Numbers";"Internal_Proj",#N/A,TRUE,"Internal Proj.";#N/A,#N/A,TRUE,"Plan ProjProg";"project graphs",#N/A,TRUE,"graphs&amp;data";"mtm_proc",#N/A,TRUE,"MTM Proc";"MTM_proj",#N/A,TRUE,"MTM Proj"}</definedName>
    <definedName name="NEWNA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ngfng" hidden="1">{#N/A,#N/A,FALSE,"Aging Summary";#N/A,#N/A,FALSE,"Ratio Analysis";#N/A,#N/A,FALSE,"Test 120 Day Accts";#N/A,#N/A,FALSE,"Tickmarks"}</definedName>
    <definedName name="nggn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hnh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ick" hidden="1">{"proc_tot_nums",#N/A,TRUE,"Act Numbers";"summary_proc",#N/A,TRUE,"Blank1";"PlanProc",#N/A,TRUE,"PlanProc";"process graphs",#N/A,TRUE,"graphs&amp;data";"proj_nums",#N/A,TRUE,"Act Numbers";"Internal_Proj",#N/A,TRUE,"Internal Proj.";#N/A,#N/A,TRUE,"Plan ProjProg";"project graphs",#N/A,TRUE,"graphs&amp;data";"mtm_proc",#N/A,TRUE,"MTM Proc";"MTM_proj",#N/A,TRUE,"MTM Proj"}</definedName>
    <definedName name="Nitin" hidden="1">#REF!</definedName>
    <definedName name="nk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sd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s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nujnnn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uju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nu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i" hidden="1">{#N/A,#N/A,FALSE,"mpph1";#N/A,#N/A,FALSE,"mpmseb";#N/A,#N/A,FALSE,"mpph2"}</definedName>
    <definedName name="okay" hidden="1">{#N/A,#N/A,FALSE,"mgtsum.XLS";#N/A,#N/A,FALSE,"CAPONE";#N/A,#N/A,FALSE,"CAPTWO";#N/A,#N/A,FALSE,"CAPTHREE"}</definedName>
    <definedName name="o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mn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o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oo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ooooooooo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rderTable" hidden="1">#REF!</definedName>
    <definedName name="Or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rga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rr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osdnvkls" hidden="1">#REF!</definedName>
    <definedName name="Others" hidden="1">{#N/A,#N/A,FALSE,"COVER1.XLS ";#N/A,#N/A,FALSE,"RACT1.XLS";#N/A,#N/A,FALSE,"RACT2.XLS";#N/A,#N/A,FALSE,"ECCMP";#N/A,#N/A,FALSE,"WELDER.XLS"}</definedName>
    <definedName name="overhaul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Ownership" hidden="1">OFFSET(#REF!,1,0)</definedName>
    <definedName name="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age3a" hidden="1">{"proc_tot_nums",#N/A,TRUE,"Act Numbers";"summary_proc",#N/A,TRUE,"Blank1";"PlanProc",#N/A,TRUE,"PlanProc";"process graphs",#N/A,TRUE,"graphs&amp;data";"proj_nums",#N/A,TRUE,"Act Numbers";"Internal_Proj",#N/A,TRUE,"Internal Proj.";#N/A,#N/A,TRUE,"Plan ProjProg";"project graphs",#N/A,TRUE,"graphs&amp;data";"mtm_proc",#N/A,TRUE,"MTM Proc";"MTM_proj",#N/A,TRUE,"MTM Proj"}</definedName>
    <definedName name="pa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al_Workbook_GUID" hidden="1">"8C9FWPDC58HV91KMPNBD5P58"</definedName>
    <definedName name="parse" hidden="1">#REF!</definedName>
    <definedName name="photo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k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pk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lants" hidden="1">{#N/A,#N/A,FALSE,"abs";#N/A,#N/A,FALSE,"Annex-I";#N/A,#N/A,FALSE,"Annex-II";#N/A,#N/A,FALSE,"Annex-III";#N/A,#N/A,FALSE,"Annex-IV";#N/A,#N/A,FALSE,"Annex-V";#N/A,#N/A,FALSE,"Annex-VI"}</definedName>
    <definedName name="plo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owerne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pl" hidden="1">{#N/A,#N/A,FALSE,"gc (2)"}</definedName>
    <definedName name="pp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ppp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relimnarie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odForm" hidden="1">#REF!</definedName>
    <definedName name="Product" hidden="1">#REF!</definedName>
    <definedName name="profit" hidden="1">{#N/A,"Good",TRUE,"Sheet1";#N/A,"Normal",TRUE,"Sheet1";#N/A,"Bad",TRUE,"Sheet1"}</definedName>
    <definedName name="progra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PUB_FileID" hidden="1">"L10003363.xls"</definedName>
    <definedName name="PUB_UserID" hidden="1">"MAYERX"</definedName>
    <definedName name="qap" hidden="1">{"'Typical Costs Estimates'!$C$158:$H$161"}</definedName>
    <definedName name="qat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crepo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qqq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QQQQQ" hidden="1">#N/A</definedName>
    <definedName name="Q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ttt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" hidden="1">{#N/A,#N/A,FALSE,"Fund-II"}</definedName>
    <definedName name="qw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wee" hidden="1">{#N/A,#N/A,FALSE,"Kalk"}</definedName>
    <definedName name="qwerty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Q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BJ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ff" hidden="1">{#N/A,#N/A,FALSE,"Fund-II"}</definedName>
    <definedName name="Raj" hidden="1">{"'Sheet1'!$A$4386:$N$4591"}</definedName>
    <definedName name="ram" hidden="1">{"dep. full detail",#N/A,FALSE,"annex";"3cd annex",#N/A,FALSE,"annex";"co. dep.",#N/A,FALSE,"annex"}</definedName>
    <definedName name="ramj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m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av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CArea" hidden="1">#REF!</definedName>
    <definedName name="RDN" hidden="1">{#N/A,#N/A,FALSE,"COVER.XLS";#N/A,#N/A,FALSE,"RACT1.XLS";#N/A,#N/A,FALSE,"RACT2.XLS";#N/A,#N/A,FALSE,"ECCMP";#N/A,#N/A,FALSE,"WELDER.XLS"}</definedName>
    <definedName name="r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CON" hidden="1">{"form-D1",#N/A,FALSE,"FORM-D1";"form-D1_amt",#N/A,FALSE,"FORM-D1"}</definedName>
    <definedName name="Regional" hidden="1">{#N/A,#N/A,FALSE,"mgtsum.XLS";#N/A,#N/A,FALSE,"CAPONE";#N/A,#N/A,FALSE,"CAPTWO";#N/A,#N/A,FALSE,"CAPTHREE"}</definedName>
    <definedName name="renam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namedetailcalk" hidden="1">{#N/A,#N/A,FALSE,"Kalk"}</definedName>
    <definedName name="repor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port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REWREE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erte" hidden="1">{#N/A,#N/A,FALSE,"VARIATIONS";#N/A,#N/A,FALSE,"BUDGET";#N/A,#N/A,FALSE,"CIVIL QNTY VAR";#N/A,#N/A,FALSE,"SUMMARY";#N/A,#N/A,FALSE,"MATERIAL VAR"}</definedName>
    <definedName name="res_sum" hidden="1">{#N/A,#N/A,FALSE,"COVER1.XLS ";#N/A,#N/A,FALSE,"RACT1.XLS";#N/A,#N/A,FALSE,"RACT2.XLS";#N/A,#N/A,FALSE,"ECCMP";#N/A,#N/A,FALSE,"WELDER.XLS"}</definedName>
    <definedName name="reu" hidden="1">{#N/A,#N/A,FALSE,"gc (2)"}</definedName>
    <definedName name="reuse" hidden="1">{#N/A,#N/A,FALSE,"mgtsum.XLS";#N/A,#N/A,FALSE,"CAPONE";#N/A,#N/A,FALSE,"CAPTWO";#N/A,#N/A,FALSE,"CAPTHREE"}</definedName>
    <definedName name="reya" hidden="1">{"office ltcg",#N/A,FALSE,"gain01";"IT LTCG",#N/A,FALSE,"gain01"}</definedName>
    <definedName name="r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ge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ghsret" hidden="1">{#N/A,#N/A,FALSE,"VARIATIONS";#N/A,#N/A,FALSE,"BUDGET";#N/A,#N/A,FALSE,"CIVIL QNTY VAR";#N/A,#N/A,FALSE,"SUMMARY";#N/A,#N/A,FALSE,"MATERIAL VAR"}</definedName>
    <definedName name="rgrtae" hidden="1">{#N/A,#N/A,FALSE,"VARIATIONS";#N/A,#N/A,FALSE,"BUDGET";#N/A,#N/A,FALSE,"CIVIL QNTY VAR";#N/A,#N/A,FALSE,"SUMMARY";#N/A,#N/A,FALSE,"MATERIAL VAR"}</definedName>
    <definedName name="ripal" hidden="1">{#N/A,#N/A,FALSE,"gc (2)"}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MultipleCPUSupportEnabled" hidden="1">TRUE</definedName>
    <definedName name="rr" hidden="1">{#N/A,#N/A,FALSE,"VARIATIONS";#N/A,#N/A,FALSE,"BUDGET";#N/A,#N/A,FALSE,"CIVIL QNTY VAR";#N/A,#N/A,FALSE,"SUMMARY";#N/A,#N/A,FALSE,"MATERIAL VAR"}</definedName>
    <definedName name="rrrr" hidden="1">{#N/A,#N/A,FALSE,"VARIATIONS";#N/A,#N/A,FALSE,"BUDGET";#N/A,#N/A,FALSE,"CIVIL QNTY VAR";#N/A,#N/A,FALSE,"SUMMARY";#N/A,#N/A,FALSE,"MATERIAL VAR"}</definedName>
    <definedName name="rrrrrrrrrrrr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RRTRTRT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sde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ttgss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ttrt" hidden="1">{"form-D1",#N/A,FALSE,"FORM-D1";"form-D1_amt",#N/A,FALSE,"FORM-D1"}</definedName>
    <definedName name="RTTRTRT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rule" hidden="1">#REF!</definedName>
    <definedName name="ru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rwere" hidden="1">{#N/A,#N/A,FALSE,"COVER1.XLS ";#N/A,#N/A,FALSE,"RACT1.XLS";#N/A,#N/A,FALSE,"RACT2.XLS";#N/A,#N/A,FALSE,"ECCMP";#N/A,#N/A,FALSE,"WELDER.XLS"}</definedName>
    <definedName name="ryrt" hidden="1">{#N/A,#N/A,FALSE,"VARIATIONS";#N/A,#N/A,FALSE,"BUDGET";#N/A,#N/A,FALSE,"CIVIL QNTY VAR";#N/A,#N/A,FALSE,"SUMMARY";#N/A,#N/A,FALSE,"MATERIAL VAR"}</definedName>
    <definedName name="rysrt" hidden="1">{#N/A,#N/A,FALSE,"VARIATIONS";#N/A,#N/A,FALSE,"BUDGET";#N/A,#N/A,FALSE,"CIVIL QNTY VAR";#N/A,#N/A,FALSE,"SUMMARY";#N/A,#N/A,FALSE,"MATERIAL VAR"}</definedName>
    <definedName name="saa" hidden="1">{"form-D1",#N/A,FALSE,"FORM-D1";"form-D1_amt",#N/A,FALSE,"FORM-D1"}</definedName>
    <definedName name="SAAAAAABFB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dfdasf" hidden="1">#REF!</definedName>
    <definedName name="SAFSF" hidden="1">{#N/A,#N/A,FALSE,"mgtsum.XLS";#N/A,#N/A,FALSE,"CAPONE";#N/A,#N/A,FALSE,"CAPTWO";#N/A,#N/A,FALSE,"CAPTHREE"}</definedName>
    <definedName name="sagdhag" hidden="1">{#N/A,#N/A,FALSE,"COVER1.XLS ";#N/A,#N/A,FALSE,"RACT1.XLS";#N/A,#N/A,FALSE,"RACT2.XLS";#N/A,#N/A,FALSE,"ECCMP";#N/A,#N/A,FALSE,"WELDER.XLS"}</definedName>
    <definedName name="sa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N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nja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nj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a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caffolding" hidden="1">#REF!</definedName>
    <definedName name="SCREE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ad" hidden="1">#N/A</definedName>
    <definedName name="SDAF" hidden="1">{#N/A,#N/A,FALSE,"mgtsum.XLS";#N/A,#N/A,FALSE,"CAPONE";#N/A,#N/A,FALSE,"CAPTWO";#N/A,#N/A,FALSE,"CAPTHREE"}</definedName>
    <definedName name="sdafds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AFDSDSF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fa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f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FOD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fs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s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sd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dsds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encount" hidden="1">1</definedName>
    <definedName name="sep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FD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fssf" hidden="1">#REF!</definedName>
    <definedName name="sfvdaf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GDFDSG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ggbh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grg" hidden="1">#REF!</definedName>
    <definedName name="Sheet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hort" hidden="1">{#N/A,#N/A,FALSE,"COVER1.XLS ";#N/A,#N/A,FALSE,"RACT1.XLS";#N/A,#N/A,FALSE,"RACT2.XLS";#N/A,#N/A,FALSE,"ECCMP";#N/A,#N/A,FALSE,"WELDER.XLS"}</definedName>
    <definedName name="Show.Acct.Update.Warning" hidden="1">#REF!</definedName>
    <definedName name="Show.MDB.Update.Warning" hidden="1">#REF!</definedName>
    <definedName name="shutteri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imu" hidden="1">{#N/A,#N/A,FALSE,"ENG'G(보호계전기)"}</definedName>
    <definedName name="simulator" hidden="1">{#N/A,#N/A,FALSE,"ENG'G(보호계전기)"}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kjha" hidden="1">{#N/A,#N/A,FALSE,"Aging Summary";#N/A,#N/A,FALSE,"Ratio Analysis";#N/A,#N/A,FALSE,"Test 120 Day Accts";#N/A,#N/A,FALSE,"Tickmarks"}</definedName>
    <definedName name="sk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lab_p" hidden="1">{"form-D1",#N/A,FALSE,"FORM-D1";"form-D1_amt",#N/A,FALSE,"FORM-D1"}</definedName>
    <definedName name="soasia" hidden="1">#REF!</definedName>
    <definedName name="solver_rel4" hidden="1">2</definedName>
    <definedName name="solver_rel5" hidden="1">2</definedName>
    <definedName name="solver_rel6" hidden="1">2</definedName>
    <definedName name="solver_rel7" hidden="1">2</definedName>
    <definedName name="SON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oo" hidden="1">#REF!</definedName>
    <definedName name="SpecialPrice" hidden="1">#REF!</definedName>
    <definedName name="SRB" hidden="1">{"'Sheet1'!$A$4386:$N$4591"}</definedName>
    <definedName name="srtthy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ryesrt" hidden="1">{#N/A,#N/A,FALSE,"VARIATIONS";#N/A,#N/A,FALSE,"BUDGET";#N/A,#N/A,FALSE,"CIVIL QNTY VAR";#N/A,#N/A,FALSE,"SUMMARY";#N/A,#N/A,FALSE,"MATERIAL VAR"}</definedName>
    <definedName name="S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sasasa" hidden="1">{#N/A,#N/A,FALSE,"MESURMENT BOOK OF 6 BILL";#N/A,#N/A,FALSE,"MESURMENT BOOK OF 6 BILL"}</definedName>
    <definedName name="SSSS" hidden="1">{#N/A,#N/A,FALSE,"mpph1";#N/A,#N/A,FALSE,"mpmseb";#N/A,#N/A,FALSE,"mpph2"}</definedName>
    <definedName name="sssss" hidden="1">#REF!</definedName>
    <definedName name="ssssss" hidden="1">{"form-D1",#N/A,FALSE,"FORM-D1";"form-D1_amt",#N/A,FALSE,"FORM-D1"}</definedName>
    <definedName name="sssssssss" hidden="1">{"form-D1",#N/A,FALSE,"FORM-D1";"form-D1_amt",#N/A,FALSE,"FORM-D1"}</definedName>
    <definedName name="sssssssssssss" hidden="1">{"form-D1",#N/A,FALSE,"FORM-D1";"form-D1_amt",#N/A,FALSE,"FORM-D1"}</definedName>
    <definedName name="sssssssssssssas" hidden="1">{"form-D1",#N/A,FALSE,"FORM-D1";"form-D1_amt",#N/A,FALSE,"FORM-D1"}</definedName>
    <definedName name="SSWEWE" hidden="1">#REF!</definedName>
    <definedName name="s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ta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tagin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tdWorking" hidden="1">#REF!</definedName>
    <definedName name="STEE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ock02" hidden="1">{#N/A,#N/A,FALSE,"gc (2)"}</definedName>
    <definedName name="stysr" hidden="1">{#N/A,#N/A,FALSE,"VARIATIONS";#N/A,#N/A,FALSE,"BUDGET";#N/A,#N/A,FALSE,"CIVIL QNTY VAR";#N/A,#N/A,FALSE,"SUMMARY";#N/A,#N/A,FALSE,"MATERIAL VAR"}</definedName>
    <definedName name="succ" hidden="1">{#N/A,#N/A,FALSE,"COVER1.XLS ";#N/A,#N/A,FALSE,"RACT1.XLS";#N/A,#N/A,FALSE,"RACT2.XLS";#N/A,#N/A,FALSE,"ECCMP";#N/A,#N/A,FALSE,"WELDER.XLS"}</definedName>
    <definedName name="sum" hidden="1">#REF!</definedName>
    <definedName name="sumJan12" hidden="1">{#N/A,#N/A,FALSE,"VARIATIONS";#N/A,#N/A,FALSE,"BUDGET";#N/A,#N/A,FALSE,"CIVIL QNTY VAR";#N/A,#N/A,FALSE,"SUMMARY";#N/A,#N/A,FALSE,"MATERIAL VAR"}</definedName>
    <definedName name="sum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ures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VFF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X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" hidden="1">{#N/A,#N/A,FALSE,"VARIATIONS";#N/A,#N/A,FALSE,"BUDGET";#N/A,#N/A,FALSE,"CIVIL QNTY VAR";#N/A,#N/A,FALSE,"SUMMARY";#N/A,#N/A,FALSE,"MATERIAL VAR"}</definedName>
    <definedName name="t5454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A" hidden="1">{#N/A,#N/A,TRUE,"Financials";#N/A,#N/A,TRUE,"Operating Statistics";#N/A,#N/A,TRUE,"Capex &amp; Depreciation";#N/A,#N/A,TRUE,"Debt"}</definedName>
    <definedName name="ta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arar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tax" hidden="1">{"'Bill No. 7'!$A$1:$G$32"}</definedName>
    <definedName name="TaxCalculation" hidden="1">#REF!</definedName>
    <definedName name="tb" hidden="1">{#N/A,#N/A,FALSE,"VARIATIONS";#N/A,#N/A,FALSE,"BUDGET";#N/A,#N/A,FALSE,"CIVIL QNTY VAR";#N/A,#N/A,FALSE,"SUMMARY";#N/A,#N/A,FALSE,"MATERIAL VAR"}</definedName>
    <definedName name="tbl_ProdInfo" hidden="1">#REF!</definedName>
    <definedName name="TCS" hidden="1">#REF!</definedName>
    <definedName name="te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2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R.FLR" hidden="1">{#N/A,#N/A,TRUE,"Flooring "}</definedName>
    <definedName name="TEREWEWF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st11" hidden="1">{#N/A,#N/A,FALSE,"Fund-II"}</definedName>
    <definedName name="TextRefCopyRangeCount" hidden="1">2</definedName>
    <definedName name="t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he" hidden="1">{#N/A,#N/A,FALSE,"gc (2)"}</definedName>
    <definedName name="Theatre" hidden="1">#REF!</definedName>
    <definedName name="Thiagarajan" hidden="1">{"'Sheet1'!$A$4386:$N$4591"}</definedName>
    <definedName name="th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o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opshe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G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rrrrrrrrrrrr" hidden="1">{"form-D1",#N/A,FALSE,"FORM-D1";"form-D1_amt",#N/A,FALSE,"FORM-D1"}</definedName>
    <definedName name="trrr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R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T" hidden="1">{#N/A,#N/A,TRUE,"Financials";#N/A,#N/A,TRUE,"Operating Statistics";#N/A,#N/A,TRUE,"Capex &amp; Depreciation";#N/A,#N/A,TRUE,"Debt"}</definedName>
    <definedName name="TTRYRTYRTYR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tt" hidden="1">{#N/A,#N/A,FALSE,"VARIATIONS";#N/A,#N/A,FALSE,"BUDGET";#N/A,#N/A,FALSE,"CIVIL QNTY VAR";#N/A,#N/A,FALSE,"SUMMARY";#N/A,#N/A,FALSE,"MATERIAL VAR"}</definedName>
    <definedName name="ttt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yer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y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U5Y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u667r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ujuuy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uma" hidden="1">{#N/A,#N/A,FALSE,"COVER1.XLS ";#N/A,#N/A,FALSE,"RACT1.XLS";#N/A,#N/A,FALSE,"RACT2.XLS";#N/A,#N/A,FALSE,"ECCMP";#N/A,#N/A,FALSE,"WELDER.XLS"}</definedName>
    <definedName name="UPDATE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uu" hidden="1">{#N/A,#N/A,FALSE,"gc (2)"}</definedName>
    <definedName name="V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vasu123" hidden="1">{"'Bill No. 7'!$A$1:$G$32"}</definedName>
    <definedName name="va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bngghcj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bvbvb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bvbvv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CTB" hidden="1">{#N/A,#N/A,FALSE,"abs";#N/A,#N/A,FALSE,"Annex-I";#N/A,#N/A,FALSE,"Annex-II";#N/A,#N/A,FALSE,"Annex-III";#N/A,#N/A,FALSE,"Annex-IV";#N/A,#N/A,FALSE,"Annex-V";#N/A,#N/A,FALSE,"Annex-VI"}</definedName>
    <definedName name="vcv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g" hidden="1">{#N/A,#N/A,FALSE,"One Pager";#N/A,#N/A,FALSE,"Technical"}</definedName>
    <definedName name="vggssg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inod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virtus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vishnu" hidden="1">{#N/A,#N/A,FALSE,"One Pager";#N/A,#N/A,FALSE,"Technical"}</definedName>
    <definedName name="vk" hidden="1">{#N/A,#N/A,FALSE,"One Pager";#N/A,#N/A,FALSE,"Technical"}</definedName>
    <definedName name="vsasgfsghxas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VVVVVVVVVV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" hidden="1">#REF!</definedName>
    <definedName name="w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" hidden="1">{"form-D1",#N/A,FALSE,"FORM-D1";"form-D1_amt",#N/A,FALSE,"FORM-D1"}</definedName>
    <definedName name="wefw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q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qrf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fe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rtwr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E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indow" hidden="1">{#N/A,#N/A,FALSE,"VARIATIONS";#N/A,#N/A,FALSE,"BUDGET";#N/A,#N/A,FALSE,"CIVIL QNTY VAR";#N/A,#N/A,FALSE,"SUMMARY";#N/A,#N/A,FALSE,"MATERIAL VAR"}</definedName>
    <definedName name="WK" hidden="1">{#N/A,#N/A,FALSE,"견적대비-2"}</definedName>
    <definedName name="wqd" hidden="1">{#N/A,#N/A,FALSE,"mgtsum.XLS";#N/A,#N/A,FALSE,"CAPONE";#N/A,#N/A,FALSE,"CAPTWO";#N/A,#N/A,FALSE,"CAPTHREE"}</definedName>
    <definedName name="wr" hidden="1">{#N/A,#N/A,FALSE,"COVER1.XLS ";#N/A,#N/A,FALSE,"RACT1.XLS";#N/A,#N/A,FALSE,"RACT2.XLS";#N/A,#N/A,FALSE,"ECCMP";#N/A,#N/A,FALSE,"WELDER.XLS"}</definedName>
    <definedName name="wrn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1." hidden="1">{#N/A,#N/A,FALSE,"17MAY";#N/A,#N/A,FALSE,"24MAY"}</definedName>
    <definedName name="wrn.2.2" hidden="1">{#N/A,#N/A,FALSE,"17MAY";#N/A,#N/A,FALSE,"24MAY"}</definedName>
    <definedName name="wrn.892A._.II." hidden="1">{#N/A,#N/A,FALSE,"Fund-II"}</definedName>
    <definedName name="wrn.892B._.II." hidden="1">{#N/A,#N/A,FALSE,"Fund-II"}</definedName>
    <definedName name="wrn.892C._.II." hidden="1">{#N/A,#N/A,FALSE,"Fund-II"}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_.Sheets." hidden="1">{#N/A,#N/A,FALSE,"Sheet5";#N/A,#N/A,FALSE,"Sheet4";#N/A,#N/A,FALSE,"Sheet2";#N/A,#N/A,FALSE,"Sheet6";#N/A,#N/A,FALSE,"Sheet7";#N/A,#N/A,FALSE,"Sheet8";#N/A,#N/A,FALSE,"Sheet9";#N/A,#N/A,FALSE,"Sheet10"}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Variances." hidden="1">{#N/A,#N/A,FALSE,"ActPrior";#N/A,#N/A,FALSE,"ActPlan";#N/A,#N/A,FALSE,"ActFore"}</definedName>
    <definedName name="wrn.amk." hidden="1">{#N/A,#N/A,FALSE,"M&amp;B_43A_fab";#N/A,#N/A,FALSE,"M&amp;B_43A_ERE.";#N/A,#N/A,FALSE,"M&amp;B-43A-ALIGN"}</definedName>
    <definedName name="wrn.Assumption._.Book." hidden="1">{#N/A,#N/A,FALSE,"Model Assumptions"}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BARCHART." hidden="1">{"View1",#N/A,FALSE,"Sheet1";"View2",#N/A,FALSE,"Sheet1";"View3",#N/A,FALSE,"Sheet1";"View4",#N/A,FALSE,"Sheet1"}</definedName>
    <definedName name="wrn.Basic._.Report." hidden="1">{#N/A,#N/A,FALSE,"New Depr Sch-150% DB";#N/A,#N/A,FALSE,"Cash Flows RLP";#N/A,#N/A,FALSE,"IRR";#N/A,#N/A,FALSE,"Proforma IS";#N/A,#N/A,FALSE,"Assumptions"}</definedName>
    <definedName name="wrn.budget." hidden="1">{"form-D1",#N/A,FALSE,"FORM-D1";"form-D1_amt",#N/A,FALSE,"FORM-D1"}</definedName>
    <definedName name="wrn.CAP." hidden="1">{"DEA CAP",#N/A,TRUE,"DEA";"RVA CAP",#N/A,TRUE,"RVA";"MDA CAP",#N/A,TRUE,"MDA";"Table C CAP",#N/A,TRUE,"C";"Table V CAP",#N/A,TRUE,"V";"DEA GL ACCOUNTS",#N/A,TRUE,"DEA";"RULES CAP",#N/A,TRUE,"RULES";"COs CAP",#N/A,TRUE,"COs";#N/A,#N/A,TRUE,"CHIP"}</definedName>
    <definedName name="wrn.Capex." hidden="1">{#N/A,#N/A,TRUE,"Capex Summ";#N/A,#N/A,TRUE,"Essential Works.tw";#N/A,#N/A,TRUE,"Desirable Works.tw";#N/A,#N/A,TRUE,"Essential Works.rt";#N/A,#N/A,TRUE,"Desirable Works.rt";#N/A,#N/A,TRUE,"Mthly";#N/A,#N/A,TRUE,"Essential Works.ht";#N/A,#N/A,TRUE,"Desirable Works.ht";#N/A,#N/A,TRUE,"Incentives"}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ntrpt." hidden="1">{#N/A,#N/A,FALSE,"CLIENT HOPSR";#N/A,#N/A,FALSE,"JEG GRAPH";#N/A,#N/A,FALSE,"PROCESS";#N/A,#N/A,FALSE,"CIVIL";#N/A,#N/A,FALSE,"ELECTRICAL";#N/A,#N/A,FALSE,"CNTRL SYS";#N/A,#N/A,FALSE,"MECH";#N/A,#N/A,FALSE,"PIPE"}</definedName>
    <definedName name="wrn.coII._.I." hidden="1">{#N/A,#N/A,FALSE,"Fund-I"}</definedName>
    <definedName name="wrn.CoIV._.II." hidden="1">{#N/A,#N/A,FALSE,"Fund-II"}</definedName>
    <definedName name="wrn.Complete._.Cost._.Sheet." hidden="1">{"Cost Summary",#N/A,FALSE,"B";"Cost Detail 1",#N/A,FALSE,"C";"Cost Detail 2",#N/A,FALSE,"C";"SalWage Indirect",#N/A,FALSE,"D";"SalWage Direct",#N/A,FALSE,"D";"Sal Calc",#N/A,FALSE,"D";"Mob Demob",#N/A,FALSE,"E";"Equipment Fuel",#N/A,FALSE,"F";"Equipment Hire",#N/A,FALSE,"F";"Equipment MobDemob",#N/A,FALSE,"F";"Site Est 1",#N/A,FALSE,"G";"Site Est 2",#N/A,FALSE,"G";"Finance",#N/A,FALSE,"H";"Equipment TOTAL",#N/A,FALSE,"I";"Total Indirect Manpower",#N/A,FALSE,"J";"Total Direct Manpower",#N/A,FALSE,"J";"Consumables",#N/A,FALSE,"L";"Bought Out",#N/A,FALSE,"M";"Subcontract",#N/A,FALSE,"N"}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st." hidden="1">{#N/A,#N/A,FALSE,"abs";#N/A,#N/A,FALSE,"Annex-I";#N/A,#N/A,FALSE,"Annex-II";#N/A,#N/A,FALSE,"Annex-III";#N/A,#N/A,FALSE,"Annex-IV";#N/A,#N/A,FALSE,"Annex-V";#N/A,#N/A,FALSE,"Annex-VI"}</definedName>
    <definedName name="wrn.Cost._.Plan._.Report." hidden="1">{"Summary",#N/A,TRUE,"Summary";"Cost Plan",#N/A,TRUE,"Cost Plan"}</definedName>
    <definedName name="wrn.Cost._.Summary." hidden="1">{"Cost Summary",#N/A,FALSE,"B";"Cost Detail 1",#N/A,FALSE,"C";"Cost Detail 2",#N/A,FALSE,"C"}</definedName>
    <definedName name="wrn.costprint.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wrn.cp" hidden="1">{"cost",#N/A,FALSE,"B";"Sum",#N/A,FALSE,"C";"Sal1",#N/A,FALSE,"D";"Sal2",#N/A,FALSE,"D";"Mob",#N/A,FALSE,"E";"Eqpcst1",#N/A,FALSE,"F";"Eqpcst2",#N/A,FALSE,"F";"Eqpcst3",#N/A,FALSE,"F";"Est1",#N/A,FALSE,"G";"Est2",#N/A,FALSE,"G";"Fin",#N/A,FALSE,"H";"EqpCal",#N/A,FALSE,"I";"ManCal1",#N/A,FALSE,"J";"ManCal2",#N/A,FALSE,"J";"Consm",#N/A,FALSE,"L";"B O",#N/A,FALSE,"M";"S C",#N/A,FALSE,"N"}</definedName>
    <definedName name="wrn.Data._.and._.Totals." hidden="1">{"All Except Totals",#N/A,TRUE,"Recap";"Totals Page",#N/A,TRUE,"Recap"}</definedName>
    <definedName name="wrn.dep." hidden="1">{"dep. full detail",#N/A,FALSE,"annex";"3cd annex",#N/A,FALSE,"annex";"co. dep.",#N/A,FALSE,"annex"}</definedName>
    <definedName name="wrn.Detail." hidden="1">{"Detail",#N/A,FALSE,"Assump";"Detail",#N/A,FALSE,"Muni";"Detail",#N/A,FALSE,"Proj";"Detail",#N/A,FALSE,"Calc";"Present",#N/A,FALSE,"Cover"}</definedName>
    <definedName name="wrn.Detailkalk." hidden="1">{#N/A,#N/A,FALSE,"Kalk"}</definedName>
    <definedName name="wrn.detailkalk01." hidden="1">{#N/A,#N/A,FALSE,"Kalk"}</definedName>
    <definedName name="wrn.detailkalk1." hidden="1">{#N/A,#N/A,FALSE,"Kalk"}</definedName>
    <definedName name="wrn.elect." hidden="1">{"peisbl",#N/A,FALSE,"PPMAN1";"pesub",#N/A,FALSE,"PPMAN1";"megisb",#N/A,FALSE,"MEGMAN";"megii",#N/A,FALSE,"MEGMAN";"arom1",#N/A,FALSE,"aroman";"cover",#N/A,FALSE,"COVER.XLS";"elec1",#N/A,FALSE,"WPR1";"fw",#N/A,FALSE,"OSBLMAN";"md",#N/A,FALSE,"OSBLMAN";"tf",#N/A,FALSE,"OSBLMAN";"elect3",#N/A,FALSE,"WPR1";"mrs1",#N/A,FALSE,"mrsman";"mrs2",#N/A,FALSE,"mrsman";"sp1",#N/A,FALSE,"SPRMAN";"sp2",#N/A,FALSE,"SPRMAN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loor." hidden="1">{#N/A,#N/A,TRUE,"Flooring "}</definedName>
    <definedName name="WRN.FU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" hidden="1">{"b",#N/A,FALSE,"B";"C 1",#N/A,FALSE,"C";"C 2",#N/A,FALSE,"C";"D 1",#N/A,FALSE,"D";"d 2",#N/A,FALSE,"D";"D 3",#N/A,FALSE,"D";"E",#N/A,FALSE,"E";"F 1",#N/A,FALSE,"F";"F 2",#N/A,FALSE,"F";"F 3",#N/A,FALSE,"F";"G 1",#N/A,FALSE,"G";"G 2",#N/A,FALSE,"G";"I 1",#N/A,FALSE,"I";"J 1",#N/A,FALSE,"J";"J 2",#N/A,FALSE,"J";"L",#N/A,FALSE,"L";"M 1",#N/A,FALSE,"M";"N",#N/A,FALSE,"N"}</definedName>
    <definedName name="wrn.Full._.Financials." hidden="1">{#N/A,#N/A,TRUE,"Financials";#N/A,#N/A,TRUE,"Operating Statistics";#N/A,#N/A,TRUE,"Capex &amp; Depreciation";#N/A,#N/A,TRUE,"Debt"}</definedName>
    <definedName name="wrn.Full._.Model." hidden="1">{#N/A,#N/A,TRUE,"Cover Sheet ";#N/A,#N/A,TRUE,"INPUTS";#N/A,#N/A,TRUE,"OUTPUTS"}</definedName>
    <definedName name="wrn.full._.repo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fin.1" hidden="1">{#N/A,#N/A,TRUE,"Financials";#N/A,#N/A,TRUE,"Operating Statistics";#N/A,#N/A,TRUE,"Capex &amp; Depreciation";#N/A,#N/A,TRUE,"Debt"}</definedName>
    <definedName name="wrn.full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l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report." hidden="1">{#N/A,#N/A,FALSE,"530&amp;120Consol";#N/A,#N/A,FALSE,"530aplan";#N/A,#N/A,FALSE,"120aplan";#N/A,#N/A,FALSE,"mgmt report";#N/A,#N/A,FALSE,"variance";#N/A,#N/A,FALSE,"SENSITIVE 9899";#N/A,#N/A,FALSE,"Letup 530";#N/A,#N/A,FALSE,"LETUP 120";#N/A,#N/A,FALSE,"Rent Review";#N/A,#N/A,FALSE,"Option";#N/A,#N/A,FALSE,"530 capex summ";#N/A,#N/A,FALSE,"120 capex summ";#N/A,#N/A,FALSE,"mtlhy cashflow";#N/A,#N/A,FALSE,"530 Collins E&amp;D";#N/A,#N/A,FALSE,"120 King E&amp;D";#N/A,#N/A,FALSE,"House View  530std  "}</definedName>
    <definedName name="wrn.G.C.P.L.." hidden="1">{#N/A,#N/A,FALSE,"gc (2)"}</definedName>
    <definedName name="wrn.G.E.G._.7.0." hidden="1">{#N/A,#N/A,FALSE,"VARIATIONS";#N/A,#N/A,FALSE,"BUDGET";#N/A,#N/A,FALSE,"CIVIL QNTY VAR";#N/A,#N/A,FALSE,"SUMMARY";#N/A,#N/A,FALSE,"MATERIAL VAR"}</definedName>
    <definedName name="wrn.GENSERV." hidden="1">{#N/A,#N/A,FALSE,"VISTAF"}</definedName>
    <definedName name="wrn.Investment._.Review." hidden="1">{#N/A,#N/A,FALSE,"Proforma Five Yr";#N/A,#N/A,FALSE,"Capital Input";#N/A,#N/A,FALSE,"Calculations";#N/A,#N/A,FALSE,"Transaction Summary-DTW"}</definedName>
    <definedName name="wrn.Investors._.II." hidden="1">{#N/A,#N/A,FALSE,"Fund-II"}</definedName>
    <definedName name="wrn.jegrpt." hidden="1">{#N/A,#N/A,FALSE,"PJT STATUS RVW";#N/A,#N/A,FALSE,"MAPS CKLIST";#N/A,#N/A,FALSE,"HOPSR-BASE-IHOCS";#N/A,#N/A,FALSE,"HOPSR-BASE FOR REPORT";#N/A,#N/A,FALSE,"GEN SERVICES";#N/A,#N/A,FALSE,"FINANCIAL";#N/A,#N/A,FALSE,"CONTRACT CURVES";#N/A,#N/A,FALSE,"JEG GRAPH";#N/A,#N/A,FALSE,"JEG GRAPH (2)"}</definedName>
    <definedName name="wrn.Kalk." hidden="1">{"Kalk_druck",#N/A,FALSE,"Kalk";#N/A,#N/A,FALSE,"Risiken";"AllgKost_Druck",#N/A,FALSE,"AllgKost";"KompKost_Druck",#N/A,FALSE,"KompKost"}</definedName>
    <definedName name="wrn.kalk01." hidden="1">{"Kalk_druck",#N/A,FALSE,"Kalk";#N/A,#N/A,FALSE,"Risiken";"AllgKost_Druck",#N/A,FALSE,"AllgKost";"KompKost_Druck",#N/A,FALSE,"KompKost"}</definedName>
    <definedName name="wrn.kalk1." hidden="1">{"Kalk_druck",#N/A,FALSE,"Kalk";#N/A,#N/A,FALSE,"Risiken";"AllgKost_Druck",#N/A,FALSE,"AllgKost";"KompKost_Druck",#N/A,FALSE,"KompKost"}</definedName>
    <definedName name="wrn.Kuwait._.1." hidden="1">{#N/A,#N/A,FALSE,"Fund-I"}</definedName>
    <definedName name="wrn.LK." hidden="1">{#N/A,#N/A,FALSE,"MESURMENT BOOK OF 6 BILL";#N/A,#N/A,FALSE,"MESURMENT BOOK OF 6 BILL"}</definedName>
    <definedName name="wrn.LTCG." hidden="1">{"office ltcg",#N/A,FALSE,"gain01";"IT LTCG",#N/A,FALSE,"gain01"}</definedName>
    <definedName name="wrn.Manpower._.Details." hidden="1">{"Total Indirect Manpower",#N/A,FALSE,"J";"Total Direct Manpower",#N/A,FALSE,"J";"Direct Structural Manpower",#N/A,FALSE,"J";"Direct Mechanical Manpower",#N/A,FALSE,"J";"Direct Piping Manpower",#N/A,FALSE,"J";"Direct Tanks Manpower",#N/A,FALSE,"J";"Direct ElecInstrSS Manpower",#N/A,FALSE,"J"}</definedName>
    <definedName name="wrn.MARGIN." hidden="1">{#N/A,#N/A,FALSE,"VISTAF"}</definedName>
    <definedName name="wrn.mhrfcst." hidden="1">{#N/A,#N/A,FALSE,"MANHR FCST-BASE"}</definedName>
    <definedName name="wrn.model." hidden="1">{"basic",#N/A,FALSE,"BASIC"}</definedName>
    <definedName name="wrn.mortassetplan." hidden="1">{#N/A,#N/A,FALSE,"asset plan";#N/A,#N/A,FALSE,"Mgmt Report";#N/A,#N/A,FALSE,"sensitivities (2)";#N/A,#N/A,FALSE,"sensitivities";#N/A,#N/A,FALSE,"let up 10  Mort";#N/A,#N/A,FALSE,"let up 12 Mort";#N/A,#N/A,FALSE,"Capex";#N/A,#N/A,FALSE,"Capex Cashflow (2)";#N/A,#N/A,FALSE,"Capex Cashflow (3)";#N/A,#N/A,FALSE,"House View";#N/A,#N/A,FALSE,"kpi"}</definedName>
    <definedName name="wrn.mr." hidden="1">{#N/A,#N/A,TRUE,"Pune Sum";#N/A,#N/A,TRUE,"MATERIALS"}</definedName>
    <definedName name="wrn.One._.Pager._.plus._.Technicals." hidden="1">{#N/A,#N/A,FALSE,"One Pager";#N/A,#N/A,FALSE,"Technical"}</definedName>
    <definedName name="wrn.Operations._.Review." hidden="1">{#N/A,#N/A,FALSE,"Proforma Five Yr";#N/A,#N/A,FALSE,"Occ and Rate";#N/A,#N/A,FALSE,"PF Input";#N/A,#N/A,FALSE,"Hotcomps"}</definedName>
    <definedName name="wrn.P854._.ADDENDUM." hidden="1">{#N/A,#N/A,FALSE,"mgtsum.XLS";#N/A,#N/A,FALSE,"CAPONE";#N/A,#N/A,FALSE,"CAPTWO";#N/A,#N/A,FALSE,"CAPTHREE"}</definedName>
    <definedName name="wrn.p854._.addendum2" hidden="1">{#N/A,#N/A,FALSE,"mgtsum.XLS";#N/A,#N/A,FALSE,"CAPONE";#N/A,#N/A,FALSE,"CAPTWO";#N/A,#N/A,FALSE,"CAPTHREE"}</definedName>
    <definedName name="wrn.p854._.addendum3" hidden="1">{#N/A,#N/A,FALSE,"mgtsum.XLS";#N/A,#N/A,FALSE,"CAPONE";#N/A,#N/A,FALSE,"CAPTWO";#N/A,#N/A,FALSE,"CAPTHREE"}</definedName>
    <definedName name="wrn.Package." hidden="1">{"proc_tot_nums",#N/A,TRUE,"Act Numbers";"summary_proc",#N/A,TRUE,"Blank1";"PlanProc",#N/A,TRUE,"PlanProc";"process graphs",#N/A,TRUE,"graphs&amp;data";"proj_nums",#N/A,TRUE,"Act Numbers";"Internal_Proj",#N/A,TRUE,"Internal Proj.";#N/A,#N/A,TRUE,"Plan ProjProg";"project graphs",#N/A,TRUE,"graphs&amp;data";"mtm_proc",#N/A,TRUE,"MTM Proc";"MTM_proj",#N/A,TRUE,"MTM Proj"}</definedName>
    <definedName name="wrn.PARTNERSHIP." hidden="1">{#N/A,#N/A,FALSE,"BALANCE SHEET";#N/A,#N/A,FALSE,"PL ACCOUNT";#N/A,#N/A,FALSE,"FIXED ASSETS";#N/A,#N/A,FALSE,"HP (V)";#N/A,#N/A,FALSE,"TAX COMP";#N/A,#N/A,FALSE,"W&amp;T";#N/A,#N/A,FALSE,"RECONCILE"}</definedName>
    <definedName name="wrn.Phase._.I." hidden="1">{#N/A,#N/A,FALSE,"Transaction Summary-DTW";#N/A,#N/A,FALSE,"Proforma Five Yr";#N/A,#N/A,FALSE,"Occ and Rate"}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resent." hidden="1">{"Present",#N/A,FALSE,"Assump";"Present",#N/A,FALSE,"Calc";"Present",#N/A,FALSE,"Cover"}</definedName>
    <definedName name="wrn.print." hidden="1">{#N/A,#N/A,FALSE,"Japan 2003";#N/A,#N/A,FALSE,"Sheet2"}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ocess._.Graphs." hidden="1">{"process graphs",#N/A,FALSE,"graphs&amp;data"}</definedName>
    <definedName name="wrn.Profitability." hidden="1">{#N/A,"Good",TRUE,"Sheet1";#N/A,"Normal",TRUE,"Sheet1";#N/A,"Bad",TRUE,"Sheet1"}</definedName>
    <definedName name="wrn.Proforma._.Review." hidden="1">{#N/A,#N/A,FALSE,"Occ and Rate";#N/A,#N/A,FALSE,"PF Input";#N/A,#N/A,FALSE,"Proforma Five Yr";#N/A,#N/A,FALSE,"Hotcomps"}</definedName>
    <definedName name="wrn.Project._.Graphs." hidden="1">{"project graphs",#N/A,FALSE,"graphs&amp;data"}</definedName>
    <definedName name="wrn.QAPU." hidden="1">{#N/A,#N/A,FALSE,"5YRASSPl - consol'd";#N/A,#N/A,FALSE,"5YRASSPl - hotel";#N/A,#N/A,FALSE,"5YRASSPl - excl htl";#N/A,#N/A,FALSE,"VarReport";#N/A,#N/A,FALSE,"Sensitivity";#N/A,#N/A,FALSE,"House View ";#N/A,#N/A,FALSE,"KPI"}</definedName>
    <definedName name="wrn.RCC." hidden="1">{#N/A,#N/A,FALSE,"RCC_cover";#N/A,#N/A,FALSE,"philoshophy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port." hidden="1">{#N/A,#N/A,FALSE,"COVER.XLS";#N/A,#N/A,FALSE,"RACT1.XLS";#N/A,#N/A,FALSE,"RACT2.XLS";#N/A,#N/A,FALSE,"ECCMP";#N/A,#N/A,FALSE,"WELDER.XLS"}</definedName>
    <definedName name="wrn.Risk._.Analysis._.Report._.1." hidden="1">{#N/A,#N/A,FALSE,"Sheet2";#N/A,#N/A,FALSE,"Sheet4";#N/A,#N/A,FALSE,"Sheet5"}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umm1" hidden="1">{#N/A,#N/A,FALSE,"COVER1.XLS ";#N/A,#N/A,FALSE,"RACT1.XLS";#N/A,#N/A,FALSE,"RACT2.XLS";#N/A,#N/A,FALSE,"ECCMP";#N/A,#N/A,FALSE,"WELDER.XLS"}</definedName>
    <definedName name="wrn.summary." hidden="1">{"financials",#N/A,FALSE,"BASIC"}</definedName>
    <definedName name="wrn.TAX._.COMPUTATION." hidden="1">{#N/A,#N/A,FALSE,"TAX COMPUTATION";#N/A,#N/A,FALSE,"TAX SCHEDULE";#N/A,#N/A,FALSE,"ADDITIONS";#N/A,#N/A,FALSE,"W &amp; T"}</definedName>
    <definedName name="wrn.Test._.Report." hidden="1">{#N/A,#N/A,FALSE,"DATA D.I.";#N/A,#N/A,FALSE,"DATA C.I."}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u구매." hidden="1">{#N/A,#N/A,FALSE,"견적대비-2"}</definedName>
    <definedName name="wrn.trial." hidden="1">{#N/A,#N/A,FALSE,"mpph1";#N/A,#N/A,FALSE,"mpmseb";#N/A,#N/A,FALSE,"mpph2"}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ntana." hidden="1">{#N/A,#N/A,FALSE,"Cash Flow";#N/A,#N/A,FALSE,"scenario 1"}</definedName>
    <definedName name="wrn.ventana.BKC" hidden="1">{#N/A,#N/A,FALSE,"Cash Flow";#N/A,#N/A,FALSE,"scenario 1"}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VESSEL및N2._.구입사양서.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rn.WorkBook._.Print.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wrn.보호계전기." hidden="1">{#N/A,#N/A,FALSE,"ENG'G(보호계전기)"}</definedName>
    <definedName name="WRN0" hidden="1">{#N/A,#N/A,FALSE,"COVER1.XLS ";#N/A,#N/A,FALSE,"RACT1.XLS";#N/A,#N/A,FALSE,"RACT2.XLS";#N/A,#N/A,FALSE,"ECCMP";#N/A,#N/A,FALSE,"WELDER.XLS"}</definedName>
    <definedName name="wrnfu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FULLA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t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sgz" hidden="1">{#N/A,#N/A,FALSE,"COVER1.XLS ";#N/A,#N/A,FALSE,"RACT1.XLS";#N/A,#N/A,FALSE,"RACT2.XLS";#N/A,#N/A,FALSE,"ECCMP";#N/A,#N/A,FALSE,"WELDER.XLS"}</definedName>
    <definedName name="WWWW" hidden="1">{#N/A,#N/A,FALSE,"COVER.XLS";#N/A,#N/A,FALSE,"RACT1.XLS";#N/A,#N/A,FALSE,"RACT2.XLS";#N/A,#N/A,FALSE,"ECCMP";#N/A,#N/A,FALSE,"WELDER.XLS"}</definedName>
    <definedName name="wwwww" hidden="1">#REF!</definedName>
    <definedName name="x" hidden="1">{#N/A,#N/A,FALSE,"VARIATIONS";#N/A,#N/A,FALSE,"BUDGET";#N/A,#N/A,FALSE,"CIVIL QNTY VAR";#N/A,#N/A,FALSE,"SUMMARY";#N/A,#N/A,FALSE,"MATERIAL VAR"}</definedName>
    <definedName name="xc" hidden="1">{"form-D1",#N/A,FALSE,"FORM-D1";"form-D1_amt",#N/A,FALSE,"FORM-D1"}</definedName>
    <definedName name="xdfd" hidden="1">#REF!</definedName>
    <definedName name="xls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REF_COLUMN_1" hidden="1">#REF!</definedName>
    <definedName name="XREF_COLUMN_7" hidden="1">#REF!</definedName>
    <definedName name="XRefActiveRow" hidden="1">#REF!</definedName>
    <definedName name="XRefColumnsCount" hidden="1">12</definedName>
    <definedName name="XRefCopy1" hidden="1">#REF!</definedName>
    <definedName name="XRefCopy1Row" hidden="1">#REF!</definedName>
    <definedName name="XRefCopy2" hidden="1">#REF!</definedName>
    <definedName name="XRefCopy3" hidden="1">#REF!</definedName>
    <definedName name="XRefCopyRangeCount" hidden="1">7</definedName>
    <definedName name="XRefPaste1" hidden="1">#REF!</definedName>
    <definedName name="XRefPaste1Row" hidden="1">#REF!</definedName>
    <definedName name="XRefPasteRangeCount" hidden="1">142</definedName>
    <definedName name="xx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XX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xxx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xxxxx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XZY" hidden="1">{#N/A,#N/A,FALSE,"VARIATIONS";#N/A,#N/A,FALSE,"BUDGET";#N/A,#N/A,FALSE,"CIVIL QNTY VAR";#N/A,#N/A,FALSE,"SUMMARY";#N/A,#N/A,FALSE,"MATERIAL VAR"}</definedName>
    <definedName name="y" hidden="1">{#N/A,#N/A,FALSE,"VARIATIONS";#N/A,#N/A,FALSE,"BUDGET";#N/A,#N/A,FALSE,"CIVIL QNTY VAR";#N/A,#N/A,FALSE,"SUMMARY";#N/A,#N/A,FALSE,"MATERIAL VAR"}</definedName>
    <definedName name="yash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ry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tw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U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Y" hidden="1">{"View1",#N/A,FALSE,"Sheet1";"View2",#N/A,FALSE,"Sheet1";"View3",#N/A,FALSE,"Sheet1";"View4",#N/A,FALSE,"Sheet1"}</definedName>
    <definedName name="yy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yy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yyyy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zs" hidden="1">{#N/A,#N/A,FALSE,"VARIATIONS";#N/A,#N/A,FALSE,"BUDGET";#N/A,#N/A,FALSE,"CIVIL QNTY VAR";#N/A,#N/A,FALSE,"SUMMARY";#N/A,#N/A,FALSE,"MATERIAL VAR"}</definedName>
    <definedName name="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_01EEECA8_52E8_4BA6_B221_CB6D3C468C80_.wvu.Cols" hidden="1">#REF!</definedName>
    <definedName name="Z_01EEECA8_52E8_4BA6_B221_CB6D3C468C80_.wvu.FilterData" hidden="1">#REF!</definedName>
    <definedName name="Z_0B3EF283_BAAE_40DA_B109_606B8002D5D4_.wvu.FilterData" hidden="1">#REF!</definedName>
    <definedName name="Z_0C509CAE_4B28_497F_9463_E056D87AE422_.wvu.Rows" hidden="1">#REF!</definedName>
    <definedName name="Z_1337E53C_970D_4073_B72A_371A64539D54_.wvu.Cols" hidden="1">#REF!</definedName>
    <definedName name="Z_1337E53C_970D_4073_B72A_371A64539D54_.wvu.PrintArea" hidden="1">#REF!</definedName>
    <definedName name="Z_1337E53C_970D_4073_B72A_371A64539D54_.wvu.Rows" hidden="1">#REF!</definedName>
    <definedName name="Z_5A4CDE39_BC84_48C0_8208_6970E7A71896_.wvu.Cols" hidden="1">#REF!,#REF!,#REF!</definedName>
    <definedName name="Z_64FBE21F_D610_4122_B662_C1CA556F0E6B_.wvu.Rows" hidden="1">#REF!,#REF!</definedName>
    <definedName name="Z_67879F2D_A365_4C5F_ACA2_06A222DC585F_.wvu.FilterData" hidden="1">#REF!</definedName>
    <definedName name="Z_6CDCF69B_5AF1_4147_8314_DDC51BBAE13A_.wvu.FilterData" hidden="1">#REF!</definedName>
    <definedName name="Z_821080B5_A53F_46D5_A7A8_C550E9A6DB8E_.wvu.Rows" hidden="1">#REF!</definedName>
    <definedName name="Z_89FC4C3A_6586_42BA_B0E6_F0959042E6A0_.wvu.Rows" hidden="1">#REF!</definedName>
    <definedName name="Z_8FCC9949_BB10_48DD_835F_9D6E68B3AE12_.wvu.PrintTitles" hidden="1">#REF!</definedName>
    <definedName name="Z_8FCC9949_BB10_48DD_835F_9D6E68B3AE12_.wvu.Rows" hidden="1">#REF!,#REF!</definedName>
    <definedName name="Z_97AF8B62_D04D_48F2_A853_93998C7922D6_.wvu.FilterData" hidden="1">#REF!</definedName>
    <definedName name="Z_9F278A40_BF82_4E3D_9E8B_F7A34E58042E_.wvu.FilterData" hidden="1">#REF!</definedName>
    <definedName name="Z_E61184E6_4A82_48AD_BD46_AD03682B9E61_.wvu.Rows" hidden="1">#REF!</definedName>
    <definedName name="Z_EA424862_9DB5_4158_B57E_464B76E20666_.wvu.FilterData" hidden="1">#REF!</definedName>
    <definedName name="Z_F56F135F_44F3_478B_BCC3_5E739B702BEF_.wvu.Cols" hidden="1">#REF!</definedName>
    <definedName name="Z_F56F135F_44F3_478B_BCC3_5E739B702BEF_.wvu.FilterData" hidden="1">#REF!</definedName>
    <definedName name="Z_F56F135F_44F3_478B_BCC3_5E739B702BEF_.wvu.PrintTitles" hidden="1">#REF!,#REF!</definedName>
    <definedName name="Z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ENAN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i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sfs" hidden="1">{#N/A,#N/A,FALSE,"VARIATIONS";#N/A,#N/A,FALSE,"BUDGET";#N/A,#N/A,FALSE,"CIVIL QNTY VAR";#N/A,#N/A,FALSE,"SUMMARY";#N/A,#N/A,FALSE,"MATERIAL VAR"}</definedName>
    <definedName name="ZX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xgsdfg" hidden="1">{"'Bill No. 7'!$A$1:$G$32"}</definedName>
    <definedName name="z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ZZZZZZZZZZZZZ" hidden="1">#REF!</definedName>
    <definedName name="っｋ" hidden="1">#REF!</definedName>
    <definedName name="간접비1" hidden="1">{#N/A,#N/A,FALSE,"ENG'G(보호계전기)"}</definedName>
    <definedName name="검토배경" hidden="1">{#N/A,#N/A,FALSE,"ENG'G(보호계전기)"}</definedName>
    <definedName name="견적가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계산" hidden="1">{#N/A,#N/A,FALSE,"ENG'G(보호계전기)"}</definedName>
    <definedName name="광양1소결합리화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물가" hidden="1">{#N/A,#N/A,FALSE,"ENG'G(보호계전기)"}</definedName>
    <definedName name="물가기준" hidden="1">{#N/A,#N/A,FALSE,"ENG'G(보호계전기)"}</definedName>
    <definedName name="보호" hidden="1">{#N/A,#N/A,FALSE,"ENG'G(보호계전기)"}</definedName>
    <definedName name="시장동향" hidden="1">{#N/A,#N/A,FALSE,"ENG'G(보호계전기)"}</definedName>
    <definedName name="이이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제작비용" hidden="1">{#N/A,#N/A,FALSE,"ENG'G(보호계전기)"}</definedName>
    <definedName name="종합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향후계획" hidden="1">{#N/A,#N/A,FALSE,"ENG'G(보호계전기)"}</definedName>
    <definedName name="향후추진계획" hidden="1">{#N/A,#N/A,FALSE,"ENG'G(보호계전기)"}</definedName>
    <definedName name="현기술분석" hidden="1">{#N/A,#N/A,FALSE,"ENG'G(보호계전기)"}</definedName>
  </definedNames>
  <calcPr calcId="181029"/>
</workbook>
</file>

<file path=xl/calcChain.xml><?xml version="1.0" encoding="utf-8"?>
<calcChain xmlns="http://schemas.openxmlformats.org/spreadsheetml/2006/main">
  <c r="B31" i="21" l="1"/>
  <c r="E30" i="21"/>
  <c r="D13" i="20"/>
  <c r="F5" i="18"/>
  <c r="C19" i="20"/>
  <c r="G23" i="20"/>
  <c r="G22" i="20"/>
  <c r="F22" i="20"/>
  <c r="E6" i="21"/>
  <c r="F14" i="20"/>
  <c r="I14" i="20"/>
  <c r="K9" i="20"/>
  <c r="E5" i="18"/>
  <c r="D17" i="18"/>
  <c r="D14" i="21" s="1"/>
  <c r="G19" i="18"/>
  <c r="D16" i="18" s="1"/>
  <c r="D13" i="21" s="1"/>
  <c r="D10" i="20"/>
  <c r="M56" i="22"/>
  <c r="C56" i="22"/>
  <c r="U51" i="22"/>
  <c r="U53" i="22" s="1"/>
  <c r="T51" i="22"/>
  <c r="T53" i="22" s="1"/>
  <c r="S51" i="22"/>
  <c r="S53" i="22" s="1"/>
  <c r="R51" i="22"/>
  <c r="R53" i="22" s="1"/>
  <c r="Q51" i="22"/>
  <c r="Q53" i="22" s="1"/>
  <c r="P51" i="22"/>
  <c r="F56" i="22" s="1"/>
  <c r="O51" i="22"/>
  <c r="O53" i="22" s="1"/>
  <c r="N51" i="22"/>
  <c r="N53" i="22" s="1"/>
  <c r="M51" i="22"/>
  <c r="M53" i="22" s="1"/>
  <c r="L51" i="22"/>
  <c r="L53" i="22" s="1"/>
  <c r="K51" i="22"/>
  <c r="K53" i="22" s="1"/>
  <c r="J51" i="22"/>
  <c r="J53" i="22" s="1"/>
  <c r="I51" i="22"/>
  <c r="I53" i="22" s="1"/>
  <c r="H51" i="22"/>
  <c r="H53" i="22" s="1"/>
  <c r="G51" i="22"/>
  <c r="G53" i="22" s="1"/>
  <c r="F51" i="22"/>
  <c r="F53" i="22" s="1"/>
  <c r="E51" i="22"/>
  <c r="E53" i="22" s="1"/>
  <c r="C57" i="22" s="1"/>
  <c r="D51" i="22"/>
  <c r="D53" i="22" s="1"/>
  <c r="C51" i="22"/>
  <c r="C53" i="22" s="1"/>
  <c r="B51" i="22"/>
  <c r="B56" i="22" s="1"/>
  <c r="U38" i="22"/>
  <c r="T38" i="22"/>
  <c r="S38" i="22"/>
  <c r="N56" i="22" s="1"/>
  <c r="R38" i="22"/>
  <c r="F57" i="22" s="1"/>
  <c r="Q38" i="22"/>
  <c r="E57" i="22" s="1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U10" i="22"/>
  <c r="T10" i="22"/>
  <c r="S10" i="22"/>
  <c r="R10" i="22"/>
  <c r="Q10" i="22"/>
  <c r="P10" i="22"/>
  <c r="J56" i="22" s="1"/>
  <c r="J57" i="22" s="1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F58" i="22" l="1"/>
  <c r="G56" i="22" s="1"/>
  <c r="D57" i="22"/>
  <c r="B58" i="22"/>
  <c r="C58" i="22"/>
  <c r="P53" i="22"/>
  <c r="I56" i="22"/>
  <c r="K56" i="22" s="1"/>
  <c r="I57" i="22"/>
  <c r="K57" i="22" s="1"/>
  <c r="E56" i="22"/>
  <c r="D56" i="22" s="1"/>
  <c r="P56" i="22"/>
  <c r="B53" i="22"/>
  <c r="B57" i="22" s="1"/>
  <c r="K58" i="22" l="1"/>
  <c r="G57" i="22"/>
  <c r="D6" i="18" l="1"/>
  <c r="D7" i="18" s="1"/>
  <c r="G15" i="21"/>
  <c r="G16" i="21" s="1"/>
  <c r="D11" i="20"/>
  <c r="D12" i="20" s="1"/>
  <c r="E8" i="21"/>
  <c r="E9" i="21" s="1"/>
  <c r="D14" i="20" l="1"/>
  <c r="J11" i="21"/>
  <c r="J5" i="21" l="1"/>
  <c r="F8" i="21" l="1"/>
  <c r="H15" i="21" l="1"/>
  <c r="H16" i="21" s="1"/>
  <c r="D3" i="20"/>
  <c r="E13" i="20" s="1"/>
  <c r="G8" i="21"/>
  <c r="H8" i="21" s="1"/>
  <c r="E9" i="20" l="1"/>
  <c r="E12" i="20"/>
  <c r="E5" i="20"/>
  <c r="E6" i="20"/>
  <c r="F6" i="21"/>
  <c r="H6" i="21"/>
  <c r="H9" i="21" s="1"/>
  <c r="H10" i="21" s="1"/>
  <c r="H17" i="21" s="1"/>
  <c r="D6" i="21"/>
  <c r="G6" i="21"/>
  <c r="G9" i="21" s="1"/>
  <c r="E7" i="20"/>
  <c r="E11" i="20"/>
  <c r="J6" i="21" l="1"/>
  <c r="F9" i="21"/>
  <c r="F10" i="21" s="1"/>
  <c r="E10" i="21"/>
  <c r="D9" i="21"/>
  <c r="G10" i="21"/>
  <c r="G17" i="21" s="1"/>
  <c r="D10" i="21" l="1"/>
  <c r="J9" i="21"/>
  <c r="J10" i="21" l="1"/>
  <c r="D11" i="18"/>
  <c r="D12" i="21" l="1"/>
  <c r="D15" i="21" s="1"/>
  <c r="D16" i="21" s="1"/>
  <c r="D17" i="21" s="1"/>
  <c r="E12" i="21" l="1"/>
  <c r="F12" i="21" s="1"/>
  <c r="F15" i="21" s="1"/>
  <c r="F16" i="21" s="1"/>
  <c r="F17" i="21" s="1"/>
  <c r="D27" i="18"/>
  <c r="D29" i="18" s="1"/>
  <c r="D31" i="18" s="1"/>
  <c r="E15" i="21" l="1"/>
  <c r="E16" i="21" s="1"/>
  <c r="E17" i="21" s="1"/>
  <c r="C19" i="21" l="1"/>
  <c r="C21" i="21" s="1"/>
  <c r="C22" i="21" s="1"/>
  <c r="C29" i="21" s="1"/>
  <c r="J15" i="21"/>
  <c r="E10" i="20"/>
  <c r="E8" i="20"/>
  <c r="J16" i="21"/>
  <c r="E14" i="20" l="1"/>
  <c r="C31" i="21"/>
  <c r="J17" i="21"/>
  <c r="C32" i="21" l="1"/>
  <c r="C33" i="21"/>
</calcChain>
</file>

<file path=xl/sharedStrings.xml><?xml version="1.0" encoding="utf-8"?>
<sst xmlns="http://schemas.openxmlformats.org/spreadsheetml/2006/main" count="224" uniqueCount="170">
  <si>
    <t>Discount Rate</t>
  </si>
  <si>
    <t>Construction Cost</t>
  </si>
  <si>
    <t>Debt</t>
  </si>
  <si>
    <t>Equity</t>
  </si>
  <si>
    <t>WACC</t>
  </si>
  <si>
    <t>Acre</t>
  </si>
  <si>
    <t xml:space="preserve">sq mtr </t>
  </si>
  <si>
    <t>Sq. ft.</t>
  </si>
  <si>
    <t>INR/sq.ft</t>
  </si>
  <si>
    <t xml:space="preserve">Cost Escalation (YoY) </t>
  </si>
  <si>
    <t>%</t>
  </si>
  <si>
    <t>Admin Costs</t>
  </si>
  <si>
    <t>Sales &amp; Marketing Costs</t>
  </si>
  <si>
    <t>Percentage absorption</t>
  </si>
  <si>
    <t>Statutory approvals &amp; NOCs</t>
  </si>
  <si>
    <t>Cost of DEBT</t>
  </si>
  <si>
    <t xml:space="preserve">Corporate tax rate </t>
  </si>
  <si>
    <t>Rf</t>
  </si>
  <si>
    <t>Rm</t>
  </si>
  <si>
    <t>Post tax Cost of debt</t>
  </si>
  <si>
    <t>Company Risk premium</t>
  </si>
  <si>
    <t xml:space="preserve">Cost of Equity </t>
  </si>
  <si>
    <t>Important Note:</t>
  </si>
  <si>
    <t xml:space="preserve">PROJECTIONS </t>
  </si>
  <si>
    <t>PROJECTIONS SUMMATION</t>
  </si>
  <si>
    <t>RESIDUAL VALUE OF LAND</t>
  </si>
  <si>
    <t>BASIC RESIDUAL LAND VALUE METHOD</t>
  </si>
  <si>
    <t>ASSUMPTIONS FOR BASIC RESIDUAL LAND VALUE METHOD</t>
  </si>
  <si>
    <t>-</t>
  </si>
  <si>
    <t>Area Absorption Rate
 (sq. ft.)</t>
  </si>
  <si>
    <t>DISCOUNT RATE</t>
  </si>
  <si>
    <t>NET CASH FLOW</t>
  </si>
  <si>
    <t>YEAR</t>
  </si>
  <si>
    <t>NET PRESENT VALUE (NPV)</t>
  </si>
  <si>
    <t>% of NPV</t>
  </si>
  <si>
    <t>Percentage of Construction Cost</t>
  </si>
  <si>
    <t>Consultancy Cost</t>
  </si>
  <si>
    <r>
      <t xml:space="preserve">TOTAL INFLOW </t>
    </r>
    <r>
      <rPr>
        <b/>
        <i/>
        <sz val="11"/>
        <color theme="1"/>
        <rFont val="Calibri"/>
        <family val="2"/>
        <scheme val="minor"/>
      </rPr>
      <t xml:space="preserve">(in Crore) </t>
    </r>
    <r>
      <rPr>
        <b/>
        <sz val="11"/>
        <color theme="1"/>
        <rFont val="Calibri"/>
        <family val="2"/>
        <scheme val="minor"/>
      </rPr>
      <t>(A)</t>
    </r>
  </si>
  <si>
    <r>
      <t xml:space="preserve">TOTAL OUTFLOW </t>
    </r>
    <r>
      <rPr>
        <b/>
        <i/>
        <sz val="11"/>
        <color theme="1"/>
        <rFont val="Calibri"/>
        <family val="2"/>
        <scheme val="minor"/>
      </rPr>
      <t xml:space="preserve">(in Crore) </t>
    </r>
    <r>
      <rPr>
        <b/>
        <sz val="11"/>
        <color theme="1"/>
        <rFont val="Calibri"/>
        <family val="2"/>
        <scheme val="minor"/>
      </rPr>
      <t>(B)</t>
    </r>
  </si>
  <si>
    <t>B</t>
  </si>
  <si>
    <t>Ce</t>
  </si>
  <si>
    <t>Land Area</t>
  </si>
  <si>
    <t>Expected Built-up area as per maximum FAR</t>
  </si>
  <si>
    <t>INR/ sq. ft</t>
  </si>
  <si>
    <t>Expected Developers Profit</t>
  </si>
  <si>
    <t>FAR/ FSI</t>
  </si>
  <si>
    <t>Note:</t>
  </si>
  <si>
    <t>Phase 1</t>
  </si>
  <si>
    <t>sq. ft.</t>
  </si>
  <si>
    <t xml:space="preserve">Sr. No. </t>
  </si>
  <si>
    <t xml:space="preserve">Description </t>
  </si>
  <si>
    <r>
      <t xml:space="preserve">Average Cost for Residential                          </t>
    </r>
    <r>
      <rPr>
        <b/>
        <i/>
        <sz val="10"/>
        <color theme="0"/>
        <rFont val="Calibri"/>
        <family val="2"/>
        <scheme val="minor"/>
      </rPr>
      <t>(per sq.ft.)</t>
    </r>
  </si>
  <si>
    <t>T1
= Average Cost
x FAR Area</t>
  </si>
  <si>
    <t>i</t>
  </si>
  <si>
    <t>Basic structure construction cost</t>
  </si>
  <si>
    <t>ii</t>
  </si>
  <si>
    <t>Project sanctioning/ approval, Architectural, structural stability Fees, etc.</t>
  </si>
  <si>
    <t>iii</t>
  </si>
  <si>
    <t>Finishing Work (Flooring, white washing, fittings &amp; fixtures, etc.)</t>
  </si>
  <si>
    <t>iv</t>
  </si>
  <si>
    <r>
      <t xml:space="preserve">MEP Works </t>
    </r>
    <r>
      <rPr>
        <i/>
        <sz val="11"/>
        <color theme="1"/>
        <rFont val="Calibri"/>
        <family val="2"/>
        <scheme val="minor"/>
      </rPr>
      <t>(Mechanical, Electrical &amp; Plumbing)</t>
    </r>
  </si>
  <si>
    <t>v</t>
  </si>
  <si>
    <t>Internal &amp; External Development charges</t>
  </si>
  <si>
    <t>vi</t>
  </si>
  <si>
    <t>vii</t>
  </si>
  <si>
    <t>viii</t>
  </si>
  <si>
    <t xml:space="preserve">Total </t>
  </si>
  <si>
    <t>Rate per sq. ft.</t>
  </si>
  <si>
    <t>Esclation in Rate</t>
  </si>
  <si>
    <t>Constrcution cost escalation</t>
  </si>
  <si>
    <t xml:space="preserve">Unit </t>
  </si>
  <si>
    <t>Rs in Cr.</t>
  </si>
  <si>
    <t>INR/sq.ft On BUA</t>
  </si>
  <si>
    <t>DEVELOPERS PROFIT @ 25% OF NPV</t>
  </si>
  <si>
    <t>Cost of Fungible FSI</t>
  </si>
  <si>
    <t>1. The above residual value of land is arrived based on the assumption taken during the course of the assessment.</t>
  </si>
  <si>
    <t>Expected Built-up area as per maximum (FAR+Non FAR)</t>
  </si>
  <si>
    <r>
      <t>Expected Saleable Area</t>
    </r>
    <r>
      <rPr>
        <b/>
        <i/>
        <sz val="11"/>
        <color theme="1"/>
        <rFont val="Calibri"/>
        <family val="2"/>
        <scheme val="minor"/>
      </rPr>
      <t xml:space="preserve"> (Leasable area as per Details Provided)</t>
    </r>
  </si>
  <si>
    <t>Expected Built-up area as per maximum NON-FAR</t>
  </si>
  <si>
    <t>MAX ESTATE- PROJECT-65, GURGAON</t>
  </si>
  <si>
    <t>Less Than 10,000</t>
  </si>
  <si>
    <t>AREA CALCULATIONS- SUMMARY</t>
  </si>
  <si>
    <t>10,001- 15,000</t>
  </si>
  <si>
    <t>FLOOR</t>
  </si>
  <si>
    <t xml:space="preserve">FAR </t>
  </si>
  <si>
    <t>GFA</t>
  </si>
  <si>
    <t>NUA</t>
  </si>
  <si>
    <t>BUA</t>
  </si>
  <si>
    <t>Retail</t>
  </si>
  <si>
    <t>Amenities</t>
  </si>
  <si>
    <t>Tenant 1</t>
  </si>
  <si>
    <t>Tenant 2</t>
  </si>
  <si>
    <t>Tenant 3</t>
  </si>
  <si>
    <t>Tenant 4</t>
  </si>
  <si>
    <t>Leasable Area (PC 1)</t>
  </si>
  <si>
    <t>15,001- 20,000</t>
  </si>
  <si>
    <t>Office</t>
  </si>
  <si>
    <t>Terrace</t>
  </si>
  <si>
    <t>20,001- 25,000</t>
  </si>
  <si>
    <t>(SQ.FT)</t>
  </si>
  <si>
    <t>More Than 25,000</t>
  </si>
  <si>
    <t>BASEMENT-4 LEVEL PLAN</t>
  </si>
  <si>
    <t>BASEMENT-3 LEVEL PLAN</t>
  </si>
  <si>
    <t>BASEMENT-2 LEVEL PLAN</t>
  </si>
  <si>
    <t>LOWER GROUND FLOOR</t>
  </si>
  <si>
    <t>Total Below GL</t>
  </si>
  <si>
    <t>AB BLOCK</t>
  </si>
  <si>
    <t>GROUND FLOOR</t>
  </si>
  <si>
    <t>LEVEL 1</t>
  </si>
  <si>
    <t>LEVEL 2</t>
  </si>
  <si>
    <t>LEVEL 3</t>
  </si>
  <si>
    <t>LEVEL 4</t>
  </si>
  <si>
    <t>LEVEL 5</t>
  </si>
  <si>
    <t>LEVEL 6</t>
  </si>
  <si>
    <t>LEVEL 7</t>
  </si>
  <si>
    <t>LEVEL 8</t>
  </si>
  <si>
    <t>LEVEL 9</t>
  </si>
  <si>
    <t>LEVEL 10</t>
  </si>
  <si>
    <t>LEVEL 11</t>
  </si>
  <si>
    <t>LEVEL 12</t>
  </si>
  <si>
    <t>LEVEL 13</t>
  </si>
  <si>
    <t>LEVEL 14</t>
  </si>
  <si>
    <t>LEVEL 15</t>
  </si>
  <si>
    <t>LEVEL 16</t>
  </si>
  <si>
    <t>LEVEL 17</t>
  </si>
  <si>
    <t>LEVEL 18</t>
  </si>
  <si>
    <t>LEVEL 19</t>
  </si>
  <si>
    <t>LEVEL 20</t>
  </si>
  <si>
    <t>LEVEL 21</t>
  </si>
  <si>
    <t>LEVEL 22</t>
  </si>
  <si>
    <t>LEVEL 23</t>
  </si>
  <si>
    <t>LEVEL 24</t>
  </si>
  <si>
    <t>LEVEL 25</t>
  </si>
  <si>
    <t>Total A+B</t>
  </si>
  <si>
    <t>CDEF BLOCK</t>
  </si>
  <si>
    <t>Total CDEF</t>
  </si>
  <si>
    <t>Total</t>
  </si>
  <si>
    <t>FAR</t>
  </si>
  <si>
    <t>Office-Leasable</t>
  </si>
  <si>
    <t>Retail-Leasable</t>
  </si>
  <si>
    <t>Leasable Area</t>
  </si>
  <si>
    <t>1st phase</t>
  </si>
  <si>
    <t>2nd phase</t>
  </si>
  <si>
    <t>Basic Cost of Construction for high rise building in Gurugram</t>
  </si>
  <si>
    <t>Percentage on per sq. ft. sale rate</t>
  </si>
  <si>
    <t>TOD</t>
  </si>
  <si>
    <t>in Cr.</t>
  </si>
  <si>
    <t>IDC</t>
  </si>
  <si>
    <t>Infrastructure Development Charges</t>
  </si>
  <si>
    <t>Total Earnings Through booked Commercial Units</t>
  </si>
  <si>
    <t>Cost of Construction</t>
  </si>
  <si>
    <t>Rs. in Cr.</t>
  </si>
  <si>
    <t>INR</t>
  </si>
  <si>
    <t>EDC</t>
  </si>
  <si>
    <t xml:space="preserve">Pre-operative &amp; Administrative expenses @5% of total cost  (i+ii+iii+iv+v+vi)           </t>
  </si>
  <si>
    <t>Professional &amp; Other Consultancy Charges @5% of total Cost</t>
  </si>
  <si>
    <t>ix</t>
  </si>
  <si>
    <t>Marketing &amp; Selling charges @ 1.5% of Rs.15,000/-</t>
  </si>
  <si>
    <t>Building Plan</t>
  </si>
  <si>
    <t xml:space="preserve">Other expenses (Firefighting, intercom &amp; etc.) @2.5% of total cost (i+ii+iii+iv+v)             </t>
  </si>
  <si>
    <t>Percentage Construction</t>
  </si>
  <si>
    <t>Commercial Space Sale Rate on Super Area</t>
  </si>
  <si>
    <t>BIP (Adm. Chr. For Changes of Developer)</t>
  </si>
  <si>
    <t xml:space="preserve"> As per Plinth area rates 890 per sq. mtr.</t>
  </si>
  <si>
    <t>RESIDUAL LAND VALUE=NET PRESENT VALUE-ESTIMATED PROFIT</t>
  </si>
  <si>
    <t>FY-24-25</t>
  </si>
  <si>
    <t>FY-25-26</t>
  </si>
  <si>
    <t>FY-26-27</t>
  </si>
  <si>
    <t>FY-27-28</t>
  </si>
  <si>
    <t>FY-28-29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</si>
</sst>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₹&quot;\ #,##0.00;[Red]&quot;₹&quot;\ \-#,##0.00"/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&quot;$&quot;#,##0.00_);[Red]\(&quot;$&quot;#,##0.00\)"/>
    <numFmt numFmtId="165" formatCode="_(* #,##0.00_);_(* \(#,##0.00\);_(* &quot;-&quot;??_);_(@_)"/>
    <numFmt numFmtId="166" formatCode="_ [$₹-4009]\ * #,##0.00_ ;_ [$₹-4009]\ * \-#,##0.00_ ;_ [$₹-4009]\ * &quot;-&quot;??_ ;_ @_ "/>
    <numFmt numFmtId="167" formatCode="_(* #,##0_);_(* \(#,##0\);_(* &quot;-&quot;??_);_(@_)"/>
    <numFmt numFmtId="168" formatCode="_ &quot;₹&quot;\ * #,##0_ ;_ &quot;₹&quot;\ * \-#,##0_ ;_ &quot;₹&quot;\ * &quot;-&quot;??_ ;_ @_ "/>
    <numFmt numFmtId="169" formatCode="_ * #,##0_ ;_ * \-#,##0_ ;_ * &quot;-&quot;??_ ;_ @_ "/>
    <numFmt numFmtId="170" formatCode="_ [$₹-4009]\ * #,##0_ ;_ [$₹-4009]\ * \-#,##0_ ;_ [$₹-4009]\ * &quot;-&quot;??_ ;_ @_ "/>
    <numFmt numFmtId="171" formatCode="_ [$₹-4009]\ * #,##0.00000_ ;_ [$₹-4009]\ * \-#,##0.00000_ ;_ [$₹-4009]\ * &quot;-&quot;??_ ;_ @_ "/>
    <numFmt numFmtId="172" formatCode="_(* #,##0.0_);_(* \(#,##0.0\);_(* &quot;-&quot;??_);_(@_)"/>
    <numFmt numFmtId="173" formatCode="_(* #,##0.0000_);_(* \(#,##0.0000\);_(* &quot;-&quot;??_);_(@_)"/>
    <numFmt numFmtId="17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color theme="1"/>
      <name val="Cambria"/>
      <family val="2"/>
      <scheme val="major"/>
    </font>
    <font>
      <sz val="11"/>
      <color theme="1"/>
      <name val="Cambria"/>
      <family val="2"/>
      <scheme val="major"/>
    </font>
    <font>
      <sz val="8"/>
      <color theme="1"/>
      <name val="Cambria"/>
      <family val="2"/>
      <scheme val="major"/>
    </font>
    <font>
      <b/>
      <sz val="9"/>
      <name val="Cambria"/>
      <family val="2"/>
      <scheme val="major"/>
    </font>
    <font>
      <b/>
      <sz val="8"/>
      <color theme="1"/>
      <name val="Cambria"/>
      <family val="2"/>
      <scheme val="major"/>
    </font>
    <font>
      <sz val="7"/>
      <color theme="1"/>
      <name val="Cambria"/>
      <family val="2"/>
      <scheme val="major"/>
    </font>
    <font>
      <b/>
      <sz val="7"/>
      <color theme="1"/>
      <name val="Cambria"/>
      <family val="2"/>
      <scheme val="major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E2E7F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 style="double">
        <color theme="4" tint="0.79998168889431442"/>
      </left>
      <right/>
      <top style="double">
        <color theme="4" tint="0.79998168889431442"/>
      </top>
      <bottom/>
      <diagonal/>
    </border>
    <border>
      <left/>
      <right/>
      <top style="double">
        <color theme="4" tint="0.79998168889431442"/>
      </top>
      <bottom/>
      <diagonal/>
    </border>
    <border>
      <left/>
      <right style="double">
        <color theme="4" tint="0.79998168889431442"/>
      </right>
      <top style="double">
        <color theme="4" tint="0.79998168889431442"/>
      </top>
      <bottom/>
      <diagonal/>
    </border>
    <border>
      <left style="double">
        <color theme="4" tint="0.79998168889431442"/>
      </left>
      <right/>
      <top/>
      <bottom/>
      <diagonal/>
    </border>
    <border>
      <left/>
      <right style="double">
        <color theme="4" tint="0.79998168889431442"/>
      </right>
      <top/>
      <bottom/>
      <diagonal/>
    </border>
    <border>
      <left style="double">
        <color theme="4" tint="0.79998168889431442"/>
      </left>
      <right/>
      <top/>
      <bottom style="double">
        <color theme="4" tint="0.79998168889431442"/>
      </bottom>
      <diagonal/>
    </border>
    <border>
      <left/>
      <right/>
      <top/>
      <bottom style="double">
        <color theme="4" tint="0.79998168889431442"/>
      </bottom>
      <diagonal/>
    </border>
    <border>
      <left/>
      <right style="double">
        <color theme="4" tint="0.79998168889431442"/>
      </right>
      <top/>
      <bottom style="double">
        <color theme="4" tint="0.79998168889431442"/>
      </bottom>
      <diagonal/>
    </border>
    <border>
      <left style="double">
        <color theme="4" tint="0.79998168889431442"/>
      </left>
      <right/>
      <top style="double">
        <color theme="4" tint="0.79998168889431442"/>
      </top>
      <bottom style="double">
        <color theme="4" tint="0.79998168889431442"/>
      </bottom>
      <diagonal/>
    </border>
    <border>
      <left/>
      <right/>
      <top style="double">
        <color theme="4" tint="0.79998168889431442"/>
      </top>
      <bottom style="double">
        <color theme="4" tint="0.79998168889431442"/>
      </bottom>
      <diagonal/>
    </border>
    <border>
      <left/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 style="double">
        <color theme="4" tint="0.79998168889431442"/>
      </left>
      <right style="thin">
        <color indexed="64"/>
      </right>
      <top style="double">
        <color theme="4" tint="0.79998168889431442"/>
      </top>
      <bottom style="double">
        <color theme="4" tint="0.79998168889431442"/>
      </bottom>
      <diagonal/>
    </border>
    <border>
      <left style="thin">
        <color indexed="64"/>
      </left>
      <right style="thin">
        <color indexed="64"/>
      </right>
      <top style="double">
        <color theme="4" tint="0.79998168889431442"/>
      </top>
      <bottom style="double">
        <color theme="4" tint="0.79998168889431442"/>
      </bottom>
      <diagonal/>
    </border>
    <border>
      <left style="thin">
        <color indexed="64"/>
      </left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/>
      <diagonal/>
    </border>
    <border>
      <left style="double">
        <color theme="4" tint="0.79998168889431442"/>
      </left>
      <right style="double">
        <color theme="4" tint="0.79998168889431442"/>
      </right>
      <top/>
      <bottom style="double">
        <color theme="4" tint="0.79998168889431442"/>
      </bottom>
      <diagonal/>
    </border>
    <border>
      <left style="double">
        <color theme="4" tint="0.79998168889431442"/>
      </left>
      <right style="double">
        <color theme="4" tint="0.79995117038483843"/>
      </right>
      <top style="double">
        <color theme="4" tint="0.79995117038483843"/>
      </top>
      <bottom style="double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theme="4" tint="0.79998168889431442"/>
      </top>
      <bottom style="double">
        <color theme="4" tint="0.7999816888943144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0" fontId="0" fillId="0" borderId="1" xfId="0" applyNumberFormat="1" applyBorder="1"/>
    <xf numFmtId="9" fontId="0" fillId="0" borderId="1" xfId="0" applyNumberFormat="1" applyBorder="1"/>
    <xf numFmtId="10" fontId="0" fillId="0" borderId="1" xfId="3" applyNumberFormat="1" applyFont="1" applyBorder="1"/>
    <xf numFmtId="0" fontId="1" fillId="0" borderId="0" xfId="0" applyFont="1"/>
    <xf numFmtId="9" fontId="0" fillId="0" borderId="1" xfId="3" applyFont="1" applyBorder="1"/>
    <xf numFmtId="9" fontId="0" fillId="0" borderId="0" xfId="3" applyFont="1" applyBorder="1"/>
    <xf numFmtId="10" fontId="0" fillId="2" borderId="1" xfId="0" applyNumberFormat="1" applyFill="1" applyBorder="1"/>
    <xf numFmtId="0" fontId="1" fillId="2" borderId="4" xfId="0" applyFont="1" applyFill="1" applyBorder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165" fontId="8" fillId="2" borderId="4" xfId="1" applyFont="1" applyFill="1" applyBorder="1" applyAlignment="1">
      <alignment vertical="center"/>
    </xf>
    <xf numFmtId="0" fontId="0" fillId="0" borderId="19" xfId="0" applyBorder="1"/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9" fontId="6" fillId="2" borderId="4" xfId="0" applyNumberFormat="1" applyFont="1" applyFill="1" applyBorder="1" applyAlignment="1">
      <alignment horizontal="left" vertical="center"/>
    </xf>
    <xf numFmtId="9" fontId="0" fillId="2" borderId="4" xfId="3" applyFont="1" applyFill="1" applyBorder="1" applyAlignment="1">
      <alignment horizontal="right" vertical="center"/>
    </xf>
    <xf numFmtId="0" fontId="0" fillId="2" borderId="0" xfId="0" applyFill="1"/>
    <xf numFmtId="0" fontId="1" fillId="2" borderId="0" xfId="0" applyFont="1" applyFill="1"/>
    <xf numFmtId="166" fontId="0" fillId="2" borderId="0" xfId="0" applyNumberFormat="1" applyFill="1"/>
    <xf numFmtId="165" fontId="0" fillId="2" borderId="0" xfId="1" applyFont="1" applyFill="1"/>
    <xf numFmtId="8" fontId="1" fillId="2" borderId="0" xfId="0" applyNumberFormat="1" applyFont="1" applyFill="1"/>
    <xf numFmtId="43" fontId="1" fillId="2" borderId="0" xfId="0" applyNumberFormat="1" applyFont="1" applyFill="1"/>
    <xf numFmtId="43" fontId="0" fillId="2" borderId="0" xfId="0" applyNumberFormat="1" applyFill="1"/>
    <xf numFmtId="167" fontId="0" fillId="2" borderId="0" xfId="1" applyNumberFormat="1" applyFont="1" applyFill="1"/>
    <xf numFmtId="0" fontId="1" fillId="2" borderId="4" xfId="0" applyFont="1" applyFill="1" applyBorder="1" applyAlignment="1">
      <alignment horizontal="left" vertical="center" wrapText="1"/>
    </xf>
    <xf numFmtId="165" fontId="0" fillId="0" borderId="4" xfId="1" applyFont="1" applyBorder="1" applyAlignment="1">
      <alignment horizontal="right" vertical="center"/>
    </xf>
    <xf numFmtId="165" fontId="6" fillId="3" borderId="4" xfId="1" applyFont="1" applyFill="1" applyBorder="1" applyAlignment="1">
      <alignment vertical="center"/>
    </xf>
    <xf numFmtId="2" fontId="6" fillId="3" borderId="4" xfId="1" applyNumberFormat="1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166" fontId="9" fillId="6" borderId="4" xfId="0" applyNumberFormat="1" applyFont="1" applyFill="1" applyBorder="1" applyAlignment="1">
      <alignment vertical="center"/>
    </xf>
    <xf numFmtId="10" fontId="9" fillId="6" borderId="4" xfId="3" applyNumberFormat="1" applyFont="1" applyFill="1" applyBorder="1" applyAlignment="1">
      <alignment vertical="center" wrapText="1"/>
    </xf>
    <xf numFmtId="166" fontId="3" fillId="6" borderId="4" xfId="0" applyNumberFormat="1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9" fontId="0" fillId="0" borderId="0" xfId="0" applyNumberFormat="1"/>
    <xf numFmtId="167" fontId="0" fillId="0" borderId="0" xfId="1" applyNumberFormat="1" applyFont="1"/>
    <xf numFmtId="9" fontId="1" fillId="2" borderId="4" xfId="0" applyNumberFormat="1" applyFont="1" applyFill="1" applyBorder="1" applyAlignment="1">
      <alignment vertical="center"/>
    </xf>
    <xf numFmtId="167" fontId="0" fillId="0" borderId="4" xfId="1" applyNumberFormat="1" applyFont="1" applyBorder="1" applyAlignment="1">
      <alignment horizontal="right" vertical="center"/>
    </xf>
    <xf numFmtId="167" fontId="0" fillId="0" borderId="0" xfId="1" applyNumberFormat="1" applyFont="1" applyFill="1" applyAlignment="1">
      <alignment horizontal="right" vertical="top"/>
    </xf>
    <xf numFmtId="167" fontId="0" fillId="2" borderId="4" xfId="1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0" fillId="0" borderId="0" xfId="2" applyNumberFormat="1" applyFont="1" applyFill="1"/>
    <xf numFmtId="2" fontId="1" fillId="7" borderId="4" xfId="1" applyNumberFormat="1" applyFont="1" applyFill="1" applyBorder="1" applyAlignment="1">
      <alignment vertical="center"/>
    </xf>
    <xf numFmtId="165" fontId="1" fillId="7" borderId="4" xfId="1" applyFont="1" applyFill="1" applyBorder="1" applyAlignment="1">
      <alignment vertical="center"/>
    </xf>
    <xf numFmtId="9" fontId="1" fillId="7" borderId="4" xfId="3" applyFont="1" applyFill="1" applyBorder="1" applyAlignment="1">
      <alignment vertical="center"/>
    </xf>
    <xf numFmtId="0" fontId="13" fillId="2" borderId="0" xfId="0" applyFont="1" applyFill="1"/>
    <xf numFmtId="43" fontId="5" fillId="6" borderId="22" xfId="0" applyNumberFormat="1" applyFont="1" applyFill="1" applyBorder="1" applyAlignment="1">
      <alignment horizontal="center" vertical="center"/>
    </xf>
    <xf numFmtId="2" fontId="14" fillId="7" borderId="4" xfId="1" applyNumberFormat="1" applyFont="1" applyFill="1" applyBorder="1" applyAlignment="1">
      <alignment vertical="center"/>
    </xf>
    <xf numFmtId="165" fontId="13" fillId="2" borderId="0" xfId="1" applyFont="1" applyFill="1"/>
    <xf numFmtId="167" fontId="13" fillId="2" borderId="0" xfId="1" applyNumberFormat="1" applyFont="1" applyFill="1"/>
    <xf numFmtId="0" fontId="13" fillId="0" borderId="0" xfId="0" applyFont="1"/>
    <xf numFmtId="43" fontId="0" fillId="2" borderId="0" xfId="1" applyNumberFormat="1" applyFont="1" applyFill="1"/>
    <xf numFmtId="169" fontId="0" fillId="0" borderId="0" xfId="0" applyNumberFormat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8" fontId="0" fillId="4" borderId="1" xfId="2" applyNumberFormat="1" applyFont="1" applyFill="1" applyBorder="1" applyAlignment="1">
      <alignment horizontal="right" vertical="center"/>
    </xf>
    <xf numFmtId="168" fontId="0" fillId="0" borderId="1" xfId="2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8" fontId="0" fillId="4" borderId="23" xfId="2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168" fontId="0" fillId="8" borderId="1" xfId="2" applyNumberFormat="1" applyFont="1" applyFill="1" applyBorder="1" applyAlignment="1">
      <alignment horizontal="right" vertical="center"/>
    </xf>
    <xf numFmtId="10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0" fillId="9" borderId="3" xfId="0" applyFill="1" applyBorder="1" applyAlignment="1">
      <alignment vertical="center" wrapText="1"/>
    </xf>
    <xf numFmtId="44" fontId="0" fillId="9" borderId="1" xfId="2" applyFont="1" applyFill="1" applyBorder="1" applyAlignment="1">
      <alignment horizontal="right" vertical="center"/>
    </xf>
    <xf numFmtId="168" fontId="0" fillId="9" borderId="1" xfId="2" applyNumberFormat="1" applyFont="1" applyFill="1" applyBorder="1" applyAlignment="1">
      <alignment horizontal="right" vertical="center"/>
    </xf>
    <xf numFmtId="0" fontId="0" fillId="5" borderId="1" xfId="0" applyFill="1" applyBorder="1" applyAlignment="1">
      <alignment vertical="center" wrapText="1"/>
    </xf>
    <xf numFmtId="168" fontId="0" fillId="5" borderId="1" xfId="2" applyNumberFormat="1" applyFont="1" applyFill="1" applyBorder="1" applyAlignment="1">
      <alignment horizontal="right" vertical="center"/>
    </xf>
    <xf numFmtId="168" fontId="14" fillId="0" borderId="19" xfId="2" applyNumberFormat="1" applyFont="1" applyBorder="1" applyAlignment="1">
      <alignment horizontal="right"/>
    </xf>
    <xf numFmtId="168" fontId="14" fillId="0" borderId="24" xfId="2" applyNumberFormat="1" applyFont="1" applyBorder="1" applyAlignment="1">
      <alignment horizontal="right"/>
    </xf>
    <xf numFmtId="9" fontId="0" fillId="0" borderId="1" xfId="117" applyNumberFormat="1" applyFont="1" applyFill="1" applyBorder="1" applyAlignment="1">
      <alignment horizontal="right" vertical="center"/>
    </xf>
    <xf numFmtId="169" fontId="0" fillId="0" borderId="0" xfId="4" applyNumberFormat="1" applyFont="1"/>
    <xf numFmtId="9" fontId="0" fillId="0" borderId="0" xfId="3" applyFont="1"/>
    <xf numFmtId="9" fontId="0" fillId="2" borderId="0" xfId="0" applyNumberFormat="1" applyFill="1"/>
    <xf numFmtId="9" fontId="0" fillId="2" borderId="0" xfId="3" applyFont="1" applyFill="1"/>
    <xf numFmtId="167" fontId="1" fillId="2" borderId="4" xfId="1" applyNumberFormat="1" applyFont="1" applyFill="1" applyBorder="1" applyAlignment="1">
      <alignment vertical="center"/>
    </xf>
    <xf numFmtId="165" fontId="0" fillId="0" borderId="0" xfId="0" applyNumberFormat="1"/>
    <xf numFmtId="0" fontId="1" fillId="10" borderId="4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vertical="center"/>
    </xf>
    <xf numFmtId="165" fontId="9" fillId="6" borderId="4" xfId="1" applyFont="1" applyFill="1" applyBorder="1" applyAlignment="1">
      <alignment vertical="center"/>
    </xf>
    <xf numFmtId="164" fontId="0" fillId="2" borderId="0" xfId="0" applyNumberFormat="1" applyFill="1"/>
    <xf numFmtId="165" fontId="0" fillId="2" borderId="0" xfId="0" applyNumberFormat="1" applyFill="1"/>
    <xf numFmtId="0" fontId="1" fillId="2" borderId="2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43" fontId="1" fillId="2" borderId="4" xfId="1" applyNumberFormat="1" applyFont="1" applyFill="1" applyBorder="1" applyAlignment="1">
      <alignment vertical="center"/>
    </xf>
    <xf numFmtId="170" fontId="0" fillId="2" borderId="0" xfId="0" applyNumberFormat="1" applyFill="1"/>
    <xf numFmtId="171" fontId="0" fillId="2" borderId="0" xfId="0" applyNumberFormat="1" applyFill="1"/>
    <xf numFmtId="167" fontId="1" fillId="0" borderId="0" xfId="1" applyNumberFormat="1" applyFont="1" applyFill="1"/>
    <xf numFmtId="169" fontId="1" fillId="0" borderId="0" xfId="0" applyNumberFormat="1" applyFont="1"/>
    <xf numFmtId="167" fontId="1" fillId="7" borderId="4" xfId="3" applyNumberFormat="1" applyFont="1" applyFill="1" applyBorder="1" applyAlignment="1">
      <alignment vertical="center"/>
    </xf>
    <xf numFmtId="9" fontId="1" fillId="2" borderId="4" xfId="0" applyNumberFormat="1" applyFont="1" applyFill="1" applyBorder="1" applyAlignment="1">
      <alignment horizontal="right" vertical="center"/>
    </xf>
    <xf numFmtId="167" fontId="1" fillId="2" borderId="4" xfId="1" applyNumberFormat="1" applyFont="1" applyFill="1" applyBorder="1" applyAlignment="1">
      <alignment horizontal="right" vertical="center"/>
    </xf>
    <xf numFmtId="165" fontId="1" fillId="2" borderId="4" xfId="1" applyFont="1" applyFill="1" applyBorder="1" applyAlignment="1">
      <alignment horizontal="right" vertical="center"/>
    </xf>
    <xf numFmtId="43" fontId="0" fillId="0" borderId="0" xfId="1" applyNumberFormat="1" applyFont="1"/>
    <xf numFmtId="169" fontId="1" fillId="2" borderId="4" xfId="1" applyNumberFormat="1" applyFont="1" applyFill="1" applyBorder="1" applyAlignment="1">
      <alignment vertical="center"/>
    </xf>
    <xf numFmtId="167" fontId="0" fillId="0" borderId="0" xfId="1" applyNumberFormat="1" applyFont="1" applyFill="1" applyAlignment="1">
      <alignment horizontal="center" vertical="center"/>
    </xf>
    <xf numFmtId="43" fontId="0" fillId="0" borderId="0" xfId="0" applyNumberFormat="1"/>
    <xf numFmtId="165" fontId="0" fillId="0" borderId="0" xfId="1" applyFont="1"/>
    <xf numFmtId="172" fontId="0" fillId="0" borderId="0" xfId="1" applyNumberFormat="1" applyFont="1"/>
    <xf numFmtId="167" fontId="0" fillId="0" borderId="0" xfId="1" applyNumberFormat="1" applyFont="1" applyBorder="1" applyAlignment="1">
      <alignment horizontal="right" vertical="center"/>
    </xf>
    <xf numFmtId="0" fontId="17" fillId="0" borderId="0" xfId="0" applyFont="1"/>
    <xf numFmtId="169" fontId="18" fillId="11" borderId="1" xfId="118" applyNumberFormat="1" applyFont="1" applyFill="1" applyBorder="1" applyAlignment="1">
      <alignment horizontal="center" vertical="center"/>
    </xf>
    <xf numFmtId="0" fontId="17" fillId="13" borderId="1" xfId="0" applyFont="1" applyFill="1" applyBorder="1"/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4" borderId="1" xfId="0" applyFont="1" applyFill="1" applyBorder="1" applyAlignment="1">
      <alignment wrapText="1"/>
    </xf>
    <xf numFmtId="0" fontId="20" fillId="0" borderId="30" xfId="0" applyFont="1" applyBorder="1" applyAlignment="1">
      <alignment horizontal="center" vertical="center" wrapText="1"/>
    </xf>
    <xf numFmtId="0" fontId="17" fillId="14" borderId="1" xfId="0" applyFont="1" applyFill="1" applyBorder="1" applyAlignment="1">
      <alignment wrapText="1"/>
    </xf>
    <xf numFmtId="0" fontId="21" fillId="0" borderId="1" xfId="0" applyFont="1" applyBorder="1" applyAlignment="1">
      <alignment horizontal="center" vertical="center"/>
    </xf>
    <xf numFmtId="0" fontId="17" fillId="15" borderId="1" xfId="0" applyFont="1" applyFill="1" applyBorder="1"/>
    <xf numFmtId="0" fontId="21" fillId="16" borderId="1" xfId="0" applyFont="1" applyFill="1" applyBorder="1" applyAlignment="1">
      <alignment vertical="center" wrapText="1"/>
    </xf>
    <xf numFmtId="169" fontId="18" fillId="0" borderId="1" xfId="118" applyNumberFormat="1" applyFont="1" applyBorder="1" applyAlignment="1">
      <alignment horizontal="center" vertical="center"/>
    </xf>
    <xf numFmtId="169" fontId="18" fillId="0" borderId="1" xfId="118" applyNumberFormat="1" applyFont="1" applyBorder="1"/>
    <xf numFmtId="0" fontId="22" fillId="16" borderId="1" xfId="0" applyFont="1" applyFill="1" applyBorder="1" applyAlignment="1">
      <alignment horizontal="center" vertical="center"/>
    </xf>
    <xf numFmtId="169" fontId="20" fillId="0" borderId="1" xfId="118" applyNumberFormat="1" applyFont="1" applyBorder="1" applyAlignment="1">
      <alignment horizontal="center" vertical="center"/>
    </xf>
    <xf numFmtId="0" fontId="16" fillId="0" borderId="0" xfId="0" applyFont="1"/>
    <xf numFmtId="0" fontId="20" fillId="7" borderId="3" xfId="0" applyFont="1" applyFill="1" applyBorder="1" applyAlignment="1">
      <alignment vertical="center"/>
    </xf>
    <xf numFmtId="169" fontId="20" fillId="7" borderId="30" xfId="118" applyNumberFormat="1" applyFont="1" applyFill="1" applyBorder="1" applyAlignment="1">
      <alignment vertical="center"/>
    </xf>
    <xf numFmtId="0" fontId="21" fillId="16" borderId="1" xfId="0" applyFont="1" applyFill="1" applyBorder="1" applyAlignment="1">
      <alignment vertical="center"/>
    </xf>
    <xf numFmtId="169" fontId="20" fillId="17" borderId="1" xfId="118" applyNumberFormat="1" applyFont="1" applyFill="1" applyBorder="1" applyAlignment="1">
      <alignment horizontal="center" vertical="center"/>
    </xf>
    <xf numFmtId="169" fontId="20" fillId="0" borderId="1" xfId="118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3" fontId="22" fillId="0" borderId="0" xfId="0" applyNumberFormat="1" applyFont="1" applyAlignment="1">
      <alignment horizontal="center" vertical="center"/>
    </xf>
    <xf numFmtId="169" fontId="17" fillId="0" borderId="0" xfId="0" applyNumberFormat="1" applyFont="1"/>
    <xf numFmtId="3" fontId="22" fillId="0" borderId="0" xfId="0" applyNumberFormat="1" applyFont="1" applyAlignment="1">
      <alignment horizontal="left" vertical="center"/>
    </xf>
    <xf numFmtId="3" fontId="21" fillId="0" borderId="0" xfId="0" applyNumberFormat="1" applyFont="1" applyAlignment="1">
      <alignment horizontal="center" vertical="center"/>
    </xf>
    <xf numFmtId="9" fontId="17" fillId="0" borderId="0" xfId="3" applyFont="1"/>
    <xf numFmtId="169" fontId="17" fillId="0" borderId="0" xfId="118" applyNumberFormat="1" applyFont="1"/>
    <xf numFmtId="43" fontId="17" fillId="0" borderId="0" xfId="0" applyNumberFormat="1" applyFont="1"/>
    <xf numFmtId="167" fontId="0" fillId="0" borderId="4" xfId="1" applyNumberFormat="1" applyFont="1" applyFill="1" applyBorder="1" applyAlignment="1">
      <alignment horizontal="right" vertical="center"/>
    </xf>
    <xf numFmtId="43" fontId="5" fillId="6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67" fontId="0" fillId="0" borderId="0" xfId="1" applyNumberFormat="1" applyFont="1" applyAlignment="1">
      <alignment horizontal="right" vertical="center"/>
    </xf>
    <xf numFmtId="0" fontId="1" fillId="2" borderId="21" xfId="0" applyFont="1" applyFill="1" applyBorder="1" applyAlignment="1">
      <alignment horizontal="left" vertical="center" wrapText="1"/>
    </xf>
    <xf numFmtId="165" fontId="8" fillId="2" borderId="4" xfId="1" applyFont="1" applyFill="1" applyBorder="1" applyAlignment="1">
      <alignment horizontal="center" vertical="center"/>
    </xf>
    <xf numFmtId="165" fontId="6" fillId="3" borderId="4" xfId="1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167" fontId="1" fillId="2" borderId="4" xfId="1" applyNumberFormat="1" applyFont="1" applyFill="1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/>
    </xf>
    <xf numFmtId="2" fontId="6" fillId="3" borderId="4" xfId="1" applyNumberFormat="1" applyFont="1" applyFill="1" applyBorder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167" fontId="0" fillId="2" borderId="0" xfId="1" applyNumberFormat="1" applyFont="1" applyFill="1" applyAlignment="1">
      <alignment horizontal="center" vertical="center"/>
    </xf>
    <xf numFmtId="9" fontId="0" fillId="2" borderId="0" xfId="3" applyFont="1" applyFill="1" applyAlignment="1">
      <alignment horizontal="center" vertical="center"/>
    </xf>
    <xf numFmtId="173" fontId="0" fillId="0" borderId="0" xfId="0" applyNumberFormat="1" applyAlignment="1">
      <alignment horizontal="right" vertical="center"/>
    </xf>
    <xf numFmtId="174" fontId="0" fillId="0" borderId="0" xfId="0" applyNumberFormat="1"/>
    <xf numFmtId="167" fontId="14" fillId="0" borderId="0" xfId="1" applyNumberFormat="1" applyFont="1"/>
    <xf numFmtId="165" fontId="14" fillId="0" borderId="0" xfId="1" applyFont="1"/>
    <xf numFmtId="0" fontId="0" fillId="2" borderId="0" xfId="0" applyFill="1" applyAlignment="1">
      <alignment horizontal="center" vertical="center"/>
    </xf>
    <xf numFmtId="167" fontId="0" fillId="2" borderId="0" xfId="0" applyNumberFormat="1" applyFill="1" applyAlignment="1">
      <alignment horizontal="center" vertical="center"/>
    </xf>
    <xf numFmtId="9" fontId="0" fillId="2" borderId="4" xfId="1" applyNumberFormat="1" applyFont="1" applyFill="1" applyBorder="1" applyAlignment="1">
      <alignment horizontal="right" vertical="center"/>
    </xf>
    <xf numFmtId="9" fontId="0" fillId="2" borderId="15" xfId="0" applyNumberFormat="1" applyFill="1" applyBorder="1" applyAlignment="1">
      <alignment vertical="center"/>
    </xf>
    <xf numFmtId="10" fontId="0" fillId="2" borderId="0" xfId="3" applyNumberFormat="1" applyFont="1" applyFill="1"/>
    <xf numFmtId="0" fontId="0" fillId="0" borderId="0" xfId="0" applyAlignment="1">
      <alignment horizontal="right"/>
    </xf>
    <xf numFmtId="174" fontId="0" fillId="0" borderId="0" xfId="3" applyNumberFormat="1" applyFont="1"/>
    <xf numFmtId="10" fontId="0" fillId="0" borderId="0" xfId="3" applyNumberFormat="1" applyFont="1"/>
    <xf numFmtId="10" fontId="0" fillId="0" borderId="0" xfId="0" applyNumberFormat="1"/>
    <xf numFmtId="44" fontId="0" fillId="0" borderId="0" xfId="0" applyNumberFormat="1"/>
    <xf numFmtId="43" fontId="1" fillId="0" borderId="0" xfId="4" applyFont="1" applyAlignment="1">
      <alignment horizontal="center"/>
    </xf>
    <xf numFmtId="0" fontId="1" fillId="0" borderId="0" xfId="0" applyFont="1" applyAlignment="1">
      <alignment horizontal="center"/>
    </xf>
    <xf numFmtId="167" fontId="0" fillId="0" borderId="0" xfId="1" applyNumberFormat="1" applyFont="1" applyAlignment="1">
      <alignment horizontal="center" vertical="center"/>
    </xf>
    <xf numFmtId="167" fontId="14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left"/>
    </xf>
    <xf numFmtId="10" fontId="0" fillId="2" borderId="4" xfId="3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3" fillId="18" borderId="4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25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vertical="center"/>
    </xf>
    <xf numFmtId="0" fontId="5" fillId="6" borderId="13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0" fontId="1" fillId="2" borderId="5" xfId="3" applyNumberFormat="1" applyFont="1" applyFill="1" applyBorder="1" applyAlignment="1">
      <alignment horizontal="center" vertical="center" wrapText="1"/>
    </xf>
    <xf numFmtId="10" fontId="1" fillId="2" borderId="6" xfId="3" applyNumberFormat="1" applyFont="1" applyFill="1" applyBorder="1" applyAlignment="1">
      <alignment horizontal="center" vertical="center" wrapText="1"/>
    </xf>
    <xf numFmtId="10" fontId="1" fillId="2" borderId="7" xfId="3" applyNumberFormat="1" applyFont="1" applyFill="1" applyBorder="1" applyAlignment="1">
      <alignment horizontal="center" vertical="center" wrapText="1"/>
    </xf>
    <xf numFmtId="10" fontId="1" fillId="2" borderId="8" xfId="3" applyNumberFormat="1" applyFont="1" applyFill="1" applyBorder="1" applyAlignment="1">
      <alignment horizontal="center" vertical="center" wrapText="1"/>
    </xf>
    <xf numFmtId="10" fontId="1" fillId="2" borderId="0" xfId="3" applyNumberFormat="1" applyFont="1" applyFill="1" applyBorder="1" applyAlignment="1">
      <alignment horizontal="center" vertical="center" wrapText="1"/>
    </xf>
    <xf numFmtId="10" fontId="1" fillId="2" borderId="9" xfId="3" applyNumberFormat="1" applyFont="1" applyFill="1" applyBorder="1" applyAlignment="1">
      <alignment horizontal="center" vertical="center" wrapText="1"/>
    </xf>
    <xf numFmtId="10" fontId="1" fillId="2" borderId="10" xfId="3" applyNumberFormat="1" applyFont="1" applyFill="1" applyBorder="1" applyAlignment="1">
      <alignment horizontal="center" vertical="center" wrapText="1"/>
    </xf>
    <xf numFmtId="10" fontId="1" fillId="2" borderId="11" xfId="3" applyNumberFormat="1" applyFont="1" applyFill="1" applyBorder="1" applyAlignment="1">
      <alignment horizontal="center" vertical="center" wrapText="1"/>
    </xf>
    <xf numFmtId="10" fontId="1" fillId="2" borderId="12" xfId="3" applyNumberFormat="1" applyFont="1" applyFill="1" applyBorder="1" applyAlignment="1">
      <alignment horizontal="center" vertical="center" wrapText="1"/>
    </xf>
    <xf numFmtId="166" fontId="0" fillId="2" borderId="13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17" fontId="3" fillId="6" borderId="20" xfId="2" applyNumberFormat="1" applyFont="1" applyFill="1" applyBorder="1" applyAlignment="1">
      <alignment horizontal="center" vertical="center"/>
    </xf>
    <xf numFmtId="17" fontId="3" fillId="6" borderId="21" xfId="2" applyNumberFormat="1" applyFont="1" applyFill="1" applyBorder="1" applyAlignment="1">
      <alignment horizontal="center" vertical="center"/>
    </xf>
    <xf numFmtId="44" fontId="5" fillId="6" borderId="4" xfId="2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center" vertical="center"/>
    </xf>
    <xf numFmtId="17" fontId="3" fillId="6" borderId="4" xfId="2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9" fillId="12" borderId="26" xfId="0" applyFont="1" applyFill="1" applyBorder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</cellXfs>
  <cellStyles count="119">
    <cellStyle name="Comma" xfId="1" builtinId="3"/>
    <cellStyle name="Comma 10" xfId="118" xr:uid="{E2A99B40-9EB7-4882-A1F7-C5A4D1012752}"/>
    <cellStyle name="Comma 2" xfId="4" xr:uid="{00000000-0005-0000-0000-000001000000}"/>
    <cellStyle name="Comma 2 2" xfId="12" xr:uid="{00000000-0005-0000-0000-000002000000}"/>
    <cellStyle name="Comma 2 2 2" xfId="13" xr:uid="{00000000-0005-0000-0000-000003000000}"/>
    <cellStyle name="Comma 2 2 2 2" xfId="14" xr:uid="{00000000-0005-0000-0000-000004000000}"/>
    <cellStyle name="Comma 2 3" xfId="10" xr:uid="{00000000-0005-0000-0000-000005000000}"/>
    <cellStyle name="Comma 2 4" xfId="117" xr:uid="{00000000-0005-0000-0000-000006000000}"/>
    <cellStyle name="Comma 3" xfId="15" xr:uid="{00000000-0005-0000-0000-000007000000}"/>
    <cellStyle name="Comma 4" xfId="11" xr:uid="{00000000-0005-0000-0000-000008000000}"/>
    <cellStyle name="Comma 4 2" xfId="16" xr:uid="{00000000-0005-0000-0000-000009000000}"/>
    <cellStyle name="Comma 4 2 10" xfId="17" xr:uid="{00000000-0005-0000-0000-00000A000000}"/>
    <cellStyle name="Comma 4 2 11" xfId="18" xr:uid="{00000000-0005-0000-0000-00000B000000}"/>
    <cellStyle name="Comma 4 2 2" xfId="19" xr:uid="{00000000-0005-0000-0000-00000C000000}"/>
    <cellStyle name="Comma 4 2 2 2" xfId="20" xr:uid="{00000000-0005-0000-0000-00000D000000}"/>
    <cellStyle name="Comma 4 2 2 3" xfId="21" xr:uid="{00000000-0005-0000-0000-00000E000000}"/>
    <cellStyle name="Comma 4 2 2 4" xfId="22" xr:uid="{00000000-0005-0000-0000-00000F000000}"/>
    <cellStyle name="Comma 4 2 2 5" xfId="23" xr:uid="{00000000-0005-0000-0000-000010000000}"/>
    <cellStyle name="Comma 4 2 2 6" xfId="24" xr:uid="{00000000-0005-0000-0000-000011000000}"/>
    <cellStyle name="Comma 4 2 2 7" xfId="25" xr:uid="{00000000-0005-0000-0000-000012000000}"/>
    <cellStyle name="Comma 4 2 3" xfId="26" xr:uid="{00000000-0005-0000-0000-000013000000}"/>
    <cellStyle name="Comma 4 2 3 2" xfId="27" xr:uid="{00000000-0005-0000-0000-000014000000}"/>
    <cellStyle name="Comma 4 2 3 3" xfId="28" xr:uid="{00000000-0005-0000-0000-000015000000}"/>
    <cellStyle name="Comma 4 2 3 4" xfId="29" xr:uid="{00000000-0005-0000-0000-000016000000}"/>
    <cellStyle name="Comma 4 2 3 5" xfId="30" xr:uid="{00000000-0005-0000-0000-000017000000}"/>
    <cellStyle name="Comma 4 2 3 6" xfId="31" xr:uid="{00000000-0005-0000-0000-000018000000}"/>
    <cellStyle name="Comma 4 2 3 7" xfId="32" xr:uid="{00000000-0005-0000-0000-000019000000}"/>
    <cellStyle name="Comma 4 2 4" xfId="33" xr:uid="{00000000-0005-0000-0000-00001A000000}"/>
    <cellStyle name="Comma 4 2 4 2" xfId="34" xr:uid="{00000000-0005-0000-0000-00001B000000}"/>
    <cellStyle name="Comma 4 2 4 3" xfId="35" xr:uid="{00000000-0005-0000-0000-00001C000000}"/>
    <cellStyle name="Comma 4 2 4 4" xfId="36" xr:uid="{00000000-0005-0000-0000-00001D000000}"/>
    <cellStyle name="Comma 4 2 4 5" xfId="37" xr:uid="{00000000-0005-0000-0000-00001E000000}"/>
    <cellStyle name="Comma 4 2 4 6" xfId="38" xr:uid="{00000000-0005-0000-0000-00001F000000}"/>
    <cellStyle name="Comma 4 2 4 7" xfId="39" xr:uid="{00000000-0005-0000-0000-000020000000}"/>
    <cellStyle name="Comma 4 2 5" xfId="40" xr:uid="{00000000-0005-0000-0000-000021000000}"/>
    <cellStyle name="Comma 4 2 6" xfId="41" xr:uid="{00000000-0005-0000-0000-000022000000}"/>
    <cellStyle name="Comma 4 2 7" xfId="42" xr:uid="{00000000-0005-0000-0000-000023000000}"/>
    <cellStyle name="Comma 4 2 8" xfId="43" xr:uid="{00000000-0005-0000-0000-000024000000}"/>
    <cellStyle name="Comma 4 2 9" xfId="44" xr:uid="{00000000-0005-0000-0000-000025000000}"/>
    <cellStyle name="Comma 5" xfId="7" xr:uid="{00000000-0005-0000-0000-000026000000}"/>
    <cellStyle name="Comma 5 10" xfId="45" xr:uid="{00000000-0005-0000-0000-000027000000}"/>
    <cellStyle name="Comma 5 11" xfId="46" xr:uid="{00000000-0005-0000-0000-000028000000}"/>
    <cellStyle name="Comma 5 12" xfId="47" xr:uid="{00000000-0005-0000-0000-000029000000}"/>
    <cellStyle name="Comma 5 13" xfId="48" xr:uid="{00000000-0005-0000-0000-00002A000000}"/>
    <cellStyle name="Comma 5 2" xfId="49" xr:uid="{00000000-0005-0000-0000-00002B000000}"/>
    <cellStyle name="Comma 5 2 2" xfId="50" xr:uid="{00000000-0005-0000-0000-00002C000000}"/>
    <cellStyle name="Comma 5 2 3" xfId="51" xr:uid="{00000000-0005-0000-0000-00002D000000}"/>
    <cellStyle name="Comma 5 2 4" xfId="52" xr:uid="{00000000-0005-0000-0000-00002E000000}"/>
    <cellStyle name="Comma 5 2 5" xfId="53" xr:uid="{00000000-0005-0000-0000-00002F000000}"/>
    <cellStyle name="Comma 5 2 6" xfId="54" xr:uid="{00000000-0005-0000-0000-000030000000}"/>
    <cellStyle name="Comma 5 2 7" xfId="55" xr:uid="{00000000-0005-0000-0000-000031000000}"/>
    <cellStyle name="Comma 5 3" xfId="56" xr:uid="{00000000-0005-0000-0000-000032000000}"/>
    <cellStyle name="Comma 5 3 2" xfId="57" xr:uid="{00000000-0005-0000-0000-000033000000}"/>
    <cellStyle name="Comma 5 3 3" xfId="58" xr:uid="{00000000-0005-0000-0000-000034000000}"/>
    <cellStyle name="Comma 5 3 4" xfId="59" xr:uid="{00000000-0005-0000-0000-000035000000}"/>
    <cellStyle name="Comma 5 3 5" xfId="60" xr:uid="{00000000-0005-0000-0000-000036000000}"/>
    <cellStyle name="Comma 5 3 6" xfId="61" xr:uid="{00000000-0005-0000-0000-000037000000}"/>
    <cellStyle name="Comma 5 3 7" xfId="62" xr:uid="{00000000-0005-0000-0000-000038000000}"/>
    <cellStyle name="Comma 5 4" xfId="9" xr:uid="{00000000-0005-0000-0000-000039000000}"/>
    <cellStyle name="Comma 5 4 2" xfId="63" xr:uid="{00000000-0005-0000-0000-00003A000000}"/>
    <cellStyle name="Comma 5 4 3" xfId="64" xr:uid="{00000000-0005-0000-0000-00003B000000}"/>
    <cellStyle name="Comma 5 4 4" xfId="65" xr:uid="{00000000-0005-0000-0000-00003C000000}"/>
    <cellStyle name="Comma 5 4 5" xfId="66" xr:uid="{00000000-0005-0000-0000-00003D000000}"/>
    <cellStyle name="Comma 5 5" xfId="67" xr:uid="{00000000-0005-0000-0000-00003E000000}"/>
    <cellStyle name="Comma 5 5 2" xfId="68" xr:uid="{00000000-0005-0000-0000-00003F000000}"/>
    <cellStyle name="Comma 5 5 3" xfId="69" xr:uid="{00000000-0005-0000-0000-000040000000}"/>
    <cellStyle name="Comma 5 5 4" xfId="70" xr:uid="{00000000-0005-0000-0000-000041000000}"/>
    <cellStyle name="Comma 5 5 5" xfId="71" xr:uid="{00000000-0005-0000-0000-000042000000}"/>
    <cellStyle name="Comma 5 6" xfId="72" xr:uid="{00000000-0005-0000-0000-000043000000}"/>
    <cellStyle name="Comma 5 6 2" xfId="73" xr:uid="{00000000-0005-0000-0000-000044000000}"/>
    <cellStyle name="Comma 5 6 3" xfId="74" xr:uid="{00000000-0005-0000-0000-000045000000}"/>
    <cellStyle name="Comma 5 6 4" xfId="75" xr:uid="{00000000-0005-0000-0000-000046000000}"/>
    <cellStyle name="Comma 5 6 5" xfId="76" xr:uid="{00000000-0005-0000-0000-000047000000}"/>
    <cellStyle name="Comma 5 7" xfId="77" xr:uid="{00000000-0005-0000-0000-000048000000}"/>
    <cellStyle name="Comma 5 7 2" xfId="78" xr:uid="{00000000-0005-0000-0000-000049000000}"/>
    <cellStyle name="Comma 5 7 3" xfId="79" xr:uid="{00000000-0005-0000-0000-00004A000000}"/>
    <cellStyle name="Comma 5 7 4" xfId="80" xr:uid="{00000000-0005-0000-0000-00004B000000}"/>
    <cellStyle name="Comma 5 7 5" xfId="81" xr:uid="{00000000-0005-0000-0000-00004C000000}"/>
    <cellStyle name="Comma 5 8" xfId="82" xr:uid="{00000000-0005-0000-0000-00004D000000}"/>
    <cellStyle name="Comma 5 8 2" xfId="83" xr:uid="{00000000-0005-0000-0000-00004E000000}"/>
    <cellStyle name="Comma 5 8 3" xfId="84" xr:uid="{00000000-0005-0000-0000-00004F000000}"/>
    <cellStyle name="Comma 5 8 4" xfId="85" xr:uid="{00000000-0005-0000-0000-000050000000}"/>
    <cellStyle name="Comma 5 8 5" xfId="86" xr:uid="{00000000-0005-0000-0000-000051000000}"/>
    <cellStyle name="Comma 5 9" xfId="87" xr:uid="{00000000-0005-0000-0000-000052000000}"/>
    <cellStyle name="Comma 6" xfId="88" xr:uid="{00000000-0005-0000-0000-000053000000}"/>
    <cellStyle name="Comma 6 2" xfId="89" xr:uid="{00000000-0005-0000-0000-000054000000}"/>
    <cellStyle name="Comma 6 3" xfId="90" xr:uid="{00000000-0005-0000-0000-000055000000}"/>
    <cellStyle name="Comma 6 4" xfId="91" xr:uid="{00000000-0005-0000-0000-000056000000}"/>
    <cellStyle name="Comma 6 5" xfId="92" xr:uid="{00000000-0005-0000-0000-000057000000}"/>
    <cellStyle name="Comma 6 6" xfId="93" xr:uid="{00000000-0005-0000-0000-000058000000}"/>
    <cellStyle name="Comma 6 7" xfId="94" xr:uid="{00000000-0005-0000-0000-000059000000}"/>
    <cellStyle name="Comma 7" xfId="95" xr:uid="{00000000-0005-0000-0000-00005A000000}"/>
    <cellStyle name="Comma 8" xfId="114" xr:uid="{00000000-0005-0000-0000-00005B000000}"/>
    <cellStyle name="Currency" xfId="2" builtinId="4"/>
    <cellStyle name="Currency 2" xfId="115" xr:uid="{00000000-0005-0000-0000-00005D000000}"/>
    <cellStyle name="Currency 3" xfId="116" xr:uid="{00000000-0005-0000-0000-00005E000000}"/>
    <cellStyle name="Excel Built-in Excel Built-in Excel Built-in Excel Built-in Excel Built-in Excel Built-in Excel Built-in Excel Built-in Excel" xfId="96" xr:uid="{00000000-0005-0000-0000-00005F000000}"/>
    <cellStyle name="Normal" xfId="0" builtinId="0"/>
    <cellStyle name="Normal 10" xfId="97" xr:uid="{00000000-0005-0000-0000-000061000000}"/>
    <cellStyle name="Normal 2" xfId="5" xr:uid="{00000000-0005-0000-0000-000062000000}"/>
    <cellStyle name="Normal 2 2" xfId="6" xr:uid="{00000000-0005-0000-0000-000063000000}"/>
    <cellStyle name="Normal 3" xfId="8" xr:uid="{00000000-0005-0000-0000-000064000000}"/>
    <cellStyle name="Normal 4" xfId="98" xr:uid="{00000000-0005-0000-0000-000065000000}"/>
    <cellStyle name="Normal 4 2" xfId="99" xr:uid="{00000000-0005-0000-0000-000066000000}"/>
    <cellStyle name="Normal 4 3" xfId="100" xr:uid="{00000000-0005-0000-0000-000067000000}"/>
    <cellStyle name="Normal 4 4" xfId="101" xr:uid="{00000000-0005-0000-0000-000068000000}"/>
    <cellStyle name="Normal 4 5" xfId="102" xr:uid="{00000000-0005-0000-0000-000069000000}"/>
    <cellStyle name="Normal 4 6" xfId="103" xr:uid="{00000000-0005-0000-0000-00006A000000}"/>
    <cellStyle name="Normal 4 7" xfId="104" xr:uid="{00000000-0005-0000-0000-00006B000000}"/>
    <cellStyle name="Normal 4 8" xfId="105" xr:uid="{00000000-0005-0000-0000-00006C000000}"/>
    <cellStyle name="Normal 5" xfId="106" xr:uid="{00000000-0005-0000-0000-00006D000000}"/>
    <cellStyle name="Normal 5 2" xfId="107" xr:uid="{00000000-0005-0000-0000-00006E000000}"/>
    <cellStyle name="Normal 5 3" xfId="108" xr:uid="{00000000-0005-0000-0000-00006F000000}"/>
    <cellStyle name="Normal 5 4" xfId="109" xr:uid="{00000000-0005-0000-0000-000070000000}"/>
    <cellStyle name="Normal 5 5" xfId="110" xr:uid="{00000000-0005-0000-0000-000071000000}"/>
    <cellStyle name="Normal 5 6" xfId="111" xr:uid="{00000000-0005-0000-0000-000072000000}"/>
    <cellStyle name="Normal 5 7" xfId="112" xr:uid="{00000000-0005-0000-0000-000073000000}"/>
    <cellStyle name="Percent" xfId="3" builtinId="5"/>
    <cellStyle name="Percent 2" xfId="113" xr:uid="{00000000-0005-0000-0000-000075000000}"/>
  </cellStyles>
  <dxfs count="10"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27"/>
  <sheetViews>
    <sheetView topLeftCell="A4" workbookViewId="0">
      <selection activeCell="E18" sqref="E18"/>
    </sheetView>
  </sheetViews>
  <sheetFormatPr defaultRowHeight="15" x14ac:dyDescent="0.25"/>
  <cols>
    <col min="2" max="2" width="7.28515625" bestFit="1" customWidth="1"/>
    <col min="3" max="3" width="59.140625" bestFit="1" customWidth="1"/>
    <col min="4" max="4" width="15.7109375" bestFit="1" customWidth="1"/>
    <col min="5" max="5" width="19" bestFit="1" customWidth="1"/>
    <col min="6" max="6" width="19.5703125" bestFit="1" customWidth="1"/>
    <col min="7" max="7" width="38.5703125" bestFit="1" customWidth="1"/>
    <col min="8" max="8" width="10" bestFit="1" customWidth="1"/>
    <col min="9" max="9" width="15.85546875" bestFit="1" customWidth="1"/>
    <col min="10" max="11" width="14.28515625" bestFit="1" customWidth="1"/>
  </cols>
  <sheetData>
    <row r="3" spans="2:11" x14ac:dyDescent="0.25">
      <c r="C3" t="s">
        <v>47</v>
      </c>
      <c r="D3" s="60">
        <f>ASSUMPTIONS!D8</f>
        <v>1836147.9568536002</v>
      </c>
      <c r="E3" t="s">
        <v>48</v>
      </c>
      <c r="F3" s="167"/>
      <c r="G3" s="169"/>
    </row>
    <row r="4" spans="2:11" ht="45" x14ac:dyDescent="0.25">
      <c r="B4" s="61" t="s">
        <v>49</v>
      </c>
      <c r="C4" s="61" t="s">
        <v>50</v>
      </c>
      <c r="D4" s="62" t="s">
        <v>51</v>
      </c>
      <c r="E4" s="62" t="s">
        <v>52</v>
      </c>
      <c r="F4" s="167"/>
      <c r="G4" s="168"/>
    </row>
    <row r="5" spans="2:11" x14ac:dyDescent="0.25">
      <c r="B5" s="1" t="s">
        <v>53</v>
      </c>
      <c r="C5" s="63" t="s">
        <v>54</v>
      </c>
      <c r="D5" s="64">
        <v>2000</v>
      </c>
      <c r="E5" s="65">
        <f>D5*$D$3</f>
        <v>3672295913.7072005</v>
      </c>
      <c r="F5" s="167"/>
      <c r="G5" s="83"/>
    </row>
    <row r="6" spans="2:11" ht="30" x14ac:dyDescent="0.25">
      <c r="B6" s="1" t="s">
        <v>55</v>
      </c>
      <c r="C6" s="66" t="s">
        <v>56</v>
      </c>
      <c r="D6" s="64">
        <v>150</v>
      </c>
      <c r="E6" s="65">
        <f>D6*$D$3</f>
        <v>275422193.52804005</v>
      </c>
      <c r="G6" s="170"/>
    </row>
    <row r="7" spans="2:11" ht="30" x14ac:dyDescent="0.25">
      <c r="B7" s="1" t="s">
        <v>57</v>
      </c>
      <c r="C7" s="67" t="s">
        <v>58</v>
      </c>
      <c r="D7" s="64">
        <v>450</v>
      </c>
      <c r="E7" s="65">
        <f>D7*$D$3</f>
        <v>826266580.58412015</v>
      </c>
      <c r="G7" s="171"/>
    </row>
    <row r="8" spans="2:11" x14ac:dyDescent="0.25">
      <c r="B8" s="1" t="s">
        <v>59</v>
      </c>
      <c r="C8" s="67" t="s">
        <v>60</v>
      </c>
      <c r="D8" s="64">
        <v>300</v>
      </c>
      <c r="E8" s="65">
        <f t="shared" ref="E8:E10" si="0">D8*$D$3</f>
        <v>550844387.0560801</v>
      </c>
      <c r="I8" s="6" t="s">
        <v>147</v>
      </c>
      <c r="J8" s="6" t="s">
        <v>153</v>
      </c>
    </row>
    <row r="9" spans="2:11" ht="13.5" customHeight="1" x14ac:dyDescent="0.25">
      <c r="B9" s="1" t="s">
        <v>61</v>
      </c>
      <c r="C9" s="63" t="s">
        <v>62</v>
      </c>
      <c r="D9" s="68">
        <v>300</v>
      </c>
      <c r="E9" s="65">
        <f>D9*$D$3</f>
        <v>550844387.0560801</v>
      </c>
      <c r="I9">
        <v>3475.8294999999998</v>
      </c>
      <c r="J9">
        <v>357.5</v>
      </c>
      <c r="K9" s="161">
        <f>I9+J9</f>
        <v>3833.3294999999998</v>
      </c>
    </row>
    <row r="10" spans="2:11" ht="38.25" customHeight="1" x14ac:dyDescent="0.25">
      <c r="B10" s="1" t="s">
        <v>63</v>
      </c>
      <c r="C10" s="69" t="s">
        <v>159</v>
      </c>
      <c r="D10" s="70">
        <f>SUM(D5:D9)*F10</f>
        <v>80</v>
      </c>
      <c r="E10" s="65">
        <f t="shared" si="0"/>
        <v>146891836.54828802</v>
      </c>
      <c r="F10" s="71">
        <v>2.5000000000000001E-2</v>
      </c>
    </row>
    <row r="11" spans="2:11" ht="30" x14ac:dyDescent="0.25">
      <c r="B11" s="1" t="s">
        <v>64</v>
      </c>
      <c r="C11" s="72" t="s">
        <v>154</v>
      </c>
      <c r="D11" s="70">
        <f>SUM(D4:D10)*F11</f>
        <v>164</v>
      </c>
      <c r="E11" s="65">
        <f>D11*$D$3</f>
        <v>301128264.92399043</v>
      </c>
      <c r="F11" s="73">
        <v>0.05</v>
      </c>
      <c r="I11" s="39">
        <v>182325000</v>
      </c>
    </row>
    <row r="12" spans="2:11" x14ac:dyDescent="0.25">
      <c r="B12" s="1" t="s">
        <v>65</v>
      </c>
      <c r="C12" s="74" t="s">
        <v>155</v>
      </c>
      <c r="D12" s="75">
        <f>SUM(D5:D11)*F12</f>
        <v>172.20000000000002</v>
      </c>
      <c r="E12" s="76">
        <f>D12*$D$3</f>
        <v>316184678.17018998</v>
      </c>
      <c r="F12" s="73">
        <v>0.05</v>
      </c>
      <c r="I12" s="39">
        <v>42535994</v>
      </c>
    </row>
    <row r="13" spans="2:11" x14ac:dyDescent="0.25">
      <c r="B13" s="1" t="s">
        <v>156</v>
      </c>
      <c r="C13" s="77" t="s">
        <v>157</v>
      </c>
      <c r="D13" s="78">
        <f>15000*F13</f>
        <v>225</v>
      </c>
      <c r="E13" s="65">
        <f>D13*$D$3</f>
        <v>413133290.29206008</v>
      </c>
      <c r="F13" s="159">
        <v>1.4999999999999999E-2</v>
      </c>
      <c r="I13" s="39">
        <v>174701403</v>
      </c>
    </row>
    <row r="14" spans="2:11" ht="15.75" x14ac:dyDescent="0.25">
      <c r="B14" s="178" t="s">
        <v>66</v>
      </c>
      <c r="C14" s="179"/>
      <c r="D14" s="79">
        <f>SUM(D5:D13)</f>
        <v>3841.2</v>
      </c>
      <c r="E14" s="80">
        <f>SUM(E5:E13)</f>
        <v>7053011531.8660488</v>
      </c>
      <c r="F14" s="81">
        <f>SUM(F10:F13)</f>
        <v>0.14000000000000001</v>
      </c>
      <c r="I14" s="160">
        <f>SUM(I11:I13)</f>
        <v>399562397</v>
      </c>
    </row>
    <row r="18" spans="3:11" x14ac:dyDescent="0.25">
      <c r="C18" t="s">
        <v>163</v>
      </c>
    </row>
    <row r="19" spans="3:11" x14ac:dyDescent="0.25">
      <c r="C19" s="176">
        <f>890/10.764</f>
        <v>82.683017465626165</v>
      </c>
      <c r="F19" s="172" t="s">
        <v>158</v>
      </c>
      <c r="G19" s="173" t="s">
        <v>162</v>
      </c>
    </row>
    <row r="20" spans="3:11" x14ac:dyDescent="0.25">
      <c r="F20" s="39">
        <v>5756347</v>
      </c>
      <c r="G20" s="174">
        <v>36465000</v>
      </c>
    </row>
    <row r="21" spans="3:11" x14ac:dyDescent="0.25">
      <c r="E21" s="83"/>
      <c r="F21" s="39">
        <v>1042190</v>
      </c>
      <c r="G21" s="174">
        <v>243150000</v>
      </c>
    </row>
    <row r="22" spans="3:11" x14ac:dyDescent="0.25">
      <c r="E22" s="83"/>
      <c r="F22" s="39">
        <f>SUM(F20:F21)</f>
        <v>6798537</v>
      </c>
      <c r="G22" s="174">
        <f>SUM(G20:G21)</f>
        <v>279615000</v>
      </c>
    </row>
    <row r="23" spans="3:11" ht="15.75" x14ac:dyDescent="0.25">
      <c r="E23" s="83"/>
      <c r="F23" s="38"/>
      <c r="G23" s="175">
        <f>F22+G22</f>
        <v>286413537</v>
      </c>
    </row>
    <row r="24" spans="3:11" x14ac:dyDescent="0.25">
      <c r="E24" s="83"/>
      <c r="F24" s="38"/>
    </row>
    <row r="25" spans="3:11" x14ac:dyDescent="0.25">
      <c r="E25" s="83"/>
      <c r="F25" s="38"/>
    </row>
    <row r="26" spans="3:11" x14ac:dyDescent="0.25">
      <c r="J26" s="82"/>
      <c r="K26" s="82"/>
    </row>
    <row r="27" spans="3:11" x14ac:dyDescent="0.25">
      <c r="H27" s="60"/>
      <c r="I27" s="60"/>
    </row>
  </sheetData>
  <mergeCells count="1">
    <mergeCell ref="B14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3"/>
  <sheetViews>
    <sheetView zoomScaleNormal="100" workbookViewId="0">
      <selection activeCell="G19" sqref="G19"/>
    </sheetView>
  </sheetViews>
  <sheetFormatPr defaultRowHeight="15" x14ac:dyDescent="0.25"/>
  <cols>
    <col min="2" max="2" width="55.42578125" customWidth="1"/>
    <col min="3" max="3" width="30.85546875" customWidth="1"/>
    <col min="4" max="4" width="20.140625" bestFit="1" customWidth="1"/>
    <col min="5" max="5" width="14.85546875" style="39" bestFit="1" customWidth="1"/>
    <col min="6" max="6" width="14.85546875" bestFit="1" customWidth="1"/>
    <col min="7" max="7" width="18.5703125" bestFit="1" customWidth="1"/>
    <col min="9" max="9" width="14.85546875" bestFit="1" customWidth="1"/>
  </cols>
  <sheetData>
    <row r="1" spans="2:9" ht="15.75" thickBot="1" x14ac:dyDescent="0.3"/>
    <row r="2" spans="2:9" ht="16.5" thickTop="1" thickBot="1" x14ac:dyDescent="0.3">
      <c r="B2" s="181" t="s">
        <v>27</v>
      </c>
      <c r="C2" s="181"/>
      <c r="D2" s="181"/>
    </row>
    <row r="3" spans="2:9" ht="16.5" thickTop="1" thickBot="1" x14ac:dyDescent="0.3">
      <c r="B3" s="14" t="s">
        <v>45</v>
      </c>
      <c r="C3" s="15" t="s">
        <v>28</v>
      </c>
      <c r="D3" s="29">
        <v>3.65</v>
      </c>
      <c r="G3" s="107"/>
    </row>
    <row r="4" spans="2:9" ht="16.5" thickTop="1" thickBot="1" x14ac:dyDescent="0.3">
      <c r="B4" s="182" t="s">
        <v>41</v>
      </c>
      <c r="C4" s="15" t="s">
        <v>5</v>
      </c>
      <c r="D4" s="29"/>
    </row>
    <row r="5" spans="2:9" ht="16.5" thickTop="1" thickBot="1" x14ac:dyDescent="0.3">
      <c r="B5" s="183"/>
      <c r="C5" s="15" t="s">
        <v>6</v>
      </c>
      <c r="D5" s="29">
        <v>28934.98</v>
      </c>
      <c r="E5" s="108">
        <f>D5*10.764</f>
        <v>311456.12471999996</v>
      </c>
      <c r="F5" s="39">
        <f>E5*10000</f>
        <v>3114561247.1999998</v>
      </c>
    </row>
    <row r="6" spans="2:9" ht="16.5" thickTop="1" thickBot="1" x14ac:dyDescent="0.3">
      <c r="B6" s="36" t="s">
        <v>42</v>
      </c>
      <c r="C6" s="15" t="s">
        <v>48</v>
      </c>
      <c r="D6" s="41">
        <f>D5*D3*10.7639</f>
        <v>1136804.2939602998</v>
      </c>
      <c r="E6" s="109"/>
    </row>
    <row r="7" spans="2:9" ht="16.5" thickTop="1" thickBot="1" x14ac:dyDescent="0.3">
      <c r="B7" s="36" t="s">
        <v>78</v>
      </c>
      <c r="C7" s="15" t="s">
        <v>48</v>
      </c>
      <c r="D7" s="110">
        <f>D8-D6</f>
        <v>699343.66289330041</v>
      </c>
      <c r="E7" s="109"/>
    </row>
    <row r="8" spans="2:9" ht="16.5" thickTop="1" thickBot="1" x14ac:dyDescent="0.3">
      <c r="B8" s="36" t="s">
        <v>76</v>
      </c>
      <c r="C8" s="16" t="s">
        <v>7</v>
      </c>
      <c r="D8" s="42">
        <v>1836147.9568536002</v>
      </c>
      <c r="F8" s="6"/>
    </row>
    <row r="9" spans="2:9" ht="31.5" thickTop="1" thickBot="1" x14ac:dyDescent="0.3">
      <c r="B9" s="37" t="s">
        <v>77</v>
      </c>
      <c r="C9" s="16" t="s">
        <v>7</v>
      </c>
      <c r="D9" s="106">
        <v>1589340.8725271998</v>
      </c>
      <c r="E9" s="104"/>
      <c r="F9" s="98"/>
    </row>
    <row r="10" spans="2:9" ht="16.5" hidden="1" thickTop="1" thickBot="1" x14ac:dyDescent="0.3">
      <c r="B10" s="44"/>
      <c r="C10" s="45"/>
      <c r="D10" s="46"/>
      <c r="F10" s="99"/>
    </row>
    <row r="11" spans="2:9" ht="16.5" thickTop="1" thickBot="1" x14ac:dyDescent="0.3">
      <c r="B11" s="28" t="s">
        <v>143</v>
      </c>
      <c r="C11" s="17" t="s">
        <v>72</v>
      </c>
      <c r="D11" s="43">
        <f>'Cost of Construction'!D14</f>
        <v>3841.2</v>
      </c>
      <c r="F11" s="87"/>
    </row>
    <row r="12" spans="2:9" ht="16.5" thickTop="1" thickBot="1" x14ac:dyDescent="0.3">
      <c r="B12" s="88" t="s">
        <v>36</v>
      </c>
      <c r="C12" s="17"/>
      <c r="D12" s="19">
        <v>0.05</v>
      </c>
    </row>
    <row r="13" spans="2:9" ht="16.5" thickTop="1" thickBot="1" x14ac:dyDescent="0.3">
      <c r="B13" s="88" t="s">
        <v>14</v>
      </c>
      <c r="C13" s="17" t="s">
        <v>43</v>
      </c>
      <c r="D13" s="43">
        <v>150</v>
      </c>
      <c r="F13" s="49"/>
      <c r="G13" s="144" t="s">
        <v>145</v>
      </c>
      <c r="I13" s="144" t="s">
        <v>147</v>
      </c>
    </row>
    <row r="14" spans="2:9" ht="16.5" thickTop="1" thickBot="1" x14ac:dyDescent="0.3">
      <c r="B14" s="89" t="s">
        <v>11</v>
      </c>
      <c r="C14" s="17" t="s">
        <v>35</v>
      </c>
      <c r="D14" s="19">
        <v>0.05</v>
      </c>
      <c r="G14" s="146">
        <v>37977750</v>
      </c>
      <c r="I14" s="39">
        <v>50638088</v>
      </c>
    </row>
    <row r="15" spans="2:9" ht="16.5" thickTop="1" thickBot="1" x14ac:dyDescent="0.3">
      <c r="B15" s="89" t="s">
        <v>12</v>
      </c>
      <c r="C15" s="17" t="s">
        <v>144</v>
      </c>
      <c r="D15" s="177">
        <v>1.4999999999999999E-2</v>
      </c>
      <c r="G15" s="146">
        <v>21267997</v>
      </c>
    </row>
    <row r="16" spans="2:9" ht="16.5" thickTop="1" thickBot="1" x14ac:dyDescent="0.3">
      <c r="B16" s="10" t="s">
        <v>74</v>
      </c>
      <c r="C16" s="17" t="s">
        <v>146</v>
      </c>
      <c r="D16" s="43">
        <f>G19/10^7</f>
        <v>12.002076499999999</v>
      </c>
      <c r="G16" s="147">
        <v>60775000</v>
      </c>
    </row>
    <row r="17" spans="2:7" ht="16.5" thickTop="1" thickBot="1" x14ac:dyDescent="0.3">
      <c r="B17" s="148" t="s">
        <v>148</v>
      </c>
      <c r="C17" s="17" t="s">
        <v>146</v>
      </c>
      <c r="D17" s="43">
        <f>I14/10^7</f>
        <v>5.0638088000000003</v>
      </c>
      <c r="G17" s="147"/>
    </row>
    <row r="18" spans="2:7" ht="16.5" thickTop="1" thickBot="1" x14ac:dyDescent="0.3">
      <c r="B18" s="10" t="s">
        <v>9</v>
      </c>
      <c r="C18" s="17" t="s">
        <v>10</v>
      </c>
      <c r="D18" s="164">
        <v>0.05</v>
      </c>
      <c r="G18" s="158">
        <v>18</v>
      </c>
    </row>
    <row r="19" spans="2:7" ht="16.5" thickTop="1" thickBot="1" x14ac:dyDescent="0.3">
      <c r="B19" s="10" t="s">
        <v>44</v>
      </c>
      <c r="C19" s="17" t="s">
        <v>34</v>
      </c>
      <c r="D19" s="19">
        <v>0.25</v>
      </c>
      <c r="G19" s="145">
        <f>SUM(G14:G18)</f>
        <v>120020765</v>
      </c>
    </row>
    <row r="20" spans="2:7" ht="16.5" thickTop="1" thickBot="1" x14ac:dyDescent="0.3">
      <c r="B20" s="47" t="s">
        <v>69</v>
      </c>
      <c r="C20" s="48"/>
      <c r="D20" s="165">
        <v>0.05</v>
      </c>
    </row>
    <row r="21" spans="2:7" ht="16.5" thickTop="1" thickBot="1" x14ac:dyDescent="0.3">
      <c r="B21" s="18" t="s">
        <v>161</v>
      </c>
      <c r="C21" s="17" t="s">
        <v>8</v>
      </c>
      <c r="D21" s="142">
        <v>15000</v>
      </c>
    </row>
    <row r="22" spans="2:7" ht="15.75" hidden="1" thickTop="1" x14ac:dyDescent="0.25">
      <c r="B22" s="13"/>
      <c r="C22" s="13"/>
      <c r="D22" s="13"/>
    </row>
    <row r="23" spans="2:7" hidden="1" x14ac:dyDescent="0.25">
      <c r="B23" s="2" t="s">
        <v>2</v>
      </c>
      <c r="C23" s="3"/>
      <c r="D23" s="4">
        <v>0.75</v>
      </c>
    </row>
    <row r="24" spans="2:7" hidden="1" x14ac:dyDescent="0.25">
      <c r="B24" s="2" t="s">
        <v>3</v>
      </c>
      <c r="C24" s="3"/>
      <c r="D24" s="4">
        <v>0.25</v>
      </c>
    </row>
    <row r="25" spans="2:7" hidden="1" x14ac:dyDescent="0.25">
      <c r="B25" s="2" t="s">
        <v>15</v>
      </c>
      <c r="C25" s="2"/>
      <c r="D25" s="3">
        <v>0.09</v>
      </c>
      <c r="E25" s="39" t="s">
        <v>17</v>
      </c>
    </row>
    <row r="26" spans="2:7" hidden="1" x14ac:dyDescent="0.25">
      <c r="B26" s="2" t="s">
        <v>16</v>
      </c>
      <c r="C26" s="2"/>
      <c r="D26" s="7">
        <v>0.25169999999999998</v>
      </c>
      <c r="E26" s="39" t="s">
        <v>18</v>
      </c>
    </row>
    <row r="27" spans="2:7" hidden="1" x14ac:dyDescent="0.25">
      <c r="B27" s="2" t="s">
        <v>21</v>
      </c>
      <c r="C27" s="2"/>
      <c r="D27" s="5">
        <f>F28</f>
        <v>0</v>
      </c>
      <c r="E27" s="39" t="s">
        <v>39</v>
      </c>
    </row>
    <row r="28" spans="2:7" hidden="1" x14ac:dyDescent="0.25">
      <c r="B28" s="2" t="s">
        <v>19</v>
      </c>
      <c r="C28" s="2"/>
      <c r="D28" s="7">
        <v>0.25</v>
      </c>
      <c r="E28" s="39" t="s">
        <v>40</v>
      </c>
    </row>
    <row r="29" spans="2:7" hidden="1" x14ac:dyDescent="0.25">
      <c r="B29" s="2" t="s">
        <v>4</v>
      </c>
      <c r="C29" s="2"/>
      <c r="D29" s="5">
        <f>(D24*D27)+((D23*D25)*(1-D26))</f>
        <v>5.051025E-2</v>
      </c>
    </row>
    <row r="30" spans="2:7" hidden="1" x14ac:dyDescent="0.25">
      <c r="B30" s="2" t="s">
        <v>20</v>
      </c>
      <c r="C30" s="2"/>
      <c r="D30" s="3"/>
    </row>
    <row r="31" spans="2:7" hidden="1" x14ac:dyDescent="0.25">
      <c r="B31" s="2" t="s">
        <v>0</v>
      </c>
      <c r="C31" s="2"/>
      <c r="D31" s="9">
        <f>D29+D30</f>
        <v>5.051025E-2</v>
      </c>
    </row>
    <row r="32" spans="2:7" ht="15.75" thickTop="1" x14ac:dyDescent="0.25">
      <c r="D32" s="8"/>
    </row>
    <row r="33" spans="2:4" x14ac:dyDescent="0.25">
      <c r="B33" s="180" t="s">
        <v>46</v>
      </c>
      <c r="C33" s="180"/>
      <c r="D33" s="180"/>
    </row>
  </sheetData>
  <mergeCells count="3">
    <mergeCell ref="B33:D33"/>
    <mergeCell ref="B2:D2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O223"/>
  <sheetViews>
    <sheetView tabSelected="1" zoomScaleNormal="100" workbookViewId="0">
      <selection activeCell="B5" sqref="B5"/>
    </sheetView>
  </sheetViews>
  <sheetFormatPr defaultRowHeight="15" x14ac:dyDescent="0.25"/>
  <cols>
    <col min="1" max="1" width="2" style="20" customWidth="1"/>
    <col min="2" max="2" width="35" customWidth="1"/>
    <col min="3" max="3" width="18.5703125" bestFit="1" customWidth="1"/>
    <col min="4" max="4" width="11.85546875" customWidth="1"/>
    <col min="5" max="5" width="14" customWidth="1"/>
    <col min="6" max="6" width="14.5703125" bestFit="1" customWidth="1"/>
    <col min="7" max="8" width="14.5703125" customWidth="1"/>
    <col min="9" max="9" width="11.7109375" customWidth="1"/>
    <col min="10" max="10" width="14.85546875" customWidth="1"/>
    <col min="11" max="11" width="19.5703125" style="20" bestFit="1" customWidth="1"/>
    <col min="12" max="12" width="17.5703125" style="20" bestFit="1" customWidth="1"/>
    <col min="13" max="15" width="19.5703125" style="20" bestFit="1" customWidth="1"/>
    <col min="16" max="16" width="9.140625" style="20"/>
    <col min="17" max="17" width="15.85546875" style="20" bestFit="1" customWidth="1"/>
    <col min="18" max="145" width="9.140625" style="20"/>
  </cols>
  <sheetData>
    <row r="1" spans="1:145" s="20" customFormat="1" ht="15.75" thickBot="1" x14ac:dyDescent="0.3"/>
    <row r="2" spans="1:145" ht="17.25" thickTop="1" thickBot="1" x14ac:dyDescent="0.3">
      <c r="B2" s="213" t="s">
        <v>26</v>
      </c>
      <c r="C2" s="213"/>
      <c r="D2" s="213"/>
      <c r="E2" s="213"/>
      <c r="F2" s="213"/>
      <c r="G2" s="213"/>
      <c r="H2" s="213"/>
      <c r="I2" s="213"/>
      <c r="J2" s="213"/>
    </row>
    <row r="3" spans="1:145" ht="16.5" thickTop="1" thickBot="1" x14ac:dyDescent="0.3">
      <c r="B3" s="214" t="s">
        <v>23</v>
      </c>
      <c r="C3" s="215" t="s">
        <v>32</v>
      </c>
      <c r="D3" s="211" t="s">
        <v>165</v>
      </c>
      <c r="E3" s="211" t="s">
        <v>166</v>
      </c>
      <c r="F3" s="211" t="s">
        <v>167</v>
      </c>
      <c r="G3" s="211" t="s">
        <v>168</v>
      </c>
      <c r="H3" s="211" t="s">
        <v>169</v>
      </c>
      <c r="I3" s="211" t="s">
        <v>70</v>
      </c>
      <c r="J3" s="216" t="s">
        <v>24</v>
      </c>
    </row>
    <row r="4" spans="1:145" ht="16.5" thickTop="1" thickBot="1" x14ac:dyDescent="0.3">
      <c r="B4" s="214"/>
      <c r="C4" s="215"/>
      <c r="D4" s="212"/>
      <c r="E4" s="212"/>
      <c r="F4" s="212"/>
      <c r="G4" s="212"/>
      <c r="H4" s="212"/>
      <c r="I4" s="212"/>
      <c r="J4" s="216"/>
    </row>
    <row r="5" spans="1:145" ht="16.5" thickTop="1" thickBot="1" x14ac:dyDescent="0.3">
      <c r="B5" s="93" t="s">
        <v>13</v>
      </c>
      <c r="C5" s="20"/>
      <c r="D5" s="84">
        <v>0</v>
      </c>
      <c r="E5" s="84">
        <v>0.1</v>
      </c>
      <c r="F5" s="84">
        <v>0.4</v>
      </c>
      <c r="G5" s="84">
        <v>0.4</v>
      </c>
      <c r="H5" s="84">
        <v>0.1</v>
      </c>
      <c r="I5" s="155"/>
      <c r="J5" s="84">
        <f>SUM(D5:H5)</f>
        <v>1</v>
      </c>
    </row>
    <row r="6" spans="1:145" ht="31.5" thickTop="1" thickBot="1" x14ac:dyDescent="0.3">
      <c r="B6" s="93" t="s">
        <v>29</v>
      </c>
      <c r="C6" s="162"/>
      <c r="D6" s="156">
        <f>D5*ASSUMPTIONS!$D$9</f>
        <v>0</v>
      </c>
      <c r="E6" s="156">
        <f>E5*ASSUMPTIONS!$D$9</f>
        <v>158934.08725272</v>
      </c>
      <c r="F6" s="156">
        <f>F5*ASSUMPTIONS!$D$9</f>
        <v>635736.34901087999</v>
      </c>
      <c r="G6" s="156">
        <f>G5*ASSUMPTIONS!$D$9</f>
        <v>635736.34901087999</v>
      </c>
      <c r="H6" s="156">
        <f>H5*ASSUMPTIONS!$D$9</f>
        <v>158934.08725272</v>
      </c>
      <c r="I6" s="156" t="s">
        <v>48</v>
      </c>
      <c r="J6" s="163">
        <f>SUM(D6:H6)</f>
        <v>1589340.8725272</v>
      </c>
    </row>
    <row r="7" spans="1:145" ht="16.5" thickTop="1" thickBot="1" x14ac:dyDescent="0.3">
      <c r="B7" s="93" t="s">
        <v>68</v>
      </c>
      <c r="C7" s="20"/>
      <c r="D7" s="27">
        <v>0</v>
      </c>
      <c r="E7" s="85">
        <v>0.05</v>
      </c>
      <c r="F7" s="85">
        <v>0.05</v>
      </c>
      <c r="G7" s="85">
        <v>0.05</v>
      </c>
      <c r="H7" s="85">
        <v>0.05</v>
      </c>
      <c r="I7" s="157"/>
      <c r="J7" s="20"/>
    </row>
    <row r="8" spans="1:145" ht="16.5" thickTop="1" thickBot="1" x14ac:dyDescent="0.3">
      <c r="B8" s="93" t="s">
        <v>67</v>
      </c>
      <c r="C8" s="20"/>
      <c r="D8" s="27">
        <v>15000</v>
      </c>
      <c r="E8" s="27">
        <f>D8+(D8*E7)</f>
        <v>15750</v>
      </c>
      <c r="F8" s="27">
        <f t="shared" ref="F8:G8" si="0">E8+(E8*F7)</f>
        <v>16537.5</v>
      </c>
      <c r="G8" s="27">
        <f t="shared" si="0"/>
        <v>17364.375</v>
      </c>
      <c r="H8" s="27">
        <f>G8+(G8*H7)</f>
        <v>18232.59375</v>
      </c>
      <c r="I8" s="156" t="s">
        <v>152</v>
      </c>
      <c r="J8" s="20"/>
    </row>
    <row r="9" spans="1:145" ht="16.5" thickTop="1" thickBot="1" x14ac:dyDescent="0.3">
      <c r="B9" s="217" t="s">
        <v>149</v>
      </c>
      <c r="C9" s="217"/>
      <c r="D9" s="12">
        <f>D8*D6/10^7</f>
        <v>0</v>
      </c>
      <c r="E9" s="12">
        <f>E8*E6/10^7</f>
        <v>250.32118742303399</v>
      </c>
      <c r="F9" s="12">
        <f>F8*F6/10^7</f>
        <v>1051.3489871767426</v>
      </c>
      <c r="G9" s="12">
        <f>G8*G6/10^7</f>
        <v>1103.9164365355798</v>
      </c>
      <c r="H9" s="12">
        <f>H8*H6/10^7</f>
        <v>289.77806459058974</v>
      </c>
      <c r="I9" s="149" t="s">
        <v>71</v>
      </c>
      <c r="J9" s="51">
        <f>SUM(D9:H9)</f>
        <v>2695.3646757259457</v>
      </c>
      <c r="L9" s="27"/>
    </row>
    <row r="10" spans="1:145" s="6" customFormat="1" ht="16.5" thickTop="1" thickBot="1" x14ac:dyDescent="0.3">
      <c r="A10" s="21"/>
      <c r="B10" s="210" t="s">
        <v>37</v>
      </c>
      <c r="C10" s="210"/>
      <c r="D10" s="30">
        <f>D9</f>
        <v>0</v>
      </c>
      <c r="E10" s="30">
        <f t="shared" ref="E10:G10" si="1">E9</f>
        <v>250.32118742303399</v>
      </c>
      <c r="F10" s="30">
        <f t="shared" si="1"/>
        <v>1051.3489871767426</v>
      </c>
      <c r="G10" s="30">
        <f t="shared" si="1"/>
        <v>1103.9164365355798</v>
      </c>
      <c r="H10" s="30">
        <f>H9</f>
        <v>289.77806459058974</v>
      </c>
      <c r="I10" s="150" t="s">
        <v>151</v>
      </c>
      <c r="J10" s="51">
        <f>SUM(D10:H10)</f>
        <v>2695.3646757259457</v>
      </c>
      <c r="K10" s="24"/>
      <c r="L10" s="21"/>
      <c r="M10" s="25"/>
      <c r="N10" s="2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</row>
    <row r="11" spans="1:145" ht="16.5" thickTop="1" thickBot="1" x14ac:dyDescent="0.3">
      <c r="B11" s="93" t="s">
        <v>160</v>
      </c>
      <c r="C11" s="10"/>
      <c r="D11" s="101">
        <v>0.2</v>
      </c>
      <c r="E11" s="40">
        <v>0.5</v>
      </c>
      <c r="F11" s="40">
        <v>0.3</v>
      </c>
      <c r="G11" s="40">
        <v>0</v>
      </c>
      <c r="H11" s="40">
        <v>0</v>
      </c>
      <c r="I11" s="151"/>
      <c r="J11" s="52">
        <f>SUM(D11:H11)</f>
        <v>1</v>
      </c>
      <c r="N11" s="26"/>
    </row>
    <row r="12" spans="1:145" ht="16.5" thickTop="1" thickBot="1" x14ac:dyDescent="0.3">
      <c r="B12" s="93" t="s">
        <v>1</v>
      </c>
      <c r="C12" s="10"/>
      <c r="D12" s="102">
        <f>ASSUMPTIONS!D11</f>
        <v>3841.2</v>
      </c>
      <c r="E12" s="105">
        <f>D12+(D12*ASSUMPTIONS!D20)</f>
        <v>4033.2599999999998</v>
      </c>
      <c r="F12" s="105">
        <f>E12+(E12*ASSUMPTIONS!D20)</f>
        <v>4234.9229999999998</v>
      </c>
      <c r="G12" s="95">
        <v>0</v>
      </c>
      <c r="H12" s="86">
        <v>0</v>
      </c>
      <c r="I12" s="152"/>
      <c r="J12" s="100"/>
      <c r="N12" s="26"/>
    </row>
    <row r="13" spans="1:145" ht="16.5" thickTop="1" thickBot="1" x14ac:dyDescent="0.3">
      <c r="B13" s="93" t="s">
        <v>74</v>
      </c>
      <c r="C13" s="10"/>
      <c r="D13" s="103">
        <f>ASSUMPTIONS!D16</f>
        <v>12.002076499999999</v>
      </c>
      <c r="E13" s="95"/>
      <c r="F13" s="86"/>
      <c r="G13" s="86"/>
      <c r="H13" s="86"/>
      <c r="I13" s="152"/>
      <c r="J13" s="100"/>
      <c r="N13" s="26"/>
    </row>
    <row r="14" spans="1:145" ht="16.5" thickTop="1" thickBot="1" x14ac:dyDescent="0.3">
      <c r="B14" s="93" t="s">
        <v>148</v>
      </c>
      <c r="C14" s="10"/>
      <c r="D14" s="103">
        <f>ASSUMPTIONS!D17</f>
        <v>5.0638088000000003</v>
      </c>
      <c r="E14" s="95"/>
      <c r="F14" s="86"/>
      <c r="G14" s="86"/>
      <c r="H14" s="86"/>
      <c r="I14" s="152"/>
      <c r="J14" s="100"/>
      <c r="N14" s="26"/>
    </row>
    <row r="15" spans="1:145" ht="16.5" thickTop="1" thickBot="1" x14ac:dyDescent="0.3">
      <c r="B15" s="93" t="s">
        <v>150</v>
      </c>
      <c r="C15" s="94"/>
      <c r="D15" s="11">
        <f>D12*D11*ASSUMPTIONS!$D$8/10^7</f>
        <v>141.06023063732098</v>
      </c>
      <c r="E15" s="11">
        <f>E12*E11*ASSUMPTIONS!$D$8/10^7</f>
        <v>370.28310542296759</v>
      </c>
      <c r="F15" s="11">
        <f>F12*F11*ASSUMPTIONS!$D$8/10^7</f>
        <v>233.27835641646956</v>
      </c>
      <c r="G15" s="11">
        <f>G12*G11*ASSUMPTIONS!$D$8/10^7</f>
        <v>0</v>
      </c>
      <c r="H15" s="11">
        <f>H12*H11*ASSUMPTIONS!$D$8/10^7</f>
        <v>0</v>
      </c>
      <c r="I15" s="153"/>
      <c r="J15" s="51">
        <f>SUM(D15:F15)</f>
        <v>744.6216924767582</v>
      </c>
    </row>
    <row r="16" spans="1:145" s="6" customFormat="1" ht="16.5" thickTop="1" thickBot="1" x14ac:dyDescent="0.3">
      <c r="A16" s="21"/>
      <c r="B16" s="192" t="s">
        <v>38</v>
      </c>
      <c r="C16" s="192"/>
      <c r="D16" s="31">
        <f>SUM(D13:D15)</f>
        <v>158.12611593732098</v>
      </c>
      <c r="E16" s="31">
        <f>E15</f>
        <v>370.28310542296759</v>
      </c>
      <c r="F16" s="31">
        <f>F15</f>
        <v>233.27835641646956</v>
      </c>
      <c r="G16" s="31">
        <f t="shared" ref="G16:H16" si="2">G15</f>
        <v>0</v>
      </c>
      <c r="H16" s="31">
        <f t="shared" si="2"/>
        <v>0</v>
      </c>
      <c r="I16" s="154" t="s">
        <v>151</v>
      </c>
      <c r="J16" s="50">
        <f t="shared" ref="J16" si="3">SUM(D16:F16)</f>
        <v>761.68757777675819</v>
      </c>
      <c r="K16" s="24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</row>
    <row r="17" spans="1:145" s="58" customFormat="1" ht="17.25" thickTop="1" thickBot="1" x14ac:dyDescent="0.3">
      <c r="A17" s="53"/>
      <c r="B17" s="193" t="s">
        <v>31</v>
      </c>
      <c r="C17" s="194"/>
      <c r="D17" s="143">
        <f>D10-D16</f>
        <v>-158.12611593732098</v>
      </c>
      <c r="E17" s="54">
        <f>E10-E16</f>
        <v>-119.9619179999336</v>
      </c>
      <c r="F17" s="54">
        <f>F10-F16</f>
        <v>818.07063076027305</v>
      </c>
      <c r="G17" s="54">
        <f>G10-G16</f>
        <v>1103.9164365355798</v>
      </c>
      <c r="H17" s="54">
        <f>H10-H16</f>
        <v>289.77806459058974</v>
      </c>
      <c r="I17" s="54" t="s">
        <v>151</v>
      </c>
      <c r="J17" s="55">
        <f>SUM(D17:H17)</f>
        <v>1933.677097949188</v>
      </c>
      <c r="K17" s="53"/>
      <c r="L17" s="53"/>
      <c r="M17" s="56"/>
      <c r="N17" s="53"/>
      <c r="O17" s="53"/>
      <c r="P17" s="53"/>
      <c r="Q17" s="57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</row>
    <row r="18" spans="1:145" ht="16.5" hidden="1" thickTop="1" thickBot="1" x14ac:dyDescent="0.3">
      <c r="B18" s="195"/>
      <c r="C18" s="196"/>
      <c r="D18" s="196"/>
      <c r="E18" s="196"/>
      <c r="F18" s="196"/>
      <c r="G18" s="196"/>
      <c r="H18" s="196"/>
      <c r="I18" s="196"/>
      <c r="J18" s="197"/>
      <c r="O18" s="22"/>
    </row>
    <row r="19" spans="1:145" ht="16.5" thickTop="1" thickBot="1" x14ac:dyDescent="0.3">
      <c r="B19" s="32" t="s">
        <v>33</v>
      </c>
      <c r="C19" s="90">
        <f>NPV(C20,D17:H17)</f>
        <v>991.34559694453947</v>
      </c>
      <c r="D19" s="198" t="s">
        <v>164</v>
      </c>
      <c r="E19" s="199"/>
      <c r="F19" s="199"/>
      <c r="G19" s="199"/>
      <c r="H19" s="199"/>
      <c r="I19" s="199"/>
      <c r="J19" s="200"/>
      <c r="K19" s="22"/>
    </row>
    <row r="20" spans="1:145" ht="16.5" thickTop="1" thickBot="1" x14ac:dyDescent="0.3">
      <c r="B20" s="32" t="s">
        <v>30</v>
      </c>
      <c r="C20" s="34">
        <v>0.17499999999999999</v>
      </c>
      <c r="D20" s="201"/>
      <c r="E20" s="202"/>
      <c r="F20" s="202"/>
      <c r="G20" s="202"/>
      <c r="H20" s="202"/>
      <c r="I20" s="202"/>
      <c r="J20" s="203"/>
      <c r="K20" s="91" t="s">
        <v>4</v>
      </c>
      <c r="M20" s="22"/>
    </row>
    <row r="21" spans="1:145" ht="16.5" thickTop="1" thickBot="1" x14ac:dyDescent="0.3">
      <c r="B21" s="32" t="s">
        <v>73</v>
      </c>
      <c r="C21" s="33">
        <f>C19*ASSUMPTIONS!D19</f>
        <v>247.83639923613487</v>
      </c>
      <c r="D21" s="201"/>
      <c r="E21" s="202"/>
      <c r="F21" s="202"/>
      <c r="G21" s="202"/>
      <c r="H21" s="202"/>
      <c r="I21" s="202"/>
      <c r="J21" s="203"/>
      <c r="K21" s="91"/>
      <c r="M21" s="22"/>
      <c r="N21" s="22"/>
      <c r="O21" s="22"/>
    </row>
    <row r="22" spans="1:145" ht="16.5" thickTop="1" thickBot="1" x14ac:dyDescent="0.3">
      <c r="B22" s="32" t="s">
        <v>25</v>
      </c>
      <c r="C22" s="35">
        <f>C19-C21</f>
        <v>743.5091977084046</v>
      </c>
      <c r="D22" s="204"/>
      <c r="E22" s="205"/>
      <c r="F22" s="205"/>
      <c r="G22" s="205"/>
      <c r="H22" s="205"/>
      <c r="I22" s="205"/>
      <c r="J22" s="206"/>
      <c r="K22" s="22"/>
      <c r="M22" s="27"/>
      <c r="N22" s="27"/>
    </row>
    <row r="23" spans="1:145" ht="16.5" hidden="1" thickTop="1" thickBot="1" x14ac:dyDescent="0.3">
      <c r="B23" s="207"/>
      <c r="C23" s="208"/>
      <c r="D23" s="208"/>
      <c r="E23" s="208"/>
      <c r="F23" s="208"/>
      <c r="G23" s="208"/>
      <c r="H23" s="208"/>
      <c r="I23" s="208"/>
      <c r="J23" s="209"/>
      <c r="K23" s="97"/>
      <c r="M23" s="27"/>
      <c r="N23" s="96"/>
    </row>
    <row r="24" spans="1:145" ht="16.5" thickTop="1" thickBot="1" x14ac:dyDescent="0.3">
      <c r="B24" s="184" t="s">
        <v>22</v>
      </c>
      <c r="C24" s="185"/>
      <c r="D24" s="185"/>
      <c r="E24" s="185"/>
      <c r="F24" s="185"/>
      <c r="G24" s="186"/>
      <c r="H24" s="186"/>
      <c r="I24" s="186"/>
      <c r="J24" s="187"/>
      <c r="K24" s="166">
        <v>0.15279999999999999</v>
      </c>
      <c r="L24" s="22"/>
      <c r="M24" s="22"/>
      <c r="N24" s="22"/>
      <c r="O24" s="23"/>
    </row>
    <row r="25" spans="1:145" ht="17.25" customHeight="1" thickTop="1" thickBot="1" x14ac:dyDescent="0.3">
      <c r="B25" s="188" t="s">
        <v>75</v>
      </c>
      <c r="C25" s="189"/>
      <c r="D25" s="189"/>
      <c r="E25" s="189"/>
      <c r="F25" s="189"/>
      <c r="G25" s="190"/>
      <c r="H25" s="190"/>
      <c r="I25" s="190"/>
      <c r="J25" s="191"/>
      <c r="N25" s="22"/>
    </row>
    <row r="26" spans="1:145" s="20" customFormat="1" ht="15.75" thickTop="1" x14ac:dyDescent="0.25">
      <c r="C26" s="22"/>
      <c r="K26" s="27"/>
    </row>
    <row r="27" spans="1:145" s="20" customFormat="1" x14ac:dyDescent="0.25">
      <c r="C27" s="27"/>
      <c r="E27" s="26"/>
      <c r="F27" s="26"/>
      <c r="G27" s="26"/>
      <c r="H27" s="26"/>
      <c r="I27" s="26"/>
      <c r="K27" s="22"/>
      <c r="N27" s="22"/>
    </row>
    <row r="28" spans="1:145" s="20" customFormat="1" x14ac:dyDescent="0.25">
      <c r="C28" s="59"/>
      <c r="E28" s="26"/>
      <c r="K28" s="22"/>
    </row>
    <row r="29" spans="1:145" s="20" customFormat="1" x14ac:dyDescent="0.25">
      <c r="C29" s="96">
        <f>C22*10^7</f>
        <v>7435091977.0840464</v>
      </c>
      <c r="E29" s="27">
        <v>28934.98</v>
      </c>
      <c r="N29" s="22"/>
    </row>
    <row r="30" spans="1:145" s="20" customFormat="1" x14ac:dyDescent="0.25">
      <c r="E30" s="27">
        <f>C22*10^7/E29</f>
        <v>256958.60087285517</v>
      </c>
      <c r="K30" s="23"/>
    </row>
    <row r="31" spans="1:145" s="20" customFormat="1" x14ac:dyDescent="0.25">
      <c r="B31" s="96">
        <f>ROUND(C29,-6)</f>
        <v>7435000000</v>
      </c>
      <c r="C31" s="96">
        <f>ROUND(C29,-7)</f>
        <v>7440000000</v>
      </c>
      <c r="K31" s="23"/>
    </row>
    <row r="32" spans="1:145" s="20" customFormat="1" x14ac:dyDescent="0.25">
      <c r="C32" s="27">
        <f>C31*0.85</f>
        <v>6324000000</v>
      </c>
      <c r="K32" s="92"/>
    </row>
    <row r="33" spans="3:11" s="20" customFormat="1" x14ac:dyDescent="0.25">
      <c r="C33" s="96">
        <f>C31*0.75</f>
        <v>5580000000</v>
      </c>
    </row>
    <row r="34" spans="3:11" s="20" customFormat="1" x14ac:dyDescent="0.25">
      <c r="C34" s="27"/>
    </row>
    <row r="35" spans="3:11" s="20" customFormat="1" x14ac:dyDescent="0.25">
      <c r="C35" s="27"/>
    </row>
    <row r="36" spans="3:11" s="20" customFormat="1" x14ac:dyDescent="0.25">
      <c r="C36" s="27"/>
    </row>
    <row r="37" spans="3:11" s="20" customFormat="1" x14ac:dyDescent="0.25">
      <c r="K37" s="27"/>
    </row>
    <row r="38" spans="3:11" s="20" customFormat="1" x14ac:dyDescent="0.25">
      <c r="K38" s="27"/>
    </row>
    <row r="39" spans="3:11" s="20" customFormat="1" x14ac:dyDescent="0.25"/>
    <row r="40" spans="3:11" s="20" customFormat="1" x14ac:dyDescent="0.25"/>
    <row r="41" spans="3:11" s="20" customFormat="1" x14ac:dyDescent="0.25"/>
    <row r="42" spans="3:11" s="20" customFormat="1" x14ac:dyDescent="0.25"/>
    <row r="43" spans="3:11" s="20" customFormat="1" x14ac:dyDescent="0.25"/>
    <row r="44" spans="3:11" s="20" customFormat="1" x14ac:dyDescent="0.25"/>
    <row r="45" spans="3:11" s="20" customFormat="1" x14ac:dyDescent="0.25"/>
    <row r="46" spans="3:11" s="20" customFormat="1" x14ac:dyDescent="0.25"/>
    <row r="47" spans="3:11" s="20" customFormat="1" x14ac:dyDescent="0.25"/>
    <row r="48" spans="3:11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  <row r="59" s="20" customFormat="1" x14ac:dyDescent="0.25"/>
    <row r="60" s="20" customFormat="1" x14ac:dyDescent="0.25"/>
    <row r="61" s="20" customFormat="1" x14ac:dyDescent="0.25"/>
    <row r="62" s="20" customFormat="1" x14ac:dyDescent="0.25"/>
    <row r="63" s="20" customFormat="1" x14ac:dyDescent="0.25"/>
    <row r="64" s="20" customFormat="1" x14ac:dyDescent="0.25"/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  <row r="79" s="20" customFormat="1" x14ac:dyDescent="0.25"/>
    <row r="80" s="20" customFormat="1" x14ac:dyDescent="0.25"/>
    <row r="81" s="20" customFormat="1" x14ac:dyDescent="0.25"/>
    <row r="82" s="20" customFormat="1" x14ac:dyDescent="0.25"/>
    <row r="83" s="20" customFormat="1" x14ac:dyDescent="0.25"/>
    <row r="84" s="20" customFormat="1" x14ac:dyDescent="0.25"/>
    <row r="85" s="20" customFormat="1" x14ac:dyDescent="0.25"/>
    <row r="86" s="20" customFormat="1" x14ac:dyDescent="0.25"/>
    <row r="87" s="20" customFormat="1" x14ac:dyDescent="0.25"/>
    <row r="88" s="20" customFormat="1" x14ac:dyDescent="0.25"/>
    <row r="89" s="20" customFormat="1" x14ac:dyDescent="0.25"/>
    <row r="90" s="20" customFormat="1" x14ac:dyDescent="0.25"/>
    <row r="91" s="20" customFormat="1" x14ac:dyDescent="0.25"/>
    <row r="92" s="20" customFormat="1" x14ac:dyDescent="0.25"/>
    <row r="93" s="20" customFormat="1" x14ac:dyDescent="0.25"/>
    <row r="94" s="20" customFormat="1" x14ac:dyDescent="0.25"/>
    <row r="95" s="20" customFormat="1" x14ac:dyDescent="0.25"/>
    <row r="96" s="20" customFormat="1" x14ac:dyDescent="0.25"/>
    <row r="97" s="20" customFormat="1" x14ac:dyDescent="0.25"/>
    <row r="98" s="20" customFormat="1" x14ac:dyDescent="0.25"/>
    <row r="99" s="20" customFormat="1" x14ac:dyDescent="0.25"/>
    <row r="100" s="20" customFormat="1" x14ac:dyDescent="0.25"/>
    <row r="101" s="20" customFormat="1" x14ac:dyDescent="0.25"/>
    <row r="102" s="20" customFormat="1" x14ac:dyDescent="0.25"/>
    <row r="103" s="20" customFormat="1" x14ac:dyDescent="0.25"/>
    <row r="104" s="20" customFormat="1" x14ac:dyDescent="0.25"/>
    <row r="105" s="20" customFormat="1" x14ac:dyDescent="0.25"/>
    <row r="106" s="20" customFormat="1" x14ac:dyDescent="0.25"/>
    <row r="107" s="20" customFormat="1" x14ac:dyDescent="0.25"/>
    <row r="108" s="20" customFormat="1" x14ac:dyDescent="0.25"/>
    <row r="109" s="20" customFormat="1" x14ac:dyDescent="0.25"/>
    <row r="110" s="20" customFormat="1" x14ac:dyDescent="0.25"/>
    <row r="111" s="20" customFormat="1" x14ac:dyDescent="0.25"/>
    <row r="112" s="20" customFormat="1" x14ac:dyDescent="0.25"/>
    <row r="113" s="20" customFormat="1" x14ac:dyDescent="0.25"/>
    <row r="114" s="20" customFormat="1" x14ac:dyDescent="0.25"/>
    <row r="115" s="20" customFormat="1" x14ac:dyDescent="0.25"/>
    <row r="116" s="20" customFormat="1" x14ac:dyDescent="0.25"/>
    <row r="117" s="20" customFormat="1" x14ac:dyDescent="0.25"/>
    <row r="118" s="20" customFormat="1" x14ac:dyDescent="0.25"/>
    <row r="119" s="20" customFormat="1" x14ac:dyDescent="0.25"/>
    <row r="120" s="20" customFormat="1" x14ac:dyDescent="0.25"/>
    <row r="121" s="20" customFormat="1" x14ac:dyDescent="0.25"/>
    <row r="122" s="20" customFormat="1" x14ac:dyDescent="0.25"/>
    <row r="123" s="20" customFormat="1" x14ac:dyDescent="0.25"/>
    <row r="124" s="20" customFormat="1" x14ac:dyDescent="0.25"/>
    <row r="125" s="20" customFormat="1" x14ac:dyDescent="0.25"/>
    <row r="126" s="20" customFormat="1" x14ac:dyDescent="0.25"/>
    <row r="127" s="20" customFormat="1" x14ac:dyDescent="0.25"/>
    <row r="128" s="20" customFormat="1" x14ac:dyDescent="0.25"/>
    <row r="129" s="20" customFormat="1" x14ac:dyDescent="0.25"/>
    <row r="130" s="20" customFormat="1" x14ac:dyDescent="0.25"/>
    <row r="131" s="20" customFormat="1" x14ac:dyDescent="0.25"/>
    <row r="132" s="20" customFormat="1" x14ac:dyDescent="0.25"/>
    <row r="133" s="20" customFormat="1" x14ac:dyDescent="0.25"/>
    <row r="134" s="20" customFormat="1" x14ac:dyDescent="0.25"/>
    <row r="135" s="20" customFormat="1" x14ac:dyDescent="0.25"/>
    <row r="136" s="20" customFormat="1" x14ac:dyDescent="0.25"/>
    <row r="137" s="20" customFormat="1" x14ac:dyDescent="0.25"/>
    <row r="138" s="20" customFormat="1" x14ac:dyDescent="0.25"/>
    <row r="139" s="20" customFormat="1" x14ac:dyDescent="0.25"/>
    <row r="140" s="20" customFormat="1" x14ac:dyDescent="0.25"/>
    <row r="141" s="20" customFormat="1" x14ac:dyDescent="0.25"/>
    <row r="142" s="20" customFormat="1" x14ac:dyDescent="0.25"/>
    <row r="143" s="20" customFormat="1" x14ac:dyDescent="0.25"/>
    <row r="144" s="20" customFormat="1" x14ac:dyDescent="0.25"/>
    <row r="145" s="20" customFormat="1" x14ac:dyDescent="0.25"/>
    <row r="146" s="20" customFormat="1" x14ac:dyDescent="0.25"/>
    <row r="147" s="20" customFormat="1" x14ac:dyDescent="0.25"/>
    <row r="148" s="20" customFormat="1" x14ac:dyDescent="0.25"/>
    <row r="149" s="20" customFormat="1" x14ac:dyDescent="0.25"/>
    <row r="150" s="20" customFormat="1" x14ac:dyDescent="0.25"/>
    <row r="151" s="20" customFormat="1" x14ac:dyDescent="0.25"/>
    <row r="152" s="20" customFormat="1" x14ac:dyDescent="0.25"/>
    <row r="153" s="20" customFormat="1" x14ac:dyDescent="0.25"/>
    <row r="154" s="20" customFormat="1" x14ac:dyDescent="0.25"/>
    <row r="155" s="20" customFormat="1" x14ac:dyDescent="0.25"/>
    <row r="156" s="20" customFormat="1" x14ac:dyDescent="0.25"/>
    <row r="157" s="20" customFormat="1" x14ac:dyDescent="0.25"/>
    <row r="158" s="20" customFormat="1" x14ac:dyDescent="0.25"/>
    <row r="159" s="20" customFormat="1" x14ac:dyDescent="0.25"/>
    <row r="160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  <row r="165" s="20" customFormat="1" x14ac:dyDescent="0.25"/>
    <row r="166" s="20" customFormat="1" x14ac:dyDescent="0.25"/>
    <row r="167" s="20" customFormat="1" x14ac:dyDescent="0.25"/>
    <row r="168" s="20" customFormat="1" x14ac:dyDescent="0.25"/>
    <row r="169" s="20" customFormat="1" x14ac:dyDescent="0.25"/>
    <row r="170" s="20" customFormat="1" x14ac:dyDescent="0.25"/>
    <row r="171" s="20" customFormat="1" x14ac:dyDescent="0.25"/>
    <row r="172" s="20" customFormat="1" x14ac:dyDescent="0.25"/>
    <row r="173" s="20" customFormat="1" x14ac:dyDescent="0.25"/>
    <row r="174" s="20" customFormat="1" x14ac:dyDescent="0.25"/>
    <row r="175" s="20" customFormat="1" x14ac:dyDescent="0.25"/>
    <row r="176" s="20" customFormat="1" x14ac:dyDescent="0.25"/>
    <row r="177" s="20" customFormat="1" x14ac:dyDescent="0.25"/>
    <row r="178" s="20" customFormat="1" x14ac:dyDescent="0.25"/>
    <row r="179" s="20" customFormat="1" x14ac:dyDescent="0.25"/>
    <row r="180" s="20" customFormat="1" x14ac:dyDescent="0.25"/>
    <row r="181" s="20" customFormat="1" x14ac:dyDescent="0.25"/>
    <row r="182" s="20" customFormat="1" x14ac:dyDescent="0.25"/>
    <row r="183" s="20" customFormat="1" x14ac:dyDescent="0.25"/>
    <row r="184" s="20" customFormat="1" x14ac:dyDescent="0.25"/>
    <row r="185" s="20" customFormat="1" x14ac:dyDescent="0.25"/>
    <row r="186" s="20" customFormat="1" x14ac:dyDescent="0.25"/>
    <row r="187" s="20" customFormat="1" x14ac:dyDescent="0.25"/>
    <row r="188" s="20" customFormat="1" x14ac:dyDescent="0.25"/>
    <row r="189" s="20" customFormat="1" x14ac:dyDescent="0.25"/>
    <row r="190" s="20" customFormat="1" x14ac:dyDescent="0.25"/>
    <row r="191" s="20" customFormat="1" x14ac:dyDescent="0.25"/>
    <row r="192" s="20" customFormat="1" x14ac:dyDescent="0.25"/>
    <row r="193" s="20" customFormat="1" x14ac:dyDescent="0.25"/>
    <row r="194" s="20" customFormat="1" x14ac:dyDescent="0.25"/>
    <row r="195" s="20" customFormat="1" x14ac:dyDescent="0.25"/>
    <row r="196" s="20" customFormat="1" x14ac:dyDescent="0.25"/>
    <row r="197" s="20" customFormat="1" x14ac:dyDescent="0.25"/>
    <row r="198" s="20" customFormat="1" x14ac:dyDescent="0.25"/>
    <row r="199" s="20" customFormat="1" x14ac:dyDescent="0.25"/>
    <row r="200" s="20" customFormat="1" x14ac:dyDescent="0.25"/>
    <row r="201" s="20" customFormat="1" x14ac:dyDescent="0.25"/>
    <row r="202" s="20" customFormat="1" x14ac:dyDescent="0.25"/>
    <row r="203" s="20" customFormat="1" x14ac:dyDescent="0.25"/>
    <row r="204" s="20" customFormat="1" x14ac:dyDescent="0.25"/>
    <row r="205" s="20" customFormat="1" x14ac:dyDescent="0.25"/>
    <row r="206" s="20" customFormat="1" x14ac:dyDescent="0.25"/>
    <row r="207" s="20" customFormat="1" x14ac:dyDescent="0.25"/>
    <row r="208" s="20" customFormat="1" x14ac:dyDescent="0.25"/>
    <row r="209" s="20" customFormat="1" x14ac:dyDescent="0.25"/>
    <row r="210" s="20" customFormat="1" x14ac:dyDescent="0.25"/>
    <row r="211" s="20" customFormat="1" x14ac:dyDescent="0.25"/>
    <row r="212" s="20" customFormat="1" x14ac:dyDescent="0.25"/>
    <row r="213" s="20" customFormat="1" x14ac:dyDescent="0.25"/>
    <row r="214" s="20" customFormat="1" x14ac:dyDescent="0.25"/>
    <row r="215" s="20" customFormat="1" x14ac:dyDescent="0.25"/>
    <row r="216" s="20" customFormat="1" x14ac:dyDescent="0.25"/>
    <row r="217" s="20" customFormat="1" x14ac:dyDescent="0.25"/>
    <row r="218" s="20" customFormat="1" x14ac:dyDescent="0.25"/>
    <row r="219" s="20" customFormat="1" x14ac:dyDescent="0.25"/>
    <row r="220" s="20" customFormat="1" x14ac:dyDescent="0.25"/>
    <row r="221" s="20" customFormat="1" x14ac:dyDescent="0.25"/>
    <row r="222" s="20" customFormat="1" x14ac:dyDescent="0.25"/>
    <row r="223" s="20" customFormat="1" x14ac:dyDescent="0.25"/>
  </sheetData>
  <mergeCells count="19">
    <mergeCell ref="B10:C10"/>
    <mergeCell ref="I3:I4"/>
    <mergeCell ref="B2:J2"/>
    <mergeCell ref="B3:B4"/>
    <mergeCell ref="C3:C4"/>
    <mergeCell ref="J3:J4"/>
    <mergeCell ref="B9:C9"/>
    <mergeCell ref="D3:D4"/>
    <mergeCell ref="E3:E4"/>
    <mergeCell ref="F3:F4"/>
    <mergeCell ref="G3:G4"/>
    <mergeCell ref="H3:H4"/>
    <mergeCell ref="B24:J24"/>
    <mergeCell ref="B25:J25"/>
    <mergeCell ref="B16:C16"/>
    <mergeCell ref="B17:C17"/>
    <mergeCell ref="B18:J18"/>
    <mergeCell ref="D19:J22"/>
    <mergeCell ref="B23:J23"/>
  </mergeCells>
  <phoneticPr fontId="2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B04BE-BE80-49B6-A6FA-40D1700DEDFE}">
  <dimension ref="A1:Z59"/>
  <sheetViews>
    <sheetView showGridLines="0" zoomScale="115" zoomScaleNormal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" sqref="C3"/>
    </sheetView>
  </sheetViews>
  <sheetFormatPr defaultRowHeight="14.25" x14ac:dyDescent="0.2"/>
  <cols>
    <col min="1" max="1" width="19" style="111" customWidth="1"/>
    <col min="2" max="2" width="10" style="111" bestFit="1" customWidth="1"/>
    <col min="3" max="3" width="11" style="111" bestFit="1" customWidth="1"/>
    <col min="4" max="4" width="12.7109375" style="111" bestFit="1" customWidth="1"/>
    <col min="5" max="5" width="12.5703125" style="111" bestFit="1" customWidth="1"/>
    <col min="6" max="6" width="7.42578125" style="111" bestFit="1" customWidth="1"/>
    <col min="7" max="7" width="8.5703125" style="111" bestFit="1" customWidth="1"/>
    <col min="8" max="8" width="9" style="111" bestFit="1" customWidth="1"/>
    <col min="9" max="9" width="10.140625" style="111" bestFit="1" customWidth="1"/>
    <col min="10" max="10" width="9" style="111" bestFit="1" customWidth="1"/>
    <col min="11" max="11" width="9.28515625" style="111" bestFit="1" customWidth="1"/>
    <col min="12" max="12" width="9" style="111" bestFit="1" customWidth="1"/>
    <col min="13" max="13" width="11" style="111" bestFit="1" customWidth="1"/>
    <col min="14" max="14" width="9.28515625" style="111" bestFit="1" customWidth="1"/>
    <col min="15" max="15" width="6.85546875" style="111" customWidth="1"/>
    <col min="16" max="17" width="11" style="111" bestFit="1" customWidth="1"/>
    <col min="18" max="21" width="9" style="111" bestFit="1" customWidth="1"/>
    <col min="22" max="16384" width="9.140625" style="111"/>
  </cols>
  <sheetData>
    <row r="1" spans="1:26" x14ac:dyDescent="0.2">
      <c r="A1" s="219" t="s">
        <v>79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W1" s="112"/>
      <c r="X1" s="220" t="s">
        <v>80</v>
      </c>
      <c r="Y1" s="220"/>
      <c r="Z1" s="220"/>
    </row>
    <row r="2" spans="1:26" x14ac:dyDescent="0.2">
      <c r="A2" s="221" t="s">
        <v>81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W2" s="113"/>
      <c r="X2" s="220" t="s">
        <v>82</v>
      </c>
      <c r="Y2" s="220"/>
      <c r="Z2" s="220"/>
    </row>
    <row r="3" spans="1:26" s="117" customFormat="1" x14ac:dyDescent="0.2">
      <c r="A3" s="223" t="s">
        <v>83</v>
      </c>
      <c r="B3" s="114" t="s">
        <v>84</v>
      </c>
      <c r="C3" s="114" t="s">
        <v>85</v>
      </c>
      <c r="D3" s="114" t="s">
        <v>86</v>
      </c>
      <c r="E3" s="114" t="s">
        <v>87</v>
      </c>
      <c r="F3" s="115" t="s">
        <v>88</v>
      </c>
      <c r="G3" s="115" t="s">
        <v>89</v>
      </c>
      <c r="H3" s="224" t="s">
        <v>90</v>
      </c>
      <c r="I3" s="225"/>
      <c r="J3" s="224" t="s">
        <v>91</v>
      </c>
      <c r="K3" s="225"/>
      <c r="L3" s="224" t="s">
        <v>92</v>
      </c>
      <c r="M3" s="225"/>
      <c r="N3" s="224" t="s">
        <v>93</v>
      </c>
      <c r="O3" s="225"/>
      <c r="P3" s="226" t="s">
        <v>94</v>
      </c>
      <c r="Q3" s="227"/>
      <c r="R3" s="227"/>
      <c r="S3" s="227"/>
      <c r="T3" s="227"/>
      <c r="U3" s="228"/>
      <c r="W3" s="118"/>
      <c r="X3" s="220" t="s">
        <v>95</v>
      </c>
      <c r="Y3" s="220"/>
      <c r="Z3" s="220"/>
    </row>
    <row r="4" spans="1:26" s="117" customFormat="1" x14ac:dyDescent="0.2">
      <c r="A4" s="223"/>
      <c r="B4" s="114"/>
      <c r="C4" s="114"/>
      <c r="D4" s="114"/>
      <c r="E4" s="114"/>
      <c r="F4" s="115"/>
      <c r="G4" s="115"/>
      <c r="H4" s="115" t="s">
        <v>96</v>
      </c>
      <c r="I4" s="116" t="s">
        <v>97</v>
      </c>
      <c r="J4" s="115" t="s">
        <v>96</v>
      </c>
      <c r="K4" s="116" t="s">
        <v>97</v>
      </c>
      <c r="L4" s="115" t="s">
        <v>96</v>
      </c>
      <c r="M4" s="116" t="s">
        <v>97</v>
      </c>
      <c r="N4" s="115" t="s">
        <v>96</v>
      </c>
      <c r="O4" s="116" t="s">
        <v>97</v>
      </c>
      <c r="P4" s="119" t="s">
        <v>88</v>
      </c>
      <c r="Q4" s="119" t="s">
        <v>89</v>
      </c>
      <c r="R4" s="114" t="s">
        <v>90</v>
      </c>
      <c r="S4" s="114" t="s">
        <v>91</v>
      </c>
      <c r="T4" s="114" t="s">
        <v>92</v>
      </c>
      <c r="U4" s="114" t="s">
        <v>93</v>
      </c>
      <c r="W4" s="120"/>
      <c r="X4" s="220" t="s">
        <v>98</v>
      </c>
      <c r="Y4" s="220"/>
      <c r="Z4" s="220"/>
    </row>
    <row r="5" spans="1:26" x14ac:dyDescent="0.2">
      <c r="A5" s="223"/>
      <c r="B5" s="121" t="s">
        <v>99</v>
      </c>
      <c r="C5" s="121" t="s">
        <v>99</v>
      </c>
      <c r="D5" s="121" t="s">
        <v>99</v>
      </c>
      <c r="E5" s="121" t="s">
        <v>99</v>
      </c>
      <c r="F5" s="121" t="s">
        <v>99</v>
      </c>
      <c r="G5" s="121" t="s">
        <v>99</v>
      </c>
      <c r="H5" s="121" t="s">
        <v>99</v>
      </c>
      <c r="I5" s="121" t="s">
        <v>99</v>
      </c>
      <c r="J5" s="121" t="s">
        <v>99</v>
      </c>
      <c r="K5" s="121" t="s">
        <v>99</v>
      </c>
      <c r="L5" s="121" t="s">
        <v>99</v>
      </c>
      <c r="M5" s="121" t="s">
        <v>99</v>
      </c>
      <c r="N5" s="121" t="s">
        <v>99</v>
      </c>
      <c r="O5" s="121" t="s">
        <v>99</v>
      </c>
      <c r="P5" s="121" t="s">
        <v>99</v>
      </c>
      <c r="Q5" s="121" t="s">
        <v>99</v>
      </c>
      <c r="R5" s="121" t="s">
        <v>99</v>
      </c>
      <c r="S5" s="121" t="s">
        <v>99</v>
      </c>
      <c r="T5" s="121" t="s">
        <v>99</v>
      </c>
      <c r="U5" s="121" t="s">
        <v>99</v>
      </c>
      <c r="W5" s="122"/>
      <c r="X5" s="220" t="s">
        <v>100</v>
      </c>
      <c r="Y5" s="220"/>
      <c r="Z5" s="220"/>
    </row>
    <row r="6" spans="1:26" x14ac:dyDescent="0.2">
      <c r="A6" s="123" t="s">
        <v>101</v>
      </c>
      <c r="B6" s="124">
        <v>0</v>
      </c>
      <c r="C6" s="124">
        <v>0</v>
      </c>
      <c r="D6" s="124">
        <v>0</v>
      </c>
      <c r="E6" s="124">
        <v>149542.0992</v>
      </c>
      <c r="F6" s="124"/>
      <c r="G6" s="124"/>
      <c r="H6" s="124">
        <v>0</v>
      </c>
      <c r="I6" s="124"/>
      <c r="J6" s="124">
        <v>0</v>
      </c>
      <c r="K6" s="124"/>
      <c r="L6" s="124">
        <v>0</v>
      </c>
      <c r="M6" s="124"/>
      <c r="N6" s="124">
        <v>0</v>
      </c>
      <c r="O6" s="124"/>
      <c r="P6" s="124"/>
      <c r="Q6" s="124"/>
      <c r="R6" s="124"/>
      <c r="S6" s="124"/>
      <c r="T6" s="124"/>
      <c r="U6" s="125"/>
    </row>
    <row r="7" spans="1:26" x14ac:dyDescent="0.2">
      <c r="A7" s="123" t="s">
        <v>102</v>
      </c>
      <c r="B7" s="124">
        <v>0</v>
      </c>
      <c r="C7" s="124">
        <v>0</v>
      </c>
      <c r="D7" s="124">
        <v>0</v>
      </c>
      <c r="E7" s="124">
        <v>141957.56951999999</v>
      </c>
      <c r="F7" s="124"/>
      <c r="G7" s="124"/>
      <c r="H7" s="124">
        <v>0</v>
      </c>
      <c r="I7" s="124"/>
      <c r="J7" s="124">
        <v>0</v>
      </c>
      <c r="K7" s="124"/>
      <c r="L7" s="124">
        <v>0</v>
      </c>
      <c r="M7" s="124"/>
      <c r="N7" s="124">
        <v>0</v>
      </c>
      <c r="O7" s="124"/>
      <c r="P7" s="124"/>
      <c r="Q7" s="124"/>
      <c r="R7" s="124"/>
      <c r="S7" s="124"/>
      <c r="T7" s="124"/>
      <c r="U7" s="125"/>
    </row>
    <row r="8" spans="1:26" x14ac:dyDescent="0.2">
      <c r="A8" s="123" t="s">
        <v>103</v>
      </c>
      <c r="B8" s="124">
        <v>0</v>
      </c>
      <c r="C8" s="124">
        <v>0</v>
      </c>
      <c r="D8" s="124">
        <v>0</v>
      </c>
      <c r="E8" s="124">
        <v>152475.18156</v>
      </c>
      <c r="F8" s="124"/>
      <c r="G8" s="124"/>
      <c r="H8" s="124">
        <v>0</v>
      </c>
      <c r="I8" s="124"/>
      <c r="J8" s="124">
        <v>0</v>
      </c>
      <c r="K8" s="124"/>
      <c r="L8" s="124">
        <v>0</v>
      </c>
      <c r="M8" s="124"/>
      <c r="N8" s="124">
        <v>0</v>
      </c>
      <c r="O8" s="124"/>
      <c r="P8" s="124"/>
      <c r="Q8" s="124"/>
      <c r="R8" s="124"/>
      <c r="S8" s="124"/>
      <c r="T8" s="124"/>
      <c r="U8" s="125"/>
    </row>
    <row r="9" spans="1:26" x14ac:dyDescent="0.2">
      <c r="A9" s="123" t="s">
        <v>104</v>
      </c>
      <c r="B9" s="124">
        <v>46749.236039999996</v>
      </c>
      <c r="C9" s="124">
        <v>0</v>
      </c>
      <c r="D9" s="124">
        <v>0</v>
      </c>
      <c r="E9" s="124">
        <v>144334.90656</v>
      </c>
      <c r="F9" s="124">
        <v>25385.279400000003</v>
      </c>
      <c r="G9" s="124">
        <v>2201.8838400000004</v>
      </c>
      <c r="H9" s="124">
        <v>0</v>
      </c>
      <c r="I9" s="124"/>
      <c r="J9" s="124">
        <v>0</v>
      </c>
      <c r="K9" s="124"/>
      <c r="L9" s="124">
        <v>0</v>
      </c>
      <c r="M9" s="124"/>
      <c r="N9" s="124">
        <v>0</v>
      </c>
      <c r="O9" s="124"/>
      <c r="P9" s="124">
        <v>50770.558800000006</v>
      </c>
      <c r="Q9" s="124">
        <v>3145.5483428571438</v>
      </c>
      <c r="R9" s="124"/>
      <c r="S9" s="124"/>
      <c r="T9" s="124"/>
      <c r="U9" s="125"/>
    </row>
    <row r="10" spans="1:26" s="128" customFormat="1" x14ac:dyDescent="0.2">
      <c r="A10" s="126" t="s">
        <v>105</v>
      </c>
      <c r="B10" s="127">
        <f>SUM(B6:B9)</f>
        <v>46749.236039999996</v>
      </c>
      <c r="C10" s="127">
        <f t="shared" ref="C10:U10" si="0">SUM(C6:C9)</f>
        <v>0</v>
      </c>
      <c r="D10" s="127">
        <f t="shared" si="0"/>
        <v>0</v>
      </c>
      <c r="E10" s="127">
        <f t="shared" si="0"/>
        <v>588309.75683999993</v>
      </c>
      <c r="F10" s="127">
        <f t="shared" si="0"/>
        <v>25385.279400000003</v>
      </c>
      <c r="G10" s="127">
        <f t="shared" si="0"/>
        <v>2201.8838400000004</v>
      </c>
      <c r="H10" s="127">
        <f t="shared" si="0"/>
        <v>0</v>
      </c>
      <c r="I10" s="127">
        <f t="shared" si="0"/>
        <v>0</v>
      </c>
      <c r="J10" s="127">
        <f t="shared" si="0"/>
        <v>0</v>
      </c>
      <c r="K10" s="127">
        <f t="shared" si="0"/>
        <v>0</v>
      </c>
      <c r="L10" s="127">
        <f t="shared" si="0"/>
        <v>0</v>
      </c>
      <c r="M10" s="127">
        <f t="shared" si="0"/>
        <v>0</v>
      </c>
      <c r="N10" s="127">
        <f t="shared" si="0"/>
        <v>0</v>
      </c>
      <c r="O10" s="127">
        <f t="shared" si="0"/>
        <v>0</v>
      </c>
      <c r="P10" s="127">
        <f t="shared" si="0"/>
        <v>50770.558800000006</v>
      </c>
      <c r="Q10" s="127">
        <f t="shared" si="0"/>
        <v>3145.5483428571438</v>
      </c>
      <c r="R10" s="127">
        <f t="shared" si="0"/>
        <v>0</v>
      </c>
      <c r="S10" s="127">
        <f t="shared" si="0"/>
        <v>0</v>
      </c>
      <c r="T10" s="127">
        <f t="shared" si="0"/>
        <v>0</v>
      </c>
      <c r="U10" s="127">
        <f t="shared" si="0"/>
        <v>0</v>
      </c>
    </row>
    <row r="11" spans="1:26" x14ac:dyDescent="0.2">
      <c r="A11" s="129" t="s">
        <v>106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</row>
    <row r="12" spans="1:26" x14ac:dyDescent="0.2">
      <c r="A12" s="131" t="s">
        <v>107</v>
      </c>
      <c r="B12" s="124">
        <v>40178.459879999995</v>
      </c>
      <c r="C12" s="124">
        <v>41999.405760000001</v>
      </c>
      <c r="D12" s="124">
        <v>21615.296039999997</v>
      </c>
      <c r="E12" s="124">
        <v>37319.4166176</v>
      </c>
      <c r="F12" s="124">
        <v>21434.013057599997</v>
      </c>
      <c r="G12" s="124">
        <v>2324.1628799999999</v>
      </c>
      <c r="H12" s="124"/>
      <c r="I12" s="124"/>
      <c r="J12" s="124"/>
      <c r="K12" s="124"/>
      <c r="L12" s="124"/>
      <c r="M12" s="124"/>
      <c r="N12" s="124"/>
      <c r="O12" s="124"/>
      <c r="P12" s="124">
        <v>42868.026115199995</v>
      </c>
      <c r="Q12" s="124">
        <v>3320.2326857142857</v>
      </c>
      <c r="R12" s="124"/>
      <c r="S12" s="124"/>
      <c r="T12" s="124"/>
      <c r="U12" s="125"/>
    </row>
    <row r="13" spans="1:26" x14ac:dyDescent="0.2">
      <c r="A13" s="131" t="s">
        <v>108</v>
      </c>
      <c r="B13" s="124">
        <v>33051.292559999994</v>
      </c>
      <c r="C13" s="124">
        <v>36408.907079999997</v>
      </c>
      <c r="D13" s="124">
        <v>26205.173279999999</v>
      </c>
      <c r="E13" s="124">
        <v>36475.880688000005</v>
      </c>
      <c r="F13" s="124"/>
      <c r="G13" s="124"/>
      <c r="H13" s="124">
        <v>19686.979288895487</v>
      </c>
      <c r="I13" s="124">
        <v>0</v>
      </c>
      <c r="J13" s="124">
        <v>11582.103827240549</v>
      </c>
      <c r="K13" s="124">
        <v>0</v>
      </c>
      <c r="L13" s="124">
        <v>1.1287531980745277E-2</v>
      </c>
      <c r="M13" s="124">
        <v>0</v>
      </c>
      <c r="N13" s="124">
        <v>1.1287531980745277E-2</v>
      </c>
      <c r="O13" s="124">
        <v>0</v>
      </c>
      <c r="P13" s="124"/>
      <c r="Q13" s="124"/>
      <c r="R13" s="124">
        <v>28124.256126993601</v>
      </c>
      <c r="S13" s="124">
        <v>16545.862610343644</v>
      </c>
      <c r="T13" s="124">
        <v>1.6125045686778968E-2</v>
      </c>
      <c r="U13" s="124">
        <v>1.6125045686778968E-2</v>
      </c>
    </row>
    <row r="14" spans="1:26" x14ac:dyDescent="0.2">
      <c r="A14" s="131" t="s">
        <v>109</v>
      </c>
      <c r="B14" s="124">
        <v>38209.293720000001</v>
      </c>
      <c r="C14" s="124">
        <v>41999.405760000001</v>
      </c>
      <c r="D14" s="124">
        <v>32530.099679999996</v>
      </c>
      <c r="E14" s="124">
        <v>42118.886159999995</v>
      </c>
      <c r="F14" s="124"/>
      <c r="G14" s="124"/>
      <c r="H14" s="124">
        <v>12932.864331979679</v>
      </c>
      <c r="I14" s="124">
        <v>0</v>
      </c>
      <c r="J14" s="124">
        <v>10041.671697980297</v>
      </c>
      <c r="K14" s="124">
        <v>0</v>
      </c>
      <c r="L14" s="124">
        <v>8874.4698608457766</v>
      </c>
      <c r="M14" s="124">
        <v>0</v>
      </c>
      <c r="N14" s="124">
        <v>5423.3203795942463</v>
      </c>
      <c r="O14" s="124">
        <v>0</v>
      </c>
      <c r="P14" s="124"/>
      <c r="Q14" s="124"/>
      <c r="R14" s="124">
        <v>18475.520474256686</v>
      </c>
      <c r="S14" s="124">
        <v>14345.245282828997</v>
      </c>
      <c r="T14" s="124">
        <v>12677.814086922539</v>
      </c>
      <c r="U14" s="124">
        <v>7747.6005422774952</v>
      </c>
    </row>
    <row r="15" spans="1:26" x14ac:dyDescent="0.2">
      <c r="A15" s="131" t="s">
        <v>110</v>
      </c>
      <c r="B15" s="124">
        <v>38209.293720000001</v>
      </c>
      <c r="C15" s="124">
        <v>41999.405760000001</v>
      </c>
      <c r="D15" s="124">
        <v>32530.099679999996</v>
      </c>
      <c r="E15" s="124">
        <v>42118.886159999995</v>
      </c>
      <c r="F15" s="124"/>
      <c r="G15" s="124"/>
      <c r="H15" s="124">
        <v>12932.864331979679</v>
      </c>
      <c r="I15" s="124">
        <v>0</v>
      </c>
      <c r="J15" s="124">
        <v>10041.671697980297</v>
      </c>
      <c r="K15" s="124">
        <v>0</v>
      </c>
      <c r="L15" s="124">
        <v>8874.4698608457766</v>
      </c>
      <c r="M15" s="124">
        <v>0</v>
      </c>
      <c r="N15" s="124">
        <v>5423.3203795942463</v>
      </c>
      <c r="O15" s="124">
        <v>0</v>
      </c>
      <c r="P15" s="124"/>
      <c r="Q15" s="124"/>
      <c r="R15" s="124">
        <v>18475.5204742567</v>
      </c>
      <c r="S15" s="124">
        <v>14345.245282828997</v>
      </c>
      <c r="T15" s="124">
        <v>12677.814086922539</v>
      </c>
      <c r="U15" s="124">
        <v>7747.6005422774952</v>
      </c>
    </row>
    <row r="16" spans="1:26" x14ac:dyDescent="0.2">
      <c r="A16" s="131" t="s">
        <v>111</v>
      </c>
      <c r="B16" s="124">
        <v>37943.422919999997</v>
      </c>
      <c r="C16" s="124">
        <v>41999.405760000001</v>
      </c>
      <c r="D16" s="124">
        <v>32530.099679999996</v>
      </c>
      <c r="E16" s="124">
        <v>42073.784999999989</v>
      </c>
      <c r="F16" s="124"/>
      <c r="G16" s="124"/>
      <c r="H16" s="124">
        <v>12934.897806912682</v>
      </c>
      <c r="I16" s="124">
        <v>0</v>
      </c>
      <c r="J16" s="124">
        <v>10043.233525591881</v>
      </c>
      <c r="K16" s="124">
        <v>0</v>
      </c>
      <c r="L16" s="124">
        <v>8844.423536231232</v>
      </c>
      <c r="M16" s="124">
        <v>0</v>
      </c>
      <c r="N16" s="124">
        <v>5089.9308816642033</v>
      </c>
      <c r="O16" s="124">
        <v>0</v>
      </c>
      <c r="P16" s="124"/>
      <c r="Q16" s="124"/>
      <c r="R16" s="124">
        <v>18478.425438446691</v>
      </c>
      <c r="S16" s="124">
        <v>14347.47646513126</v>
      </c>
      <c r="T16" s="124">
        <v>12634.890766044618</v>
      </c>
      <c r="U16" s="124">
        <v>7271.3298309488628</v>
      </c>
    </row>
    <row r="17" spans="1:21" x14ac:dyDescent="0.2">
      <c r="A17" s="131" t="s">
        <v>112</v>
      </c>
      <c r="B17" s="124">
        <v>32791.126679999994</v>
      </c>
      <c r="C17" s="124">
        <v>34962.440759999998</v>
      </c>
      <c r="D17" s="124">
        <v>25353.848519999996</v>
      </c>
      <c r="E17" s="124">
        <v>34535.228363999988</v>
      </c>
      <c r="F17" s="124"/>
      <c r="G17" s="124"/>
      <c r="H17" s="124">
        <v>12370.768505994298</v>
      </c>
      <c r="I17" s="124">
        <v>2844.7099199999993</v>
      </c>
      <c r="J17" s="124">
        <v>9946.9447697999167</v>
      </c>
      <c r="K17" s="124">
        <v>0</v>
      </c>
      <c r="L17" s="124">
        <v>7461.1937553390471</v>
      </c>
      <c r="M17" s="124">
        <v>4073.31288</v>
      </c>
      <c r="N17" s="124">
        <v>1.1124866731886084E-2</v>
      </c>
      <c r="O17" s="124">
        <v>0</v>
      </c>
      <c r="P17" s="124"/>
      <c r="Q17" s="124"/>
      <c r="R17" s="124">
        <v>19094.881397134712</v>
      </c>
      <c r="S17" s="124">
        <v>14209.921099714167</v>
      </c>
      <c r="T17" s="124">
        <v>12695.504661912926</v>
      </c>
      <c r="U17" s="124">
        <v>1.5892666759837262E-2</v>
      </c>
    </row>
    <row r="18" spans="1:21" x14ac:dyDescent="0.2">
      <c r="A18" s="131" t="s">
        <v>113</v>
      </c>
      <c r="B18" s="124">
        <v>27829.568519999997</v>
      </c>
      <c r="C18" s="124">
        <v>31850.137799999997</v>
      </c>
      <c r="D18" s="124">
        <v>23023.227239999997</v>
      </c>
      <c r="E18" s="124">
        <v>37264.010003999996</v>
      </c>
      <c r="F18" s="124"/>
      <c r="G18" s="124"/>
      <c r="H18" s="124">
        <v>15543.602367833908</v>
      </c>
      <c r="I18" s="124">
        <v>0</v>
      </c>
      <c r="J18" s="124">
        <v>11469.796418251182</v>
      </c>
      <c r="K18" s="124">
        <v>0</v>
      </c>
      <c r="L18" s="124">
        <v>0</v>
      </c>
      <c r="M18" s="124">
        <v>0</v>
      </c>
      <c r="N18" s="124">
        <v>1.0961914908561802E-2</v>
      </c>
      <c r="O18" s="124">
        <v>0</v>
      </c>
      <c r="P18" s="124"/>
      <c r="Q18" s="124"/>
      <c r="R18" s="124">
        <v>22205.146239762726</v>
      </c>
      <c r="S18" s="124">
        <v>16385.423454644548</v>
      </c>
      <c r="T18" s="124">
        <v>0</v>
      </c>
      <c r="U18" s="124">
        <v>1.5659878440802574E-2</v>
      </c>
    </row>
    <row r="19" spans="1:21" x14ac:dyDescent="0.2">
      <c r="A19" s="131" t="s">
        <v>114</v>
      </c>
      <c r="B19" s="124">
        <v>28282.840559999997</v>
      </c>
      <c r="C19" s="124">
        <v>32474.557439999997</v>
      </c>
      <c r="D19" s="124">
        <v>24146.665919999999</v>
      </c>
      <c r="E19" s="124">
        <v>33011.476523999998</v>
      </c>
      <c r="F19" s="124"/>
      <c r="G19" s="124"/>
      <c r="H19" s="124">
        <v>8484.2964900703246</v>
      </c>
      <c r="I19" s="124">
        <v>0</v>
      </c>
      <c r="J19" s="124">
        <v>8260.0884496544004</v>
      </c>
      <c r="K19" s="124">
        <v>0</v>
      </c>
      <c r="L19" s="124">
        <v>11273.506027729773</v>
      </c>
      <c r="M19" s="124">
        <v>0</v>
      </c>
      <c r="N19" s="124">
        <v>1.0954945499552553E-2</v>
      </c>
      <c r="O19" s="124">
        <v>0</v>
      </c>
      <c r="P19" s="124"/>
      <c r="Q19" s="124"/>
      <c r="R19" s="124">
        <v>12120.423557243321</v>
      </c>
      <c r="S19" s="124">
        <v>11800.126356649143</v>
      </c>
      <c r="T19" s="124">
        <v>16105.008611042533</v>
      </c>
      <c r="U19" s="124">
        <v>1.5649922142217932E-2</v>
      </c>
    </row>
    <row r="20" spans="1:21" x14ac:dyDescent="0.2">
      <c r="A20" s="131" t="s">
        <v>115</v>
      </c>
      <c r="B20" s="124">
        <v>28282.840559999997</v>
      </c>
      <c r="C20" s="124">
        <v>32474.557439999997</v>
      </c>
      <c r="D20" s="124">
        <v>24146.665919999999</v>
      </c>
      <c r="E20" s="124">
        <v>33011.476523999998</v>
      </c>
      <c r="F20" s="124"/>
      <c r="G20" s="124"/>
      <c r="H20" s="124">
        <v>8484.2964900703246</v>
      </c>
      <c r="I20" s="124">
        <v>0</v>
      </c>
      <c r="J20" s="124">
        <v>8260.0884496544004</v>
      </c>
      <c r="K20" s="124">
        <v>0</v>
      </c>
      <c r="L20" s="124">
        <v>11273.506027729773</v>
      </c>
      <c r="M20" s="124">
        <v>0</v>
      </c>
      <c r="N20" s="124">
        <v>1.0954945499552553E-2</v>
      </c>
      <c r="O20" s="124">
        <v>0</v>
      </c>
      <c r="P20" s="124"/>
      <c r="Q20" s="124"/>
      <c r="R20" s="124">
        <v>12120.423557243321</v>
      </c>
      <c r="S20" s="124">
        <v>11800.126356649143</v>
      </c>
      <c r="T20" s="124">
        <v>16105.008611042533</v>
      </c>
      <c r="U20" s="124">
        <v>1.5649922142217932E-2</v>
      </c>
    </row>
    <row r="21" spans="1:21" x14ac:dyDescent="0.2">
      <c r="A21" s="131" t="s">
        <v>116</v>
      </c>
      <c r="B21" s="124">
        <v>28282.840559999997</v>
      </c>
      <c r="C21" s="124">
        <v>32474.557439999997</v>
      </c>
      <c r="D21" s="124">
        <v>24146.665919999999</v>
      </c>
      <c r="E21" s="124">
        <v>33011.476523999998</v>
      </c>
      <c r="F21" s="124"/>
      <c r="G21" s="124"/>
      <c r="H21" s="124">
        <v>8484.2964900703246</v>
      </c>
      <c r="I21" s="124">
        <v>0</v>
      </c>
      <c r="J21" s="124">
        <v>8260.0884496544004</v>
      </c>
      <c r="K21" s="124">
        <v>0</v>
      </c>
      <c r="L21" s="124">
        <v>11273.506027729773</v>
      </c>
      <c r="M21" s="124">
        <v>0</v>
      </c>
      <c r="N21" s="124">
        <v>1.0954945499552553E-2</v>
      </c>
      <c r="O21" s="124">
        <v>0</v>
      </c>
      <c r="P21" s="124"/>
      <c r="Q21" s="124"/>
      <c r="R21" s="124">
        <v>12120.423557243321</v>
      </c>
      <c r="S21" s="124">
        <v>11800.126356649143</v>
      </c>
      <c r="T21" s="124">
        <v>16105.008611042533</v>
      </c>
      <c r="U21" s="124">
        <v>1.5649922142217932E-2</v>
      </c>
    </row>
    <row r="22" spans="1:21" x14ac:dyDescent="0.2">
      <c r="A22" s="131" t="s">
        <v>117</v>
      </c>
      <c r="B22" s="124">
        <v>24963.115320000001</v>
      </c>
      <c r="C22" s="124">
        <v>29154.832200000001</v>
      </c>
      <c r="D22" s="124">
        <v>20695.189320000001</v>
      </c>
      <c r="E22" s="124">
        <v>32948.291843999999</v>
      </c>
      <c r="F22" s="124"/>
      <c r="G22" s="124"/>
      <c r="H22" s="124">
        <v>12986.308285800149</v>
      </c>
      <c r="I22" s="124">
        <v>0</v>
      </c>
      <c r="J22" s="124">
        <v>11391.951330022339</v>
      </c>
      <c r="K22" s="124">
        <v>0</v>
      </c>
      <c r="L22" s="124">
        <v>0</v>
      </c>
      <c r="M22" s="124">
        <v>0</v>
      </c>
      <c r="N22" s="124">
        <v>1.0986577512800456E-2</v>
      </c>
      <c r="O22" s="124">
        <v>0</v>
      </c>
      <c r="P22" s="124"/>
      <c r="Q22" s="124"/>
      <c r="R22" s="124">
        <v>18551.868979714498</v>
      </c>
      <c r="S22" s="124">
        <v>16274.2161857462</v>
      </c>
      <c r="T22" s="124">
        <v>0</v>
      </c>
      <c r="U22" s="124">
        <v>1.5695110732572081E-2</v>
      </c>
    </row>
    <row r="23" spans="1:21" x14ac:dyDescent="0.2">
      <c r="A23" s="131" t="s">
        <v>118</v>
      </c>
      <c r="B23" s="124">
        <v>28282.840559999997</v>
      </c>
      <c r="C23" s="124">
        <v>32474.557439999997</v>
      </c>
      <c r="D23" s="124">
        <v>24146.665919999999</v>
      </c>
      <c r="E23" s="124">
        <v>33011.476523999998</v>
      </c>
      <c r="F23" s="124"/>
      <c r="G23" s="124"/>
      <c r="H23" s="124">
        <v>8484.2964900703246</v>
      </c>
      <c r="I23" s="124">
        <v>0</v>
      </c>
      <c r="J23" s="124">
        <v>8260.0884496544004</v>
      </c>
      <c r="K23" s="124">
        <v>0</v>
      </c>
      <c r="L23" s="124">
        <v>11273.506027729773</v>
      </c>
      <c r="M23" s="124">
        <v>0</v>
      </c>
      <c r="N23" s="124">
        <v>1.0954945499552553E-2</v>
      </c>
      <c r="O23" s="124">
        <v>0</v>
      </c>
      <c r="P23" s="124"/>
      <c r="Q23" s="124"/>
      <c r="R23" s="124">
        <v>12120.423557243321</v>
      </c>
      <c r="S23" s="124">
        <v>11800.126356649143</v>
      </c>
      <c r="T23" s="124">
        <v>16105.008611042533</v>
      </c>
      <c r="U23" s="124">
        <v>1.5649922142217932E-2</v>
      </c>
    </row>
    <row r="24" spans="1:21" x14ac:dyDescent="0.2">
      <c r="A24" s="131" t="s">
        <v>119</v>
      </c>
      <c r="B24" s="124">
        <v>28282.840559999997</v>
      </c>
      <c r="C24" s="124">
        <v>32474.557439999997</v>
      </c>
      <c r="D24" s="124">
        <v>24146.665919999999</v>
      </c>
      <c r="E24" s="124">
        <v>33011.476523999998</v>
      </c>
      <c r="F24" s="124"/>
      <c r="G24" s="124"/>
      <c r="H24" s="124">
        <v>8484.2964900703246</v>
      </c>
      <c r="I24" s="124">
        <v>0</v>
      </c>
      <c r="J24" s="124">
        <v>8260.0884496544004</v>
      </c>
      <c r="K24" s="124">
        <v>0</v>
      </c>
      <c r="L24" s="124">
        <v>11273.506027729773</v>
      </c>
      <c r="M24" s="124">
        <v>0</v>
      </c>
      <c r="N24" s="124">
        <v>1.0954945499552553E-2</v>
      </c>
      <c r="O24" s="124">
        <v>0</v>
      </c>
      <c r="P24" s="124"/>
      <c r="Q24" s="124"/>
      <c r="R24" s="124">
        <v>12120.423557243321</v>
      </c>
      <c r="S24" s="124">
        <v>11800.126356649143</v>
      </c>
      <c r="T24" s="124">
        <v>16105.008611042533</v>
      </c>
      <c r="U24" s="124">
        <v>1.5649922142217932E-2</v>
      </c>
    </row>
    <row r="25" spans="1:21" x14ac:dyDescent="0.2">
      <c r="A25" s="131" t="s">
        <v>120</v>
      </c>
      <c r="B25" s="124">
        <v>28282.840559999997</v>
      </c>
      <c r="C25" s="124">
        <v>32474.557439999997</v>
      </c>
      <c r="D25" s="124">
        <v>24146.665919999999</v>
      </c>
      <c r="E25" s="124">
        <v>33011.476523999998</v>
      </c>
      <c r="F25" s="124"/>
      <c r="G25" s="124"/>
      <c r="H25" s="124">
        <v>8484.2964900703246</v>
      </c>
      <c r="I25" s="124">
        <v>0</v>
      </c>
      <c r="J25" s="124">
        <v>8260.0884496544004</v>
      </c>
      <c r="K25" s="124">
        <v>0</v>
      </c>
      <c r="L25" s="124">
        <v>11273.506027729773</v>
      </c>
      <c r="M25" s="124">
        <v>0</v>
      </c>
      <c r="N25" s="124">
        <v>1.0954945499552553E-2</v>
      </c>
      <c r="O25" s="124">
        <v>0</v>
      </c>
      <c r="P25" s="124"/>
      <c r="Q25" s="124"/>
      <c r="R25" s="124">
        <v>12120.423557243321</v>
      </c>
      <c r="S25" s="124">
        <v>11800.126356649143</v>
      </c>
      <c r="T25" s="124">
        <v>16105.008611042533</v>
      </c>
      <c r="U25" s="124">
        <v>1.5649922142217932E-2</v>
      </c>
    </row>
    <row r="26" spans="1:21" x14ac:dyDescent="0.2">
      <c r="A26" s="131" t="s">
        <v>121</v>
      </c>
      <c r="B26" s="124">
        <v>23829.666119999998</v>
      </c>
      <c r="C26" s="124">
        <v>26118.738359999996</v>
      </c>
      <c r="D26" s="124">
        <v>20480.232240000001</v>
      </c>
      <c r="E26" s="124">
        <v>31099.908528000007</v>
      </c>
      <c r="F26" s="124"/>
      <c r="G26" s="124"/>
      <c r="H26" s="124">
        <v>8881.6035470611532</v>
      </c>
      <c r="I26" s="124">
        <v>0</v>
      </c>
      <c r="J26" s="124">
        <v>12641.66404532406</v>
      </c>
      <c r="K26" s="124">
        <v>0</v>
      </c>
      <c r="L26" s="124">
        <v>1.1040607392715958E-2</v>
      </c>
      <c r="M26" s="124">
        <v>0</v>
      </c>
      <c r="N26" s="124">
        <v>1.1040607392715958E-2</v>
      </c>
      <c r="O26" s="124">
        <v>0</v>
      </c>
      <c r="P26" s="124"/>
      <c r="Q26" s="124"/>
      <c r="R26" s="124">
        <v>12688.00506723022</v>
      </c>
      <c r="S26" s="124">
        <v>18059.520064748656</v>
      </c>
      <c r="T26" s="124">
        <v>1.5772296275308514E-2</v>
      </c>
      <c r="U26" s="124">
        <v>1.5772296275308514E-2</v>
      </c>
    </row>
    <row r="27" spans="1:21" x14ac:dyDescent="0.2">
      <c r="A27" s="131" t="s">
        <v>122</v>
      </c>
      <c r="B27" s="124">
        <v>23612.556239999998</v>
      </c>
      <c r="C27" s="124">
        <v>26118.738359999996</v>
      </c>
      <c r="D27" s="124">
        <v>21088.613519999999</v>
      </c>
      <c r="E27" s="124">
        <v>26840.916648000002</v>
      </c>
      <c r="F27" s="124"/>
      <c r="G27" s="124"/>
      <c r="H27" s="124">
        <v>11456.105550059088</v>
      </c>
      <c r="I27" s="124">
        <v>0</v>
      </c>
      <c r="J27" s="124">
        <v>12239.31164165426</v>
      </c>
      <c r="K27" s="124">
        <v>0</v>
      </c>
      <c r="L27" s="124">
        <v>1.0924143326341968E-2</v>
      </c>
      <c r="M27" s="124">
        <v>0</v>
      </c>
      <c r="N27" s="124">
        <v>1.0924143326341968E-2</v>
      </c>
      <c r="O27" s="124">
        <v>0</v>
      </c>
      <c r="P27" s="124"/>
      <c r="Q27" s="124"/>
      <c r="R27" s="124">
        <v>16365.865071512984</v>
      </c>
      <c r="S27" s="124">
        <v>17484.730916648943</v>
      </c>
      <c r="T27" s="124">
        <v>1.5605919037631383E-2</v>
      </c>
      <c r="U27" s="124">
        <v>1.5605919037631383E-2</v>
      </c>
    </row>
    <row r="28" spans="1:21" x14ac:dyDescent="0.2">
      <c r="A28" s="131" t="s">
        <v>123</v>
      </c>
      <c r="B28" s="124">
        <v>24970.219559999998</v>
      </c>
      <c r="C28" s="124">
        <v>27457.995239999997</v>
      </c>
      <c r="D28" s="124">
        <v>22405.911839999997</v>
      </c>
      <c r="E28" s="124">
        <v>28435.818528000003</v>
      </c>
      <c r="F28" s="124"/>
      <c r="G28" s="124"/>
      <c r="H28" s="124">
        <v>11459.73549997294</v>
      </c>
      <c r="I28" s="124">
        <v>0</v>
      </c>
      <c r="J28" s="124">
        <v>13622.136547807817</v>
      </c>
      <c r="K28" s="124">
        <v>0</v>
      </c>
      <c r="L28" s="124">
        <v>1.0929709620128082E-2</v>
      </c>
      <c r="M28" s="124">
        <v>0</v>
      </c>
      <c r="N28" s="124">
        <v>1.0929709620128082E-2</v>
      </c>
      <c r="O28" s="124">
        <v>0</v>
      </c>
      <c r="P28" s="124"/>
      <c r="Q28" s="124"/>
      <c r="R28" s="124">
        <v>16371.050714247058</v>
      </c>
      <c r="S28" s="124">
        <v>19460.195068296882</v>
      </c>
      <c r="T28" s="124">
        <v>1.561387088589726E-2</v>
      </c>
      <c r="U28" s="124">
        <v>1.561387088589726E-2</v>
      </c>
    </row>
    <row r="29" spans="1:21" x14ac:dyDescent="0.2">
      <c r="A29" s="131" t="s">
        <v>124</v>
      </c>
      <c r="B29" s="124">
        <v>24970.219559999998</v>
      </c>
      <c r="C29" s="124">
        <v>27457.995239999997</v>
      </c>
      <c r="D29" s="124">
        <v>22405.911839999997</v>
      </c>
      <c r="E29" s="124">
        <v>28435.818528000003</v>
      </c>
      <c r="F29" s="124"/>
      <c r="G29" s="124"/>
      <c r="H29" s="124">
        <v>11459.73549997294</v>
      </c>
      <c r="I29" s="124">
        <v>0</v>
      </c>
      <c r="J29" s="124">
        <v>13622.136547807817</v>
      </c>
      <c r="K29" s="124">
        <v>0</v>
      </c>
      <c r="L29" s="124">
        <v>1.0929709620128082E-2</v>
      </c>
      <c r="M29" s="124">
        <v>0</v>
      </c>
      <c r="N29" s="124">
        <v>1.0929709620128082E-2</v>
      </c>
      <c r="O29" s="124">
        <v>0</v>
      </c>
      <c r="P29" s="124"/>
      <c r="Q29" s="124"/>
      <c r="R29" s="124">
        <v>16371.050714247058</v>
      </c>
      <c r="S29" s="124">
        <v>19460.195068296882</v>
      </c>
      <c r="T29" s="124">
        <v>1.561387088589726E-2</v>
      </c>
      <c r="U29" s="124">
        <v>1.561387088589726E-2</v>
      </c>
    </row>
    <row r="30" spans="1:21" x14ac:dyDescent="0.2">
      <c r="A30" s="131" t="s">
        <v>125</v>
      </c>
      <c r="B30" s="124">
        <v>21810.985559999997</v>
      </c>
      <c r="C30" s="124">
        <v>24298.868879999998</v>
      </c>
      <c r="D30" s="124">
        <v>19246.785479999999</v>
      </c>
      <c r="E30" s="124">
        <v>28411.168968000002</v>
      </c>
      <c r="F30" s="124"/>
      <c r="G30" s="124"/>
      <c r="H30" s="124">
        <v>11492.269228606567</v>
      </c>
      <c r="I30" s="124">
        <v>0</v>
      </c>
      <c r="J30" s="124">
        <v>10229.628772295029</v>
      </c>
      <c r="K30" s="124">
        <v>0</v>
      </c>
      <c r="L30" s="124">
        <v>1.095874920199119E-2</v>
      </c>
      <c r="M30" s="124">
        <v>0</v>
      </c>
      <c r="N30" s="124">
        <v>1.095874920199119E-2</v>
      </c>
      <c r="O30" s="124">
        <v>0</v>
      </c>
      <c r="P30" s="124"/>
      <c r="Q30" s="124"/>
      <c r="R30" s="124">
        <v>16417.527469437955</v>
      </c>
      <c r="S30" s="124">
        <v>14613.7553889929</v>
      </c>
      <c r="T30" s="124">
        <v>1.5655356002844557E-2</v>
      </c>
      <c r="U30" s="124">
        <v>1.5655356002844557E-2</v>
      </c>
    </row>
    <row r="31" spans="1:21" x14ac:dyDescent="0.2">
      <c r="A31" s="131" t="s">
        <v>126</v>
      </c>
      <c r="B31" s="124">
        <v>24970.219559999998</v>
      </c>
      <c r="C31" s="124">
        <v>27457.995239999997</v>
      </c>
      <c r="D31" s="124">
        <v>22405.911839999997</v>
      </c>
      <c r="E31" s="124">
        <v>28435.818528000003</v>
      </c>
      <c r="F31" s="124"/>
      <c r="G31" s="124"/>
      <c r="H31" s="124">
        <v>11459.73549997294</v>
      </c>
      <c r="I31" s="124">
        <v>0</v>
      </c>
      <c r="J31" s="124">
        <v>13622.136547807817</v>
      </c>
      <c r="K31" s="124">
        <v>0</v>
      </c>
      <c r="L31" s="124">
        <v>1.0929709620128082E-2</v>
      </c>
      <c r="M31" s="124">
        <v>0</v>
      </c>
      <c r="N31" s="124">
        <v>1.0929709620128082E-2</v>
      </c>
      <c r="O31" s="124">
        <v>0</v>
      </c>
      <c r="P31" s="124"/>
      <c r="Q31" s="124"/>
      <c r="R31" s="124">
        <v>16371.050714247058</v>
      </c>
      <c r="S31" s="124">
        <v>19460.195068296882</v>
      </c>
      <c r="T31" s="124">
        <v>1.561387088589726E-2</v>
      </c>
      <c r="U31" s="124">
        <v>1.561387088589726E-2</v>
      </c>
    </row>
    <row r="32" spans="1:21" x14ac:dyDescent="0.2">
      <c r="A32" s="131" t="s">
        <v>127</v>
      </c>
      <c r="B32" s="124">
        <v>24970.219559999998</v>
      </c>
      <c r="C32" s="124">
        <v>27457.995239999997</v>
      </c>
      <c r="D32" s="124">
        <v>22405.911839999997</v>
      </c>
      <c r="E32" s="124">
        <v>28435.818528000003</v>
      </c>
      <c r="F32" s="124"/>
      <c r="G32" s="124"/>
      <c r="H32" s="124">
        <v>11459.73549997294</v>
      </c>
      <c r="I32" s="124">
        <v>0</v>
      </c>
      <c r="J32" s="124">
        <v>13622.136547807817</v>
      </c>
      <c r="K32" s="124">
        <v>0</v>
      </c>
      <c r="L32" s="124">
        <v>1.0929709620128082E-2</v>
      </c>
      <c r="M32" s="124">
        <v>0</v>
      </c>
      <c r="N32" s="124">
        <v>1.0929709620128082E-2</v>
      </c>
      <c r="O32" s="124">
        <v>0</v>
      </c>
      <c r="P32" s="124"/>
      <c r="Q32" s="124"/>
      <c r="R32" s="124">
        <v>16371.050714247058</v>
      </c>
      <c r="S32" s="124">
        <v>19460.195068296882</v>
      </c>
      <c r="T32" s="124">
        <v>1.561387088589726E-2</v>
      </c>
      <c r="U32" s="124">
        <v>1.561387088589726E-2</v>
      </c>
    </row>
    <row r="33" spans="1:21" x14ac:dyDescent="0.2">
      <c r="A33" s="131" t="s">
        <v>128</v>
      </c>
      <c r="B33" s="124">
        <v>24970.219559999998</v>
      </c>
      <c r="C33" s="124">
        <v>27457.995239999997</v>
      </c>
      <c r="D33" s="124">
        <v>22405.911839999997</v>
      </c>
      <c r="E33" s="124">
        <v>28435.818528000003</v>
      </c>
      <c r="F33" s="124"/>
      <c r="G33" s="124"/>
      <c r="H33" s="124">
        <v>11459.73549997294</v>
      </c>
      <c r="I33" s="124">
        <v>0</v>
      </c>
      <c r="J33" s="124">
        <v>13622.136547807817</v>
      </c>
      <c r="K33" s="124">
        <v>0</v>
      </c>
      <c r="L33" s="124">
        <v>1.0929709620128082E-2</v>
      </c>
      <c r="M33" s="124">
        <v>0</v>
      </c>
      <c r="N33" s="124">
        <v>1.0929709620128082E-2</v>
      </c>
      <c r="O33" s="124">
        <v>0</v>
      </c>
      <c r="P33" s="124"/>
      <c r="Q33" s="124"/>
      <c r="R33" s="124">
        <v>16371.050714247058</v>
      </c>
      <c r="S33" s="124">
        <v>19460.195068296882</v>
      </c>
      <c r="T33" s="124">
        <v>1.561387088589726E-2</v>
      </c>
      <c r="U33" s="124">
        <v>1.561387088589726E-2</v>
      </c>
    </row>
    <row r="34" spans="1:21" x14ac:dyDescent="0.2">
      <c r="A34" s="131" t="s">
        <v>129</v>
      </c>
      <c r="B34" s="124">
        <v>21810.985559999997</v>
      </c>
      <c r="C34" s="124">
        <v>24298.868879999998</v>
      </c>
      <c r="D34" s="124">
        <v>19246.785479999999</v>
      </c>
      <c r="E34" s="124">
        <v>28411.168968000002</v>
      </c>
      <c r="F34" s="124"/>
      <c r="G34" s="124"/>
      <c r="H34" s="124">
        <v>11492.269228606567</v>
      </c>
      <c r="I34" s="124">
        <v>0</v>
      </c>
      <c r="J34" s="124">
        <v>10229.628772295029</v>
      </c>
      <c r="K34" s="124">
        <v>0</v>
      </c>
      <c r="L34" s="124">
        <v>1.095874920199119E-2</v>
      </c>
      <c r="M34" s="124">
        <v>0</v>
      </c>
      <c r="N34" s="124">
        <v>1.095874920199119E-2</v>
      </c>
      <c r="O34" s="124">
        <v>0</v>
      </c>
      <c r="P34" s="124"/>
      <c r="Q34" s="124"/>
      <c r="R34" s="124">
        <v>16417.527469437955</v>
      </c>
      <c r="S34" s="124">
        <v>14613.7553889929</v>
      </c>
      <c r="T34" s="124">
        <v>1.5655356002844557E-2</v>
      </c>
      <c r="U34" s="124">
        <v>1.5655356002844557E-2</v>
      </c>
    </row>
    <row r="35" spans="1:21" x14ac:dyDescent="0.2">
      <c r="A35" s="131" t="s">
        <v>130</v>
      </c>
      <c r="B35" s="124">
        <v>24970.219559999998</v>
      </c>
      <c r="C35" s="124">
        <v>27457.995239999997</v>
      </c>
      <c r="D35" s="124">
        <v>22405.911839999997</v>
      </c>
      <c r="E35" s="124">
        <v>28435.818528000003</v>
      </c>
      <c r="F35" s="124"/>
      <c r="G35" s="124"/>
      <c r="H35" s="124">
        <v>11459.73549997294</v>
      </c>
      <c r="I35" s="124">
        <v>0</v>
      </c>
      <c r="J35" s="124">
        <v>13622.136547807817</v>
      </c>
      <c r="K35" s="124">
        <v>0</v>
      </c>
      <c r="L35" s="124">
        <v>1.0929709620128082E-2</v>
      </c>
      <c r="M35" s="124">
        <v>0</v>
      </c>
      <c r="N35" s="124">
        <v>1.0929709620128082E-2</v>
      </c>
      <c r="O35" s="124">
        <v>0</v>
      </c>
      <c r="P35" s="124"/>
      <c r="Q35" s="124"/>
      <c r="R35" s="124">
        <v>16371.050714247058</v>
      </c>
      <c r="S35" s="124">
        <v>19460.195068296882</v>
      </c>
      <c r="T35" s="124">
        <v>1.561387088589726E-2</v>
      </c>
      <c r="U35" s="124">
        <v>1.561387088589726E-2</v>
      </c>
    </row>
    <row r="36" spans="1:21" x14ac:dyDescent="0.2">
      <c r="A36" s="131" t="s">
        <v>131</v>
      </c>
      <c r="B36" s="124">
        <v>24970.219559999998</v>
      </c>
      <c r="C36" s="124">
        <v>27457.995239999997</v>
      </c>
      <c r="D36" s="124">
        <v>22405.911839999997</v>
      </c>
      <c r="E36" s="124">
        <v>28435.818528000003</v>
      </c>
      <c r="F36" s="124"/>
      <c r="G36" s="124"/>
      <c r="H36" s="124">
        <v>11459.73549997294</v>
      </c>
      <c r="I36" s="124">
        <v>0</v>
      </c>
      <c r="J36" s="124">
        <v>13622.136547807817</v>
      </c>
      <c r="K36" s="124">
        <v>0</v>
      </c>
      <c r="L36" s="124">
        <v>1.0929709620128082E-2</v>
      </c>
      <c r="M36" s="124">
        <v>0</v>
      </c>
      <c r="N36" s="124">
        <v>1.0929709620128082E-2</v>
      </c>
      <c r="O36" s="124">
        <v>0</v>
      </c>
      <c r="P36" s="124"/>
      <c r="Q36" s="124"/>
      <c r="R36" s="124">
        <v>16371.050714247058</v>
      </c>
      <c r="S36" s="124">
        <v>19460.195068296882</v>
      </c>
      <c r="T36" s="124">
        <v>1.561387088589726E-2</v>
      </c>
      <c r="U36" s="124">
        <v>1.561387088589726E-2</v>
      </c>
    </row>
    <row r="37" spans="1:21" x14ac:dyDescent="0.2">
      <c r="A37" s="131" t="s">
        <v>132</v>
      </c>
      <c r="B37" s="124">
        <v>24970.219559999998</v>
      </c>
      <c r="C37" s="124">
        <v>27457.995239999997</v>
      </c>
      <c r="D37" s="124">
        <v>22405.911839999997</v>
      </c>
      <c r="E37" s="124">
        <v>28435.818528000003</v>
      </c>
      <c r="F37" s="124"/>
      <c r="G37" s="124"/>
      <c r="H37" s="124">
        <v>11459.73549997294</v>
      </c>
      <c r="I37" s="124">
        <v>0</v>
      </c>
      <c r="J37" s="124">
        <v>13622.136547807817</v>
      </c>
      <c r="K37" s="124">
        <v>0</v>
      </c>
      <c r="L37" s="124">
        <v>1.0929709620128082E-2</v>
      </c>
      <c r="M37" s="124">
        <v>0</v>
      </c>
      <c r="N37" s="124">
        <v>1.0929709620128082E-2</v>
      </c>
      <c r="O37" s="124">
        <v>0</v>
      </c>
      <c r="P37" s="124"/>
      <c r="Q37" s="124"/>
      <c r="R37" s="124">
        <v>16371.050714247058</v>
      </c>
      <c r="S37" s="124">
        <v>19460.195068296882</v>
      </c>
      <c r="T37" s="124">
        <v>1.561387088589726E-2</v>
      </c>
      <c r="U37" s="124">
        <v>1.561387088589726E-2</v>
      </c>
    </row>
    <row r="38" spans="1:21" s="128" customFormat="1" x14ac:dyDescent="0.2">
      <c r="A38" s="126" t="s">
        <v>133</v>
      </c>
      <c r="B38" s="127">
        <f>SUM(B12:B37)</f>
        <v>733698.56663999974</v>
      </c>
      <c r="C38" s="127">
        <f t="shared" ref="C38:U38" si="1">SUM(C12:C37)</f>
        <v>815720.46191999956</v>
      </c>
      <c r="D38" s="127">
        <f t="shared" si="1"/>
        <v>618672.74039999989</v>
      </c>
      <c r="E38" s="127">
        <f t="shared" si="1"/>
        <v>845172.95531760016</v>
      </c>
      <c r="F38" s="127">
        <f t="shared" si="1"/>
        <v>21434.013057599997</v>
      </c>
      <c r="G38" s="127">
        <f t="shared" si="1"/>
        <v>2324.1628799999999</v>
      </c>
      <c r="H38" s="127">
        <f t="shared" si="1"/>
        <v>285294.19541393477</v>
      </c>
      <c r="I38" s="127">
        <f t="shared" si="1"/>
        <v>2844.7099199999993</v>
      </c>
      <c r="J38" s="127">
        <f t="shared" si="1"/>
        <v>278395.22957882372</v>
      </c>
      <c r="K38" s="127">
        <f t="shared" si="1"/>
        <v>0</v>
      </c>
      <c r="L38" s="127">
        <f t="shared" si="1"/>
        <v>101695.73578709854</v>
      </c>
      <c r="M38" s="127">
        <f t="shared" si="1"/>
        <v>4073.31288</v>
      </c>
      <c r="N38" s="127">
        <f t="shared" si="1"/>
        <v>15936.813051342911</v>
      </c>
      <c r="O38" s="127">
        <f t="shared" si="1"/>
        <v>0</v>
      </c>
      <c r="P38" s="127">
        <f>SUM(P12:P37)</f>
        <v>42868.026115199995</v>
      </c>
      <c r="Q38" s="127">
        <f>SUM(Q12:Q37)</f>
        <v>3320.2326857142857</v>
      </c>
      <c r="R38" s="127">
        <f>SUM(R12:R37)</f>
        <v>408985.49126562104</v>
      </c>
      <c r="S38" s="127">
        <f>SUM(S12:S37)</f>
        <v>397707.47082689102</v>
      </c>
      <c r="T38" s="127">
        <f t="shared" si="1"/>
        <v>147316.27899299801</v>
      </c>
      <c r="U38" s="127">
        <f t="shared" si="1"/>
        <v>22766.875787632718</v>
      </c>
    </row>
    <row r="39" spans="1:21" x14ac:dyDescent="0.2">
      <c r="A39" s="129" t="s">
        <v>134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</row>
    <row r="40" spans="1:21" x14ac:dyDescent="0.2">
      <c r="A40" s="131" t="s">
        <v>107</v>
      </c>
      <c r="B40" s="124">
        <v>41726.323080000002</v>
      </c>
      <c r="C40" s="124">
        <v>37890.033479999998</v>
      </c>
      <c r="D40" s="124">
        <v>21431.554559999997</v>
      </c>
      <c r="E40" s="124">
        <v>34632.631799999996</v>
      </c>
      <c r="F40" s="124">
        <v>21865.881959999999</v>
      </c>
      <c r="G40" s="124">
        <v>0</v>
      </c>
      <c r="H40" s="124"/>
      <c r="I40" s="124"/>
      <c r="J40" s="124"/>
      <c r="K40" s="124"/>
      <c r="L40" s="124"/>
      <c r="M40" s="124"/>
      <c r="N40" s="124"/>
      <c r="O40" s="124"/>
      <c r="P40" s="124">
        <v>43731.763919999998</v>
      </c>
      <c r="Q40" s="124">
        <v>0</v>
      </c>
      <c r="R40" s="124"/>
      <c r="S40" s="124"/>
      <c r="T40" s="124"/>
      <c r="U40" s="125"/>
    </row>
    <row r="41" spans="1:21" x14ac:dyDescent="0.2">
      <c r="A41" s="131" t="s">
        <v>108</v>
      </c>
      <c r="B41" s="124">
        <v>37221.373800000001</v>
      </c>
      <c r="C41" s="124">
        <v>39712.593959999998</v>
      </c>
      <c r="D41" s="124">
        <v>30810.120119999996</v>
      </c>
      <c r="E41" s="124">
        <v>40199.342040000003</v>
      </c>
      <c r="F41" s="124"/>
      <c r="G41" s="124"/>
      <c r="H41" s="124">
        <v>9574.6906241616161</v>
      </c>
      <c r="I41" s="124">
        <v>0</v>
      </c>
      <c r="J41" s="124">
        <v>9405.2768238383815</v>
      </c>
      <c r="K41" s="124">
        <v>0</v>
      </c>
      <c r="L41" s="124">
        <v>6731.4291401133942</v>
      </c>
      <c r="M41" s="124">
        <v>0</v>
      </c>
      <c r="N41" s="124">
        <v>10629.645624686606</v>
      </c>
      <c r="O41" s="124">
        <v>0</v>
      </c>
      <c r="P41" s="124"/>
      <c r="Q41" s="124"/>
      <c r="R41" s="124">
        <v>13678.129463088024</v>
      </c>
      <c r="S41" s="124">
        <v>13436.109748340547</v>
      </c>
      <c r="T41" s="124">
        <v>9616.3273430191348</v>
      </c>
      <c r="U41" s="124">
        <v>15185.20803526658</v>
      </c>
    </row>
    <row r="42" spans="1:21" x14ac:dyDescent="0.2">
      <c r="A42" s="131" t="s">
        <v>109</v>
      </c>
      <c r="B42" s="124">
        <v>36731.719440000001</v>
      </c>
      <c r="C42" s="124">
        <v>40384.159919999998</v>
      </c>
      <c r="D42" s="124">
        <v>31508.380799999995</v>
      </c>
      <c r="E42" s="124">
        <v>40815.688680000007</v>
      </c>
      <c r="F42" s="124"/>
      <c r="G42" s="124"/>
      <c r="H42" s="124">
        <v>9588.9886492913465</v>
      </c>
      <c r="I42" s="124">
        <v>0</v>
      </c>
      <c r="J42" s="124">
        <v>8350.3368067086521</v>
      </c>
      <c r="K42" s="124">
        <v>2476.9040399999999</v>
      </c>
      <c r="L42" s="124">
        <v>8364.0114650324758</v>
      </c>
      <c r="M42" s="124">
        <v>0</v>
      </c>
      <c r="N42" s="124">
        <v>10607.138114167525</v>
      </c>
      <c r="O42" s="124">
        <v>0</v>
      </c>
      <c r="P42" s="124"/>
      <c r="Q42" s="124"/>
      <c r="R42" s="124">
        <v>13698.555213273354</v>
      </c>
      <c r="S42" s="124">
        <v>13167.504601012362</v>
      </c>
      <c r="T42" s="124">
        <v>11948.587807189251</v>
      </c>
      <c r="U42" s="124">
        <v>15153.05444881075</v>
      </c>
    </row>
    <row r="43" spans="1:21" x14ac:dyDescent="0.2">
      <c r="A43" s="131" t="s">
        <v>110</v>
      </c>
      <c r="B43" s="124">
        <v>40957.019999999997</v>
      </c>
      <c r="C43" s="124">
        <v>44240.147640000003</v>
      </c>
      <c r="D43" s="124">
        <v>35417.21976</v>
      </c>
      <c r="E43" s="124">
        <v>44793.847800000003</v>
      </c>
      <c r="F43" s="124"/>
      <c r="G43" s="124"/>
      <c r="H43" s="124">
        <v>11701.755353807379</v>
      </c>
      <c r="I43" s="124">
        <v>0</v>
      </c>
      <c r="J43" s="124">
        <v>7942.3724221926159</v>
      </c>
      <c r="K43" s="124">
        <v>0</v>
      </c>
      <c r="L43" s="124">
        <v>8347.1263366537278</v>
      </c>
      <c r="M43" s="124">
        <v>0</v>
      </c>
      <c r="N43" s="124">
        <v>12730.740405746272</v>
      </c>
      <c r="O43" s="124">
        <v>0</v>
      </c>
      <c r="P43" s="124"/>
      <c r="Q43" s="124"/>
      <c r="R43" s="124">
        <v>16716.793362581971</v>
      </c>
      <c r="S43" s="124">
        <v>11346.246317418023</v>
      </c>
      <c r="T43" s="124">
        <v>11924.466195219611</v>
      </c>
      <c r="U43" s="124">
        <v>18186.772008208962</v>
      </c>
    </row>
    <row r="44" spans="1:21" x14ac:dyDescent="0.2">
      <c r="A44" s="131" t="s">
        <v>111</v>
      </c>
      <c r="B44" s="124">
        <v>39463.94556</v>
      </c>
      <c r="C44" s="124">
        <v>42853.852079999997</v>
      </c>
      <c r="D44" s="124">
        <v>33940.721879999997</v>
      </c>
      <c r="E44" s="124">
        <v>43565.352480000001</v>
      </c>
      <c r="F44" s="124"/>
      <c r="G44" s="124"/>
      <c r="H44" s="124">
        <v>11701.755353807379</v>
      </c>
      <c r="I44" s="124">
        <v>0</v>
      </c>
      <c r="J44" s="124">
        <v>7942.3724221926159</v>
      </c>
      <c r="K44" s="124">
        <v>0</v>
      </c>
      <c r="L44" s="124">
        <v>7110.1097076929</v>
      </c>
      <c r="M44" s="124">
        <v>1179.7343999999998</v>
      </c>
      <c r="N44" s="124">
        <v>12747.184018707099</v>
      </c>
      <c r="O44" s="124">
        <v>0</v>
      </c>
      <c r="P44" s="124"/>
      <c r="Q44" s="124"/>
      <c r="R44" s="124">
        <v>16716.793362581971</v>
      </c>
      <c r="S44" s="124">
        <v>11346.246317418023</v>
      </c>
      <c r="T44" s="124">
        <v>10747.16678241843</v>
      </c>
      <c r="U44" s="124">
        <v>18210.262883867286</v>
      </c>
    </row>
    <row r="45" spans="1:21" x14ac:dyDescent="0.2">
      <c r="A45" s="131" t="s">
        <v>112</v>
      </c>
      <c r="B45" s="124">
        <v>36928.808279999997</v>
      </c>
      <c r="C45" s="124">
        <v>40370.597279999994</v>
      </c>
      <c r="D45" s="124">
        <v>31527.540719999997</v>
      </c>
      <c r="E45" s="124">
        <v>40713.430680000005</v>
      </c>
      <c r="F45" s="124"/>
      <c r="G45" s="124"/>
      <c r="H45" s="124">
        <v>9756.0932790176466</v>
      </c>
      <c r="I45" s="124">
        <v>1947.2076</v>
      </c>
      <c r="J45" s="124">
        <v>7964.4775577823511</v>
      </c>
      <c r="K45" s="124">
        <v>0</v>
      </c>
      <c r="L45" s="124">
        <v>6533.2663589551066</v>
      </c>
      <c r="M45" s="124">
        <v>0</v>
      </c>
      <c r="N45" s="124">
        <v>12420.174287444894</v>
      </c>
      <c r="O45" s="124">
        <v>0</v>
      </c>
      <c r="P45" s="124"/>
      <c r="Q45" s="124"/>
      <c r="R45" s="124">
        <v>14910.879912882354</v>
      </c>
      <c r="S45" s="124">
        <v>11377.825082546216</v>
      </c>
      <c r="T45" s="124">
        <v>9333.2376556501531</v>
      </c>
      <c r="U45" s="124">
        <v>17743.106124921276</v>
      </c>
    </row>
    <row r="46" spans="1:21" x14ac:dyDescent="0.2">
      <c r="A46" s="131" t="s">
        <v>113</v>
      </c>
      <c r="B46" s="124">
        <v>32211.808199999999</v>
      </c>
      <c r="C46" s="124">
        <v>36306.864359999992</v>
      </c>
      <c r="D46" s="124">
        <v>26701.393679999997</v>
      </c>
      <c r="E46" s="124">
        <v>40528.505160000001</v>
      </c>
      <c r="F46" s="124"/>
      <c r="G46" s="124"/>
      <c r="H46" s="124">
        <v>8972.3300428300427</v>
      </c>
      <c r="I46" s="124">
        <v>0</v>
      </c>
      <c r="J46" s="124">
        <v>7975.2736483699564</v>
      </c>
      <c r="K46" s="124">
        <v>0</v>
      </c>
      <c r="L46" s="124">
        <v>6712.2788771076221</v>
      </c>
      <c r="M46" s="124">
        <v>0</v>
      </c>
      <c r="N46" s="124">
        <v>8531.8443132923785</v>
      </c>
      <c r="O46" s="124">
        <v>0</v>
      </c>
      <c r="P46" s="124"/>
      <c r="Q46" s="124"/>
      <c r="R46" s="124">
        <v>12817.614346900062</v>
      </c>
      <c r="S46" s="124">
        <v>11393.248069099938</v>
      </c>
      <c r="T46" s="124">
        <v>9588.9698244394604</v>
      </c>
      <c r="U46" s="124">
        <v>12188.349018989113</v>
      </c>
    </row>
    <row r="47" spans="1:21" x14ac:dyDescent="0.2">
      <c r="A47" s="131" t="s">
        <v>114</v>
      </c>
      <c r="B47" s="124">
        <v>34005.844079999995</v>
      </c>
      <c r="C47" s="124">
        <v>38151.383399999999</v>
      </c>
      <c r="D47" s="124">
        <v>29254.3992</v>
      </c>
      <c r="E47" s="124">
        <v>38406.920760000001</v>
      </c>
      <c r="F47" s="124"/>
      <c r="G47" s="124"/>
      <c r="H47" s="124">
        <v>9756.0932790176466</v>
      </c>
      <c r="I47" s="124">
        <v>0</v>
      </c>
      <c r="J47" s="124">
        <v>7964.4775577823511</v>
      </c>
      <c r="K47" s="124">
        <v>0</v>
      </c>
      <c r="L47" s="124">
        <v>6553.2189707871576</v>
      </c>
      <c r="M47" s="124">
        <v>0</v>
      </c>
      <c r="N47" s="124">
        <v>10173.240493212839</v>
      </c>
      <c r="O47" s="124">
        <v>0</v>
      </c>
      <c r="P47" s="124"/>
      <c r="Q47" s="124"/>
      <c r="R47" s="124">
        <v>13937.276112882353</v>
      </c>
      <c r="S47" s="124">
        <v>11377.825082546216</v>
      </c>
      <c r="T47" s="124">
        <v>9361.7413868387976</v>
      </c>
      <c r="U47" s="124">
        <v>14533.200704589772</v>
      </c>
    </row>
    <row r="48" spans="1:21" x14ac:dyDescent="0.2">
      <c r="A48" s="131" t="s">
        <v>115</v>
      </c>
      <c r="B48" s="124">
        <v>34005.844079999995</v>
      </c>
      <c r="C48" s="124">
        <v>38151.383399999999</v>
      </c>
      <c r="D48" s="124">
        <v>29254.3992</v>
      </c>
      <c r="E48" s="124">
        <v>38406.920760000001</v>
      </c>
      <c r="F48" s="124"/>
      <c r="G48" s="124"/>
      <c r="H48" s="124">
        <v>9756.0932790176466</v>
      </c>
      <c r="I48" s="124">
        <v>0</v>
      </c>
      <c r="J48" s="124">
        <v>7964.4775577823511</v>
      </c>
      <c r="K48" s="124">
        <v>0</v>
      </c>
      <c r="L48" s="124">
        <v>6553.2189707871576</v>
      </c>
      <c r="M48" s="124">
        <v>0</v>
      </c>
      <c r="N48" s="124">
        <v>10173.240493212839</v>
      </c>
      <c r="O48" s="124">
        <v>0</v>
      </c>
      <c r="P48" s="124"/>
      <c r="Q48" s="124"/>
      <c r="R48" s="124">
        <v>13937.276112882353</v>
      </c>
      <c r="S48" s="124">
        <v>11377.825082546216</v>
      </c>
      <c r="T48" s="124">
        <v>9361.7413868387976</v>
      </c>
      <c r="U48" s="124">
        <v>14533.200704589772</v>
      </c>
    </row>
    <row r="49" spans="1:21" x14ac:dyDescent="0.2">
      <c r="A49" s="131" t="s">
        <v>116</v>
      </c>
      <c r="B49" s="124">
        <v>26136.498959999997</v>
      </c>
      <c r="C49" s="124">
        <v>29958.257159999997</v>
      </c>
      <c r="D49" s="124">
        <v>21942.9522</v>
      </c>
      <c r="E49" s="124">
        <v>29874.954564000003</v>
      </c>
      <c r="F49" s="124"/>
      <c r="G49" s="124"/>
      <c r="H49" s="124">
        <v>10706.373327934389</v>
      </c>
      <c r="I49" s="124">
        <v>0</v>
      </c>
      <c r="J49" s="124">
        <v>1.1285665609405641E-2</v>
      </c>
      <c r="K49" s="124">
        <v>0</v>
      </c>
      <c r="L49" s="124">
        <v>5211.0650585825852</v>
      </c>
      <c r="M49" s="124">
        <v>0</v>
      </c>
      <c r="N49" s="124">
        <v>10196.774266217411</v>
      </c>
      <c r="O49" s="124">
        <v>0</v>
      </c>
      <c r="P49" s="124"/>
      <c r="Q49" s="124"/>
      <c r="R49" s="124">
        <v>15294.819039906271</v>
      </c>
      <c r="S49" s="124">
        <v>1.6122379442008058E-2</v>
      </c>
      <c r="T49" s="124">
        <v>7444.3786551179792</v>
      </c>
      <c r="U49" s="124">
        <v>14566.820380310588</v>
      </c>
    </row>
    <row r="50" spans="1:21" x14ac:dyDescent="0.2">
      <c r="A50" s="131" t="s">
        <v>117</v>
      </c>
      <c r="B50" s="124">
        <v>9079.3263599999991</v>
      </c>
      <c r="C50" s="124">
        <v>10718.145359999999</v>
      </c>
      <c r="D50" s="124">
        <v>7217.1543599999995</v>
      </c>
      <c r="E50" s="124">
        <v>10727.649971999999</v>
      </c>
      <c r="F50" s="124"/>
      <c r="G50" s="124"/>
      <c r="H50" s="124">
        <v>1.0763999999999999E-2</v>
      </c>
      <c r="I50" s="124">
        <v>0</v>
      </c>
      <c r="J50" s="124">
        <v>1.0763999999999999E-2</v>
      </c>
      <c r="K50" s="124">
        <v>0</v>
      </c>
      <c r="L50" s="124">
        <v>1.1227438975169679E-2</v>
      </c>
      <c r="M50" s="124">
        <v>0</v>
      </c>
      <c r="N50" s="124">
        <v>8799.7030101610235</v>
      </c>
      <c r="O50" s="124">
        <v>0</v>
      </c>
      <c r="P50" s="124"/>
      <c r="Q50" s="124"/>
      <c r="R50" s="124">
        <v>1.5377142857142857E-2</v>
      </c>
      <c r="S50" s="124">
        <v>1.5377142857142857E-2</v>
      </c>
      <c r="T50" s="124">
        <v>1.6039198535956686E-2</v>
      </c>
      <c r="U50" s="124">
        <v>12571.004300230034</v>
      </c>
    </row>
    <row r="51" spans="1:21" x14ac:dyDescent="0.2">
      <c r="A51" s="126" t="s">
        <v>135</v>
      </c>
      <c r="B51" s="132">
        <f>SUM(B40:B50)</f>
        <v>368468.51183999999</v>
      </c>
      <c r="C51" s="133">
        <f t="shared" ref="C51:Q51" si="2">SUM(C40:C50)</f>
        <v>398737.41803999996</v>
      </c>
      <c r="D51" s="133">
        <f t="shared" si="2"/>
        <v>299005.83647999994</v>
      </c>
      <c r="E51" s="133">
        <f t="shared" si="2"/>
        <v>402665.24469600001</v>
      </c>
      <c r="F51" s="133">
        <f t="shared" si="2"/>
        <v>21865.881959999999</v>
      </c>
      <c r="G51" s="133">
        <f t="shared" si="2"/>
        <v>0</v>
      </c>
      <c r="H51" s="133">
        <f t="shared" si="2"/>
        <v>91514.183952885098</v>
      </c>
      <c r="I51" s="133">
        <f t="shared" si="2"/>
        <v>1947.2076</v>
      </c>
      <c r="J51" s="133">
        <f t="shared" si="2"/>
        <v>65509.086846314895</v>
      </c>
      <c r="K51" s="133">
        <f t="shared" si="2"/>
        <v>2476.9040399999999</v>
      </c>
      <c r="L51" s="133">
        <f t="shared" si="2"/>
        <v>62115.736113151106</v>
      </c>
      <c r="M51" s="133">
        <f t="shared" si="2"/>
        <v>1179.7343999999998</v>
      </c>
      <c r="N51" s="133">
        <f t="shared" si="2"/>
        <v>107009.68502684891</v>
      </c>
      <c r="O51" s="133">
        <f t="shared" si="2"/>
        <v>0</v>
      </c>
      <c r="P51" s="133">
        <f>SUM(P40:P50)</f>
        <v>43731.763919999998</v>
      </c>
      <c r="Q51" s="133">
        <f t="shared" si="2"/>
        <v>0</v>
      </c>
      <c r="R51" s="133">
        <f>SUM(R40:R50)</f>
        <v>131708.15230412156</v>
      </c>
      <c r="S51" s="133">
        <f>SUM(S40:S50)</f>
        <v>94822.861800449842</v>
      </c>
      <c r="T51" s="133">
        <f>SUM(T40:T50)</f>
        <v>89326.633075930164</v>
      </c>
      <c r="U51" s="133">
        <f>SUM(U40:U50)</f>
        <v>152870.97860978416</v>
      </c>
    </row>
    <row r="52" spans="1:21" x14ac:dyDescent="0.2">
      <c r="A52" s="218"/>
      <c r="B52" s="218"/>
    </row>
    <row r="53" spans="1:21" x14ac:dyDescent="0.2">
      <c r="A53" s="126" t="s">
        <v>136</v>
      </c>
      <c r="B53" s="133">
        <f>B51+B38+B10</f>
        <v>1148916.3145199998</v>
      </c>
      <c r="C53" s="133">
        <f t="shared" ref="C53:U53" si="3">C51+C38+C10</f>
        <v>1214457.8799599996</v>
      </c>
      <c r="D53" s="133">
        <f t="shared" si="3"/>
        <v>917678.57687999983</v>
      </c>
      <c r="E53" s="133">
        <f t="shared" si="3"/>
        <v>1836147.9568536002</v>
      </c>
      <c r="F53" s="133">
        <f t="shared" si="3"/>
        <v>68685.174417599992</v>
      </c>
      <c r="G53" s="133">
        <f t="shared" si="3"/>
        <v>4526.0467200000003</v>
      </c>
      <c r="H53" s="133">
        <f t="shared" si="3"/>
        <v>376808.37936681986</v>
      </c>
      <c r="I53" s="133">
        <f t="shared" si="3"/>
        <v>4791.9175199999991</v>
      </c>
      <c r="J53" s="133">
        <f t="shared" si="3"/>
        <v>343904.31642513862</v>
      </c>
      <c r="K53" s="133">
        <f t="shared" si="3"/>
        <v>2476.9040399999999</v>
      </c>
      <c r="L53" s="133">
        <f t="shared" si="3"/>
        <v>163811.47190024966</v>
      </c>
      <c r="M53" s="133">
        <f t="shared" si="3"/>
        <v>5253.0472799999998</v>
      </c>
      <c r="N53" s="133">
        <f t="shared" si="3"/>
        <v>122946.49807819181</v>
      </c>
      <c r="O53" s="133">
        <f t="shared" si="3"/>
        <v>0</v>
      </c>
      <c r="P53" s="133">
        <f t="shared" si="3"/>
        <v>137370.34883519998</v>
      </c>
      <c r="Q53" s="133">
        <f t="shared" si="3"/>
        <v>6465.7810285714295</v>
      </c>
      <c r="R53" s="133">
        <f>R51+R38+R10</f>
        <v>540693.64356974256</v>
      </c>
      <c r="S53" s="133">
        <f t="shared" si="3"/>
        <v>492530.33262734086</v>
      </c>
      <c r="T53" s="133">
        <f t="shared" si="3"/>
        <v>236642.91206892818</v>
      </c>
      <c r="U53" s="133">
        <f t="shared" si="3"/>
        <v>175637.85439741687</v>
      </c>
    </row>
    <row r="54" spans="1:21" x14ac:dyDescent="0.2">
      <c r="A54" s="218"/>
      <c r="B54" s="218"/>
    </row>
    <row r="55" spans="1:21" x14ac:dyDescent="0.2">
      <c r="A55" s="134"/>
      <c r="B55" s="135" t="s">
        <v>137</v>
      </c>
      <c r="C55" s="135" t="s">
        <v>87</v>
      </c>
      <c r="D55" s="135" t="s">
        <v>138</v>
      </c>
      <c r="E55" s="135" t="s">
        <v>139</v>
      </c>
      <c r="F55" s="135" t="s">
        <v>140</v>
      </c>
      <c r="P55" s="136"/>
      <c r="Q55" s="136"/>
    </row>
    <row r="56" spans="1:21" x14ac:dyDescent="0.2">
      <c r="A56" s="137" t="s">
        <v>141</v>
      </c>
      <c r="B56" s="138">
        <f>B9+B51+B12+B13+B14</f>
        <v>526656.79403999995</v>
      </c>
      <c r="C56" s="138">
        <f>E9+E51+E12+E13+E14+E6+E7+E8</f>
        <v>1106889.1850016001</v>
      </c>
      <c r="D56" s="138">
        <f>F56-E56</f>
        <v>468728.6257902857</v>
      </c>
      <c r="E56" s="138">
        <f>P51+Q51+P10+Q10</f>
        <v>97647.871062857143</v>
      </c>
      <c r="F56" s="138">
        <f>SUM('Area Statement'!P51:U51,'Area Statement'!P10:Q10)</f>
        <v>566376.49685314286</v>
      </c>
      <c r="G56" s="139">
        <f>F56/F58</f>
        <v>0.35635936043886646</v>
      </c>
      <c r="I56" s="136">
        <f>SUM('Area Statement'!P51:U51)</f>
        <v>512460.3897102857</v>
      </c>
      <c r="J56" s="136">
        <f>SUM('Area Statement'!P10:Q10)</f>
        <v>53916.107142857152</v>
      </c>
      <c r="K56" s="136">
        <f>SUM(I56:J56)</f>
        <v>566376.49685314286</v>
      </c>
      <c r="M56" s="136">
        <f>+SUM('Area Statement'!P38:Q38)</f>
        <v>46188.258800914278</v>
      </c>
      <c r="N56" s="136">
        <f>SUM('Area Statement'!R38:U38)</f>
        <v>976776.11687314278</v>
      </c>
      <c r="P56" s="140">
        <f>SUM('Area Statement'!R38:U38)+SUM('Area Statement'!P38:Q38)</f>
        <v>1022964.3756740571</v>
      </c>
      <c r="Q56" s="141"/>
    </row>
    <row r="57" spans="1:21" x14ac:dyDescent="0.2">
      <c r="A57" s="137" t="s">
        <v>142</v>
      </c>
      <c r="B57" s="138">
        <f>B53-B56</f>
        <v>622259.52047999983</v>
      </c>
      <c r="C57" s="138">
        <f>E53-C56</f>
        <v>729258.77185200015</v>
      </c>
      <c r="D57" s="138">
        <f>F57-E57</f>
        <v>976776.11687314278</v>
      </c>
      <c r="E57" s="138">
        <f>Q38+P38</f>
        <v>46188.258800914278</v>
      </c>
      <c r="F57" s="138">
        <f>SUM('Area Statement'!R38:U38)+SUM('Area Statement'!P38:Q38)</f>
        <v>1022964.3756740571</v>
      </c>
      <c r="G57" s="139">
        <f>F57/F58</f>
        <v>0.6436406395611336</v>
      </c>
      <c r="I57" s="136">
        <f>SUM(P51:Q51)</f>
        <v>43731.763919999998</v>
      </c>
      <c r="J57" s="136">
        <f>J56</f>
        <v>53916.107142857152</v>
      </c>
      <c r="K57" s="136">
        <f>SUM(I57:J57)</f>
        <v>97647.871062857157</v>
      </c>
      <c r="M57" s="136"/>
    </row>
    <row r="58" spans="1:21" x14ac:dyDescent="0.2">
      <c r="A58" s="134"/>
      <c r="B58" s="135">
        <f>B56+B57</f>
        <v>1148916.3145199998</v>
      </c>
      <c r="C58" s="135">
        <f>C56+C57</f>
        <v>1836147.9568536002</v>
      </c>
      <c r="F58" s="135">
        <f>F56+F57</f>
        <v>1589340.8725271998</v>
      </c>
      <c r="K58" s="136">
        <f>K56-K57</f>
        <v>468728.6257902857</v>
      </c>
    </row>
    <row r="59" spans="1:21" x14ac:dyDescent="0.2">
      <c r="B59" s="135"/>
    </row>
  </sheetData>
  <mergeCells count="15">
    <mergeCell ref="A52:B52"/>
    <mergeCell ref="A54:B54"/>
    <mergeCell ref="A1:U1"/>
    <mergeCell ref="X1:Z1"/>
    <mergeCell ref="A2:U2"/>
    <mergeCell ref="X2:Z2"/>
    <mergeCell ref="A3:A5"/>
    <mergeCell ref="H3:I3"/>
    <mergeCell ref="J3:K3"/>
    <mergeCell ref="L3:M3"/>
    <mergeCell ref="N3:O3"/>
    <mergeCell ref="P3:U3"/>
    <mergeCell ref="X3:Z3"/>
    <mergeCell ref="X4:Z4"/>
    <mergeCell ref="X5:Z5"/>
  </mergeCells>
  <conditionalFormatting sqref="R13:U37 R41:U50">
    <cfRule type="cellIs" dxfId="9" priority="6" operator="greaterThan">
      <formula>25001</formula>
    </cfRule>
    <cfRule type="cellIs" dxfId="8" priority="7" operator="between">
      <formula>20001</formula>
      <formula>25000</formula>
    </cfRule>
    <cfRule type="cellIs" dxfId="7" priority="8" operator="between">
      <formula>15001</formula>
      <formula>20000</formula>
    </cfRule>
    <cfRule type="cellIs" dxfId="6" priority="9" operator="between">
      <formula>10001</formula>
      <formula>15000</formula>
    </cfRule>
    <cfRule type="cellIs" dxfId="5" priority="10" operator="between">
      <formula>1</formula>
      <formula>10000</formula>
    </cfRule>
  </conditionalFormatting>
  <conditionalFormatting sqref="W1">
    <cfRule type="cellIs" dxfId="4" priority="1" operator="greaterThan">
      <formula>25001</formula>
    </cfRule>
    <cfRule type="cellIs" dxfId="3" priority="2" operator="between">
      <formula>20001</formula>
      <formula>25000</formula>
    </cfRule>
    <cfRule type="cellIs" dxfId="2" priority="3" operator="between">
      <formula>15001</formula>
      <formula>20000</formula>
    </cfRule>
    <cfRule type="cellIs" dxfId="1" priority="4" operator="between">
      <formula>10001</formula>
      <formula>15000</formula>
    </cfRule>
    <cfRule type="cellIs" dxfId="0" priority="5" operator="between">
      <formula>1</formula>
      <formula>10000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Cost of Construction</vt:lpstr>
      <vt:lpstr>ASSUMPTIONS</vt:lpstr>
      <vt:lpstr>Working</vt:lpstr>
      <vt:lpstr>Area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Garg - Corporate Finance</dc:creator>
  <cp:lastModifiedBy>Abhinav Chaturvedi</cp:lastModifiedBy>
  <dcterms:created xsi:type="dcterms:W3CDTF">2020-02-03T05:38:58Z</dcterms:created>
  <dcterms:modified xsi:type="dcterms:W3CDTF">2024-08-21T09:19:54Z</dcterms:modified>
</cp:coreProperties>
</file>