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 Progress Files\Yash Bhatnagar\PARQ\Report\"/>
    </mc:Choice>
  </mc:AlternateContent>
  <xr:revisionPtr revIDLastSave="0" documentId="13_ncr:1_{F7ABB2EE-26A6-49C4-B60C-C25B7D469914}" xr6:coauthVersionLast="47" xr6:coauthVersionMax="47" xr10:uidLastSave="{00000000-0000-0000-0000-000000000000}"/>
  <bookViews>
    <workbookView xWindow="-120" yWindow="-120" windowWidth="21840" windowHeight="13140" tabRatio="587" firstSheet="2" activeTab="4" xr2:uid="{00000000-000D-0000-FFFF-FFFF00000000}"/>
  </bookViews>
  <sheets>
    <sheet name="Sheet2" sheetId="30" r:id="rId1"/>
    <sheet name="Inventory-240401" sheetId="29" r:id="rId2"/>
    <sheet name="Inventory calculation" sheetId="11" r:id="rId3"/>
    <sheet name="Civil work" sheetId="12" r:id="rId4"/>
    <sheet name="Tower Details" sheetId="19" r:id="rId5"/>
  </sheets>
  <externalReferences>
    <externalReference r:id="rId6"/>
  </externalReferences>
  <definedNames>
    <definedName name="_xlnm._FilterDatabase" localSheetId="1" hidden="1">'Inventory-240401'!$A$3:$N$452</definedName>
    <definedName name="_xlnm._FilterDatabase" localSheetId="4" hidden="1">'Tower Details'!$G$8:$L$12</definedName>
    <definedName name="Excel_BuiltIn__FilterDatabase_1">#REF!</definedName>
    <definedName name="_xlnm.Print_Area" localSheetId="1">'Inventory-240401'!$P$2:$AB$37</definedName>
    <definedName name="View5">[1]hidnSheetNew!$C$2:$C$3</definedName>
  </definedNames>
  <calcPr calcId="181029"/>
  <pivotCaches>
    <pivotCache cacheId="10" r:id="rId7"/>
  </pivotCaches>
</workbook>
</file>

<file path=xl/calcChain.xml><?xml version="1.0" encoding="utf-8"?>
<calcChain xmlns="http://schemas.openxmlformats.org/spreadsheetml/2006/main">
  <c r="N453" i="29" l="1"/>
  <c r="V22" i="11"/>
  <c r="W22" i="11"/>
  <c r="U19" i="11"/>
  <c r="L12" i="11"/>
  <c r="J14" i="19" l="1"/>
  <c r="J15" i="19" s="1"/>
  <c r="O10" i="12"/>
  <c r="E22" i="12"/>
  <c r="K29" i="11"/>
  <c r="M29" i="11" s="1"/>
  <c r="K28" i="11"/>
  <c r="L28" i="11" s="1"/>
  <c r="M27" i="11"/>
  <c r="K27" i="11"/>
  <c r="L27" i="11" s="1"/>
  <c r="M26" i="11"/>
  <c r="K26" i="11"/>
  <c r="L26" i="11" s="1"/>
  <c r="K25" i="11"/>
  <c r="M25" i="11" s="1"/>
  <c r="K24" i="11"/>
  <c r="L24" i="11" s="1"/>
  <c r="M23" i="11"/>
  <c r="K23" i="11"/>
  <c r="L23" i="11" s="1"/>
  <c r="M22" i="11"/>
  <c r="L22" i="11"/>
  <c r="K22" i="11"/>
  <c r="K21" i="11"/>
  <c r="M21" i="11" s="1"/>
  <c r="K20" i="11"/>
  <c r="L20" i="11" s="1"/>
  <c r="M19" i="11"/>
  <c r="K19" i="11"/>
  <c r="L19" i="11" s="1"/>
  <c r="L18" i="11"/>
  <c r="K18" i="11"/>
  <c r="M18" i="11" s="1"/>
  <c r="K17" i="11"/>
  <c r="M17" i="11" s="1"/>
  <c r="K16" i="11"/>
  <c r="L16" i="11" s="1"/>
  <c r="M15" i="11"/>
  <c r="K15" i="11"/>
  <c r="L15" i="11" s="1"/>
  <c r="K14" i="11"/>
  <c r="M14" i="11" s="1"/>
  <c r="K13" i="11"/>
  <c r="M13" i="11" s="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U13" i="11"/>
  <c r="U12" i="11"/>
  <c r="L452" i="29"/>
  <c r="C451" i="29"/>
  <c r="N451" i="29" s="1"/>
  <c r="C450" i="29"/>
  <c r="N450" i="29" s="1"/>
  <c r="C449" i="29"/>
  <c r="N449" i="29" s="1"/>
  <c r="C448" i="29"/>
  <c r="N448" i="29" s="1"/>
  <c r="C447" i="29"/>
  <c r="N447" i="29" s="1"/>
  <c r="C446" i="29"/>
  <c r="N446" i="29" s="1"/>
  <c r="C445" i="29"/>
  <c r="N445" i="29" s="1"/>
  <c r="C444" i="29"/>
  <c r="N444" i="29" s="1"/>
  <c r="C443" i="29"/>
  <c r="N443" i="29" s="1"/>
  <c r="C442" i="29"/>
  <c r="N442" i="29" s="1"/>
  <c r="C441" i="29"/>
  <c r="N441" i="29" s="1"/>
  <c r="C440" i="29"/>
  <c r="N440" i="29" s="1"/>
  <c r="C439" i="29"/>
  <c r="N439" i="29" s="1"/>
  <c r="C438" i="29"/>
  <c r="N438" i="29" s="1"/>
  <c r="C437" i="29"/>
  <c r="N437" i="29" s="1"/>
  <c r="C436" i="29"/>
  <c r="N436" i="29" s="1"/>
  <c r="C435" i="29"/>
  <c r="N435" i="29" s="1"/>
  <c r="C434" i="29"/>
  <c r="N434" i="29" s="1"/>
  <c r="C433" i="29"/>
  <c r="N433" i="29" s="1"/>
  <c r="C432" i="29"/>
  <c r="N432" i="29" s="1"/>
  <c r="C431" i="29"/>
  <c r="N431" i="29" s="1"/>
  <c r="C430" i="29"/>
  <c r="N430" i="29" s="1"/>
  <c r="C429" i="29"/>
  <c r="N429" i="29" s="1"/>
  <c r="C428" i="29"/>
  <c r="N428" i="29" s="1"/>
  <c r="C427" i="29"/>
  <c r="N427" i="29" s="1"/>
  <c r="C426" i="29"/>
  <c r="N426" i="29" s="1"/>
  <c r="C425" i="29"/>
  <c r="N425" i="29" s="1"/>
  <c r="C424" i="29"/>
  <c r="N424" i="29" s="1"/>
  <c r="C423" i="29"/>
  <c r="N423" i="29" s="1"/>
  <c r="C422" i="29"/>
  <c r="N422" i="29" s="1"/>
  <c r="C421" i="29"/>
  <c r="N421" i="29" s="1"/>
  <c r="C420" i="29"/>
  <c r="N420" i="29" s="1"/>
  <c r="C419" i="29"/>
  <c r="N419" i="29" s="1"/>
  <c r="C418" i="29"/>
  <c r="N418" i="29" s="1"/>
  <c r="C417" i="29"/>
  <c r="N417" i="29" s="1"/>
  <c r="C416" i="29"/>
  <c r="N416" i="29" s="1"/>
  <c r="C415" i="29"/>
  <c r="N415" i="29" s="1"/>
  <c r="C414" i="29"/>
  <c r="N414" i="29" s="1"/>
  <c r="C413" i="29"/>
  <c r="N413" i="29" s="1"/>
  <c r="C412" i="29"/>
  <c r="N412" i="29" s="1"/>
  <c r="C411" i="29"/>
  <c r="N411" i="29" s="1"/>
  <c r="C410" i="29"/>
  <c r="N410" i="29" s="1"/>
  <c r="C409" i="29"/>
  <c r="N409" i="29" s="1"/>
  <c r="C408" i="29"/>
  <c r="N408" i="29" s="1"/>
  <c r="C407" i="29"/>
  <c r="N407" i="29" s="1"/>
  <c r="C406" i="29"/>
  <c r="N406" i="29" s="1"/>
  <c r="C405" i="29"/>
  <c r="N405" i="29" s="1"/>
  <c r="C404" i="29"/>
  <c r="N404" i="29" s="1"/>
  <c r="C403" i="29"/>
  <c r="N403" i="29" s="1"/>
  <c r="C402" i="29"/>
  <c r="N402" i="29" s="1"/>
  <c r="C401" i="29"/>
  <c r="N401" i="29" s="1"/>
  <c r="C400" i="29"/>
  <c r="N400" i="29" s="1"/>
  <c r="C399" i="29"/>
  <c r="N399" i="29" s="1"/>
  <c r="C398" i="29"/>
  <c r="N398" i="29" s="1"/>
  <c r="C397" i="29"/>
  <c r="N397" i="29" s="1"/>
  <c r="C396" i="29"/>
  <c r="N396" i="29" s="1"/>
  <c r="C395" i="29"/>
  <c r="N395" i="29" s="1"/>
  <c r="C394" i="29"/>
  <c r="N394" i="29" s="1"/>
  <c r="C393" i="29"/>
  <c r="N393" i="29" s="1"/>
  <c r="C392" i="29"/>
  <c r="N392" i="29" s="1"/>
  <c r="C391" i="29"/>
  <c r="N391" i="29" s="1"/>
  <c r="C390" i="29"/>
  <c r="N390" i="29" s="1"/>
  <c r="C389" i="29"/>
  <c r="N389" i="29" s="1"/>
  <c r="C388" i="29"/>
  <c r="N388" i="29" s="1"/>
  <c r="C387" i="29"/>
  <c r="N387" i="29" s="1"/>
  <c r="C386" i="29"/>
  <c r="N386" i="29" s="1"/>
  <c r="C385" i="29"/>
  <c r="N385" i="29" s="1"/>
  <c r="C384" i="29"/>
  <c r="N384" i="29" s="1"/>
  <c r="J383" i="29"/>
  <c r="J419" i="29" s="1"/>
  <c r="C383" i="29"/>
  <c r="N383" i="29" s="1"/>
  <c r="C382" i="29"/>
  <c r="N382" i="29" s="1"/>
  <c r="C381" i="29"/>
  <c r="N381" i="29" s="1"/>
  <c r="K380" i="29"/>
  <c r="K383" i="29" s="1"/>
  <c r="J380" i="29"/>
  <c r="J416" i="29" s="1"/>
  <c r="C380" i="29"/>
  <c r="N380" i="29" s="1"/>
  <c r="C379" i="29"/>
  <c r="N379" i="29" s="1"/>
  <c r="C378" i="29"/>
  <c r="N378" i="29" s="1"/>
  <c r="C377" i="29"/>
  <c r="N377" i="29" s="1"/>
  <c r="C376" i="29"/>
  <c r="N376" i="29" s="1"/>
  <c r="C375" i="29"/>
  <c r="N375" i="29" s="1"/>
  <c r="C374" i="29"/>
  <c r="N374" i="29" s="1"/>
  <c r="C373" i="29"/>
  <c r="N373" i="29" s="1"/>
  <c r="C372" i="29"/>
  <c r="N372" i="29" s="1"/>
  <c r="C371" i="29"/>
  <c r="N371" i="29" s="1"/>
  <c r="C370" i="29"/>
  <c r="N370" i="29" s="1"/>
  <c r="C369" i="29"/>
  <c r="N369" i="29" s="1"/>
  <c r="C368" i="29"/>
  <c r="N368" i="29" s="1"/>
  <c r="C367" i="29"/>
  <c r="N367" i="29" s="1"/>
  <c r="C366" i="29"/>
  <c r="N366" i="29" s="1"/>
  <c r="C365" i="29"/>
  <c r="N365" i="29" s="1"/>
  <c r="C364" i="29"/>
  <c r="N364" i="29" s="1"/>
  <c r="C363" i="29"/>
  <c r="N363" i="29" s="1"/>
  <c r="C362" i="29"/>
  <c r="N362" i="29" s="1"/>
  <c r="C361" i="29"/>
  <c r="N361" i="29" s="1"/>
  <c r="C360" i="29"/>
  <c r="N360" i="29" s="1"/>
  <c r="C359" i="29"/>
  <c r="N359" i="29" s="1"/>
  <c r="C358" i="29"/>
  <c r="N358" i="29" s="1"/>
  <c r="C357" i="29"/>
  <c r="N357" i="29" s="1"/>
  <c r="C356" i="29"/>
  <c r="N356" i="29" s="1"/>
  <c r="C355" i="29"/>
  <c r="N355" i="29" s="1"/>
  <c r="C354" i="29"/>
  <c r="N354" i="29" s="1"/>
  <c r="C353" i="29"/>
  <c r="N353" i="29" s="1"/>
  <c r="C352" i="29"/>
  <c r="N352" i="29" s="1"/>
  <c r="C351" i="29"/>
  <c r="N351" i="29" s="1"/>
  <c r="C350" i="29"/>
  <c r="N350" i="29" s="1"/>
  <c r="C349" i="29"/>
  <c r="N349" i="29" s="1"/>
  <c r="C348" i="29"/>
  <c r="N348" i="29" s="1"/>
  <c r="C347" i="29"/>
  <c r="N347" i="29" s="1"/>
  <c r="C346" i="29"/>
  <c r="N346" i="29" s="1"/>
  <c r="C345" i="29"/>
  <c r="N345" i="29" s="1"/>
  <c r="C344" i="29"/>
  <c r="N344" i="29" s="1"/>
  <c r="C343" i="29"/>
  <c r="N343" i="29" s="1"/>
  <c r="C342" i="29"/>
  <c r="N342" i="29" s="1"/>
  <c r="C341" i="29"/>
  <c r="N341" i="29" s="1"/>
  <c r="C340" i="29"/>
  <c r="N340" i="29" s="1"/>
  <c r="C339" i="29"/>
  <c r="N339" i="29" s="1"/>
  <c r="C338" i="29"/>
  <c r="N338" i="29" s="1"/>
  <c r="C337" i="29"/>
  <c r="N337" i="29" s="1"/>
  <c r="C336" i="29"/>
  <c r="N336" i="29" s="1"/>
  <c r="C335" i="29"/>
  <c r="N335" i="29" s="1"/>
  <c r="C334" i="29"/>
  <c r="N334" i="29" s="1"/>
  <c r="C333" i="29"/>
  <c r="N333" i="29" s="1"/>
  <c r="C332" i="29"/>
  <c r="N332" i="29" s="1"/>
  <c r="C331" i="29"/>
  <c r="N331" i="29" s="1"/>
  <c r="C330" i="29"/>
  <c r="N330" i="29" s="1"/>
  <c r="C329" i="29"/>
  <c r="N329" i="29" s="1"/>
  <c r="C328" i="29"/>
  <c r="N328" i="29" s="1"/>
  <c r="C327" i="29"/>
  <c r="N327" i="29" s="1"/>
  <c r="C326" i="29"/>
  <c r="N326" i="29" s="1"/>
  <c r="C325" i="29"/>
  <c r="N325" i="29" s="1"/>
  <c r="C324" i="29"/>
  <c r="N324" i="29" s="1"/>
  <c r="D323" i="29"/>
  <c r="D327" i="29" s="1"/>
  <c r="D331" i="29" s="1"/>
  <c r="D335" i="29" s="1"/>
  <c r="D339" i="29" s="1"/>
  <c r="D343" i="29" s="1"/>
  <c r="D347" i="29" s="1"/>
  <c r="D351" i="29" s="1"/>
  <c r="D355" i="29" s="1"/>
  <c r="D359" i="29" s="1"/>
  <c r="D363" i="29" s="1"/>
  <c r="D367" i="29" s="1"/>
  <c r="D371" i="29" s="1"/>
  <c r="D375" i="29" s="1"/>
  <c r="D379" i="29" s="1"/>
  <c r="D383" i="29" s="1"/>
  <c r="D387" i="29" s="1"/>
  <c r="D391" i="29" s="1"/>
  <c r="D395" i="29" s="1"/>
  <c r="D399" i="29" s="1"/>
  <c r="D403" i="29" s="1"/>
  <c r="D407" i="29" s="1"/>
  <c r="D411" i="29" s="1"/>
  <c r="D415" i="29" s="1"/>
  <c r="D419" i="29" s="1"/>
  <c r="D423" i="29" s="1"/>
  <c r="D427" i="29" s="1"/>
  <c r="D431" i="29" s="1"/>
  <c r="D435" i="29" s="1"/>
  <c r="D439" i="29" s="1"/>
  <c r="D443" i="29" s="1"/>
  <c r="D447" i="29" s="1"/>
  <c r="D451" i="29" s="1"/>
  <c r="C323" i="29"/>
  <c r="N323" i="29" s="1"/>
  <c r="D322" i="29"/>
  <c r="D326" i="29" s="1"/>
  <c r="D330" i="29" s="1"/>
  <c r="D334" i="29" s="1"/>
  <c r="D338" i="29" s="1"/>
  <c r="D342" i="29" s="1"/>
  <c r="D346" i="29" s="1"/>
  <c r="D350" i="29" s="1"/>
  <c r="D354" i="29" s="1"/>
  <c r="D358" i="29" s="1"/>
  <c r="D362" i="29" s="1"/>
  <c r="D366" i="29" s="1"/>
  <c r="D370" i="29" s="1"/>
  <c r="D374" i="29" s="1"/>
  <c r="D378" i="29" s="1"/>
  <c r="D382" i="29" s="1"/>
  <c r="D386" i="29" s="1"/>
  <c r="D390" i="29" s="1"/>
  <c r="D394" i="29" s="1"/>
  <c r="D398" i="29" s="1"/>
  <c r="D402" i="29" s="1"/>
  <c r="D406" i="29" s="1"/>
  <c r="D410" i="29" s="1"/>
  <c r="D414" i="29" s="1"/>
  <c r="D418" i="29" s="1"/>
  <c r="D422" i="29" s="1"/>
  <c r="D426" i="29" s="1"/>
  <c r="D430" i="29" s="1"/>
  <c r="D434" i="29" s="1"/>
  <c r="D438" i="29" s="1"/>
  <c r="D442" i="29" s="1"/>
  <c r="D446" i="29" s="1"/>
  <c r="D450" i="29" s="1"/>
  <c r="C322" i="29"/>
  <c r="N322" i="29" s="1"/>
  <c r="D321" i="29"/>
  <c r="D325" i="29" s="1"/>
  <c r="D329" i="29" s="1"/>
  <c r="D333" i="29" s="1"/>
  <c r="D337" i="29" s="1"/>
  <c r="D341" i="29" s="1"/>
  <c r="D345" i="29" s="1"/>
  <c r="D349" i="29" s="1"/>
  <c r="D353" i="29" s="1"/>
  <c r="D357" i="29" s="1"/>
  <c r="D361" i="29" s="1"/>
  <c r="D365" i="29" s="1"/>
  <c r="D369" i="29" s="1"/>
  <c r="D373" i="29" s="1"/>
  <c r="D377" i="29" s="1"/>
  <c r="D381" i="29" s="1"/>
  <c r="D385" i="29" s="1"/>
  <c r="D389" i="29" s="1"/>
  <c r="D393" i="29" s="1"/>
  <c r="D397" i="29" s="1"/>
  <c r="D401" i="29" s="1"/>
  <c r="D405" i="29" s="1"/>
  <c r="D409" i="29" s="1"/>
  <c r="D413" i="29" s="1"/>
  <c r="D417" i="29" s="1"/>
  <c r="D421" i="29" s="1"/>
  <c r="D425" i="29" s="1"/>
  <c r="D429" i="29" s="1"/>
  <c r="D433" i="29" s="1"/>
  <c r="D437" i="29" s="1"/>
  <c r="D441" i="29" s="1"/>
  <c r="D445" i="29" s="1"/>
  <c r="D449" i="29" s="1"/>
  <c r="C321" i="29"/>
  <c r="N321" i="29" s="1"/>
  <c r="D320" i="29"/>
  <c r="D324" i="29" s="1"/>
  <c r="D328" i="29" s="1"/>
  <c r="D332" i="29" s="1"/>
  <c r="D336" i="29" s="1"/>
  <c r="D340" i="29" s="1"/>
  <c r="D344" i="29" s="1"/>
  <c r="D348" i="29" s="1"/>
  <c r="D352" i="29" s="1"/>
  <c r="D356" i="29" s="1"/>
  <c r="D360" i="29" s="1"/>
  <c r="D364" i="29" s="1"/>
  <c r="D368" i="29" s="1"/>
  <c r="D372" i="29" s="1"/>
  <c r="D376" i="29" s="1"/>
  <c r="D380" i="29" s="1"/>
  <c r="D384" i="29" s="1"/>
  <c r="D388" i="29" s="1"/>
  <c r="D392" i="29" s="1"/>
  <c r="D396" i="29" s="1"/>
  <c r="D400" i="29" s="1"/>
  <c r="D404" i="29" s="1"/>
  <c r="D408" i="29" s="1"/>
  <c r="D412" i="29" s="1"/>
  <c r="D416" i="29" s="1"/>
  <c r="D420" i="29" s="1"/>
  <c r="D424" i="29" s="1"/>
  <c r="D428" i="29" s="1"/>
  <c r="D432" i="29" s="1"/>
  <c r="D436" i="29" s="1"/>
  <c r="D440" i="29" s="1"/>
  <c r="D444" i="29" s="1"/>
  <c r="D448" i="29" s="1"/>
  <c r="C320" i="29"/>
  <c r="N320" i="29" s="1"/>
  <c r="C319" i="29"/>
  <c r="N319" i="29" s="1"/>
  <c r="C318" i="29"/>
  <c r="N318" i="29" s="1"/>
  <c r="C317" i="29"/>
  <c r="N317" i="29" s="1"/>
  <c r="K316" i="29"/>
  <c r="K317" i="29" s="1"/>
  <c r="K318" i="29" s="1"/>
  <c r="J316" i="29"/>
  <c r="J317" i="29" s="1"/>
  <c r="C316" i="29"/>
  <c r="N316" i="29" s="1"/>
  <c r="C315" i="29"/>
  <c r="N315" i="29" s="1"/>
  <c r="C314" i="29"/>
  <c r="N314" i="29" s="1"/>
  <c r="C313" i="29"/>
  <c r="N313" i="29" s="1"/>
  <c r="C312" i="29"/>
  <c r="N312" i="29" s="1"/>
  <c r="C311" i="29"/>
  <c r="N311" i="29" s="1"/>
  <c r="C310" i="29"/>
  <c r="N310" i="29" s="1"/>
  <c r="C309" i="29"/>
  <c r="N309" i="29" s="1"/>
  <c r="C308" i="29"/>
  <c r="N308" i="29" s="1"/>
  <c r="C307" i="29"/>
  <c r="N307" i="29" s="1"/>
  <c r="C306" i="29"/>
  <c r="N306" i="29" s="1"/>
  <c r="C305" i="29"/>
  <c r="N305" i="29" s="1"/>
  <c r="C304" i="29"/>
  <c r="N304" i="29" s="1"/>
  <c r="K303" i="29"/>
  <c r="K267" i="29" s="1"/>
  <c r="J303" i="29"/>
  <c r="J267" i="29" s="1"/>
  <c r="C303" i="29"/>
  <c r="N303" i="29" s="1"/>
  <c r="C302" i="29"/>
  <c r="N302" i="29" s="1"/>
  <c r="C301" i="29"/>
  <c r="N301" i="29" s="1"/>
  <c r="C300" i="29"/>
  <c r="N300" i="29" s="1"/>
  <c r="C299" i="29"/>
  <c r="N299" i="29" s="1"/>
  <c r="C298" i="29"/>
  <c r="N298" i="29" s="1"/>
  <c r="C297" i="29"/>
  <c r="N297" i="29" s="1"/>
  <c r="C296" i="29"/>
  <c r="N296" i="29" s="1"/>
  <c r="C295" i="29"/>
  <c r="N295" i="29" s="1"/>
  <c r="C294" i="29"/>
  <c r="N294" i="29" s="1"/>
  <c r="C293" i="29"/>
  <c r="N293" i="29" s="1"/>
  <c r="C292" i="29"/>
  <c r="N292" i="29" s="1"/>
  <c r="C291" i="29"/>
  <c r="N291" i="29" s="1"/>
  <c r="C290" i="29"/>
  <c r="N290" i="29" s="1"/>
  <c r="C289" i="29"/>
  <c r="N289" i="29" s="1"/>
  <c r="C288" i="29"/>
  <c r="N288" i="29" s="1"/>
  <c r="C287" i="29"/>
  <c r="N287" i="29" s="1"/>
  <c r="C286" i="29"/>
  <c r="N286" i="29" s="1"/>
  <c r="C285" i="29"/>
  <c r="N285" i="29" s="1"/>
  <c r="C284" i="29"/>
  <c r="N284" i="29" s="1"/>
  <c r="C283" i="29"/>
  <c r="N283" i="29" s="1"/>
  <c r="C282" i="29"/>
  <c r="N282" i="29" s="1"/>
  <c r="C281" i="29"/>
  <c r="N281" i="29" s="1"/>
  <c r="C280" i="29"/>
  <c r="N280" i="29" s="1"/>
  <c r="C279" i="29"/>
  <c r="N279" i="29" s="1"/>
  <c r="C278" i="29"/>
  <c r="N278" i="29" s="1"/>
  <c r="C277" i="29"/>
  <c r="N277" i="29" s="1"/>
  <c r="C276" i="29"/>
  <c r="N276" i="29" s="1"/>
  <c r="C275" i="29"/>
  <c r="N275" i="29" s="1"/>
  <c r="C274" i="29"/>
  <c r="N274" i="29" s="1"/>
  <c r="C273" i="29"/>
  <c r="N273" i="29" s="1"/>
  <c r="C272" i="29"/>
  <c r="N272" i="29" s="1"/>
  <c r="C271" i="29"/>
  <c r="N271" i="29" s="1"/>
  <c r="C270" i="29"/>
  <c r="N270" i="29" s="1"/>
  <c r="C269" i="29"/>
  <c r="N269" i="29" s="1"/>
  <c r="C268" i="29"/>
  <c r="N268" i="29" s="1"/>
  <c r="C267" i="29"/>
  <c r="N267" i="29" s="1"/>
  <c r="C266" i="29"/>
  <c r="N266" i="29" s="1"/>
  <c r="C265" i="29"/>
  <c r="N265" i="29" s="1"/>
  <c r="C264" i="29"/>
  <c r="N264" i="29" s="1"/>
  <c r="C263" i="29"/>
  <c r="N263" i="29" s="1"/>
  <c r="C262" i="29"/>
  <c r="N262" i="29" s="1"/>
  <c r="C261" i="29"/>
  <c r="N261" i="29" s="1"/>
  <c r="C260" i="29"/>
  <c r="N260" i="29" s="1"/>
  <c r="C259" i="29"/>
  <c r="N259" i="29" s="1"/>
  <c r="C258" i="29"/>
  <c r="N258" i="29" s="1"/>
  <c r="C257" i="29"/>
  <c r="N257" i="29" s="1"/>
  <c r="C256" i="29"/>
  <c r="N256" i="29" s="1"/>
  <c r="C255" i="29"/>
  <c r="N255" i="29" s="1"/>
  <c r="C254" i="29"/>
  <c r="N254" i="29" s="1"/>
  <c r="C253" i="29"/>
  <c r="N253" i="29" s="1"/>
  <c r="C252" i="29"/>
  <c r="N252" i="29" s="1"/>
  <c r="C251" i="29"/>
  <c r="N251" i="29" s="1"/>
  <c r="C250" i="29"/>
  <c r="N250" i="29" s="1"/>
  <c r="C249" i="29"/>
  <c r="N249" i="29" s="1"/>
  <c r="C248" i="29"/>
  <c r="N248" i="29" s="1"/>
  <c r="C247" i="29"/>
  <c r="N247" i="29" s="1"/>
  <c r="C246" i="29"/>
  <c r="N246" i="29" s="1"/>
  <c r="C245" i="29"/>
  <c r="N245" i="29" s="1"/>
  <c r="C244" i="29"/>
  <c r="N244" i="29" s="1"/>
  <c r="C243" i="29"/>
  <c r="N243" i="29" s="1"/>
  <c r="C242" i="29"/>
  <c r="N242" i="29" s="1"/>
  <c r="C241" i="29"/>
  <c r="N241" i="29" s="1"/>
  <c r="C240" i="29"/>
  <c r="N240" i="29" s="1"/>
  <c r="C239" i="29"/>
  <c r="N239" i="29" s="1"/>
  <c r="C238" i="29"/>
  <c r="N238" i="29" s="1"/>
  <c r="C237" i="29"/>
  <c r="N237" i="29" s="1"/>
  <c r="C236" i="29"/>
  <c r="N236" i="29" s="1"/>
  <c r="C235" i="29"/>
  <c r="N235" i="29" s="1"/>
  <c r="C234" i="29"/>
  <c r="N234" i="29" s="1"/>
  <c r="C233" i="29"/>
  <c r="N233" i="29" s="1"/>
  <c r="C232" i="29"/>
  <c r="N232" i="29" s="1"/>
  <c r="C231" i="29"/>
  <c r="N231" i="29" s="1"/>
  <c r="C230" i="29"/>
  <c r="N230" i="29" s="1"/>
  <c r="C229" i="29"/>
  <c r="N229" i="29" s="1"/>
  <c r="C228" i="29"/>
  <c r="N228" i="29" s="1"/>
  <c r="C227" i="29"/>
  <c r="N227" i="29" s="1"/>
  <c r="C226" i="29"/>
  <c r="N226" i="29" s="1"/>
  <c r="C225" i="29"/>
  <c r="N225" i="29" s="1"/>
  <c r="C224" i="29"/>
  <c r="N224" i="29" s="1"/>
  <c r="C223" i="29"/>
  <c r="N223" i="29" s="1"/>
  <c r="C222" i="29"/>
  <c r="N222" i="29" s="1"/>
  <c r="C221" i="29"/>
  <c r="N221" i="29" s="1"/>
  <c r="C220" i="29"/>
  <c r="N220" i="29" s="1"/>
  <c r="C219" i="29"/>
  <c r="N219" i="29" s="1"/>
  <c r="C218" i="29"/>
  <c r="N218" i="29" s="1"/>
  <c r="C217" i="29"/>
  <c r="N217" i="29" s="1"/>
  <c r="C216" i="29"/>
  <c r="N216" i="29" s="1"/>
  <c r="C215" i="29"/>
  <c r="N215" i="29" s="1"/>
  <c r="C214" i="29"/>
  <c r="N214" i="29" s="1"/>
  <c r="C213" i="29"/>
  <c r="N213" i="29" s="1"/>
  <c r="C212" i="29"/>
  <c r="N212" i="29" s="1"/>
  <c r="C211" i="29"/>
  <c r="N211" i="29" s="1"/>
  <c r="C210" i="29"/>
  <c r="N210" i="29" s="1"/>
  <c r="C209" i="29"/>
  <c r="N209" i="29" s="1"/>
  <c r="C208" i="29"/>
  <c r="N208" i="29" s="1"/>
  <c r="D207" i="29"/>
  <c r="D211" i="29" s="1"/>
  <c r="D215" i="29" s="1"/>
  <c r="D219" i="29" s="1"/>
  <c r="D223" i="29" s="1"/>
  <c r="D227" i="29" s="1"/>
  <c r="D231" i="29" s="1"/>
  <c r="D235" i="29" s="1"/>
  <c r="D239" i="29" s="1"/>
  <c r="D243" i="29" s="1"/>
  <c r="D247" i="29" s="1"/>
  <c r="D251" i="29" s="1"/>
  <c r="D255" i="29" s="1"/>
  <c r="D259" i="29" s="1"/>
  <c r="D263" i="29" s="1"/>
  <c r="D267" i="29" s="1"/>
  <c r="D271" i="29" s="1"/>
  <c r="D275" i="29" s="1"/>
  <c r="D279" i="29" s="1"/>
  <c r="D283" i="29" s="1"/>
  <c r="D287" i="29" s="1"/>
  <c r="D291" i="29" s="1"/>
  <c r="D295" i="29" s="1"/>
  <c r="D299" i="29" s="1"/>
  <c r="D303" i="29" s="1"/>
  <c r="D307" i="29" s="1"/>
  <c r="D311" i="29" s="1"/>
  <c r="D315" i="29" s="1"/>
  <c r="C207" i="29"/>
  <c r="N207" i="29" s="1"/>
  <c r="D206" i="29"/>
  <c r="D210" i="29" s="1"/>
  <c r="D214" i="29" s="1"/>
  <c r="D218" i="29" s="1"/>
  <c r="D222" i="29" s="1"/>
  <c r="D226" i="29" s="1"/>
  <c r="D230" i="29" s="1"/>
  <c r="D234" i="29" s="1"/>
  <c r="D238" i="29" s="1"/>
  <c r="D242" i="29" s="1"/>
  <c r="D246" i="29" s="1"/>
  <c r="D250" i="29" s="1"/>
  <c r="D254" i="29" s="1"/>
  <c r="D258" i="29" s="1"/>
  <c r="D262" i="29" s="1"/>
  <c r="D266" i="29" s="1"/>
  <c r="D270" i="29" s="1"/>
  <c r="D274" i="29" s="1"/>
  <c r="D278" i="29" s="1"/>
  <c r="D282" i="29" s="1"/>
  <c r="D286" i="29" s="1"/>
  <c r="D290" i="29" s="1"/>
  <c r="D294" i="29" s="1"/>
  <c r="D298" i="29" s="1"/>
  <c r="D302" i="29" s="1"/>
  <c r="D306" i="29" s="1"/>
  <c r="D310" i="29" s="1"/>
  <c r="D314" i="29" s="1"/>
  <c r="C206" i="29"/>
  <c r="N206" i="29" s="1"/>
  <c r="D205" i="29"/>
  <c r="D209" i="29" s="1"/>
  <c r="D213" i="29" s="1"/>
  <c r="D217" i="29" s="1"/>
  <c r="D221" i="29" s="1"/>
  <c r="D225" i="29" s="1"/>
  <c r="D229" i="29" s="1"/>
  <c r="D233" i="29" s="1"/>
  <c r="D237" i="29" s="1"/>
  <c r="D241" i="29" s="1"/>
  <c r="D245" i="29" s="1"/>
  <c r="D249" i="29" s="1"/>
  <c r="D253" i="29" s="1"/>
  <c r="D257" i="29" s="1"/>
  <c r="D261" i="29" s="1"/>
  <c r="D265" i="29" s="1"/>
  <c r="D269" i="29" s="1"/>
  <c r="D273" i="29" s="1"/>
  <c r="D277" i="29" s="1"/>
  <c r="D281" i="29" s="1"/>
  <c r="D285" i="29" s="1"/>
  <c r="D289" i="29" s="1"/>
  <c r="D293" i="29" s="1"/>
  <c r="D297" i="29" s="1"/>
  <c r="D301" i="29" s="1"/>
  <c r="D305" i="29" s="1"/>
  <c r="D309" i="29" s="1"/>
  <c r="D313" i="29" s="1"/>
  <c r="C205" i="29"/>
  <c r="N205" i="29" s="1"/>
  <c r="D204" i="29"/>
  <c r="D208" i="29" s="1"/>
  <c r="D212" i="29" s="1"/>
  <c r="D216" i="29" s="1"/>
  <c r="D220" i="29" s="1"/>
  <c r="D224" i="29" s="1"/>
  <c r="D228" i="29" s="1"/>
  <c r="D232" i="29" s="1"/>
  <c r="D236" i="29" s="1"/>
  <c r="D240" i="29" s="1"/>
  <c r="D244" i="29" s="1"/>
  <c r="D248" i="29" s="1"/>
  <c r="D252" i="29" s="1"/>
  <c r="D256" i="29" s="1"/>
  <c r="D260" i="29" s="1"/>
  <c r="D264" i="29" s="1"/>
  <c r="D268" i="29" s="1"/>
  <c r="D272" i="29" s="1"/>
  <c r="D276" i="29" s="1"/>
  <c r="D280" i="29" s="1"/>
  <c r="D284" i="29" s="1"/>
  <c r="D288" i="29" s="1"/>
  <c r="D292" i="29" s="1"/>
  <c r="D296" i="29" s="1"/>
  <c r="D300" i="29" s="1"/>
  <c r="D304" i="29" s="1"/>
  <c r="D308" i="29" s="1"/>
  <c r="D312" i="29" s="1"/>
  <c r="C204" i="29"/>
  <c r="N204" i="29" s="1"/>
  <c r="K203" i="29"/>
  <c r="K207" i="29" s="1"/>
  <c r="K211" i="29" s="1"/>
  <c r="K215" i="29" s="1"/>
  <c r="K219" i="29" s="1"/>
  <c r="K223" i="29" s="1"/>
  <c r="K227" i="29" s="1"/>
  <c r="K231" i="29" s="1"/>
  <c r="K235" i="29" s="1"/>
  <c r="K239" i="29" s="1"/>
  <c r="K243" i="29" s="1"/>
  <c r="K247" i="29" s="1"/>
  <c r="K251" i="29" s="1"/>
  <c r="K255" i="29" s="1"/>
  <c r="K259" i="29" s="1"/>
  <c r="K263" i="29" s="1"/>
  <c r="K271" i="29" s="1"/>
  <c r="J203" i="29"/>
  <c r="J207" i="29" s="1"/>
  <c r="J211" i="29" s="1"/>
  <c r="J215" i="29" s="1"/>
  <c r="J219" i="29" s="1"/>
  <c r="J223" i="29" s="1"/>
  <c r="J227" i="29" s="1"/>
  <c r="J231" i="29" s="1"/>
  <c r="J235" i="29" s="1"/>
  <c r="J239" i="29" s="1"/>
  <c r="J243" i="29" s="1"/>
  <c r="J247" i="29" s="1"/>
  <c r="J251" i="29" s="1"/>
  <c r="J255" i="29" s="1"/>
  <c r="J259" i="29" s="1"/>
  <c r="J263" i="29" s="1"/>
  <c r="J271" i="29" s="1"/>
  <c r="C203" i="29"/>
  <c r="N203" i="29" s="1"/>
  <c r="K202" i="29"/>
  <c r="K206" i="29" s="1"/>
  <c r="K210" i="29" s="1"/>
  <c r="K214" i="29" s="1"/>
  <c r="K218" i="29" s="1"/>
  <c r="K222" i="29" s="1"/>
  <c r="K226" i="29" s="1"/>
  <c r="K230" i="29" s="1"/>
  <c r="K234" i="29" s="1"/>
  <c r="K238" i="29" s="1"/>
  <c r="K242" i="29" s="1"/>
  <c r="K246" i="29" s="1"/>
  <c r="K250" i="29" s="1"/>
  <c r="K254" i="29" s="1"/>
  <c r="K258" i="29" s="1"/>
  <c r="K262" i="29" s="1"/>
  <c r="J202" i="29"/>
  <c r="J206" i="29" s="1"/>
  <c r="J210" i="29" s="1"/>
  <c r="J214" i="29" s="1"/>
  <c r="J218" i="29" s="1"/>
  <c r="J222" i="29" s="1"/>
  <c r="J226" i="29" s="1"/>
  <c r="J230" i="29" s="1"/>
  <c r="J234" i="29" s="1"/>
  <c r="J238" i="29" s="1"/>
  <c r="J242" i="29" s="1"/>
  <c r="J246" i="29" s="1"/>
  <c r="J250" i="29" s="1"/>
  <c r="J254" i="29" s="1"/>
  <c r="J258" i="29" s="1"/>
  <c r="J262" i="29" s="1"/>
  <c r="J266" i="29" s="1"/>
  <c r="J270" i="29" s="1"/>
  <c r="J274" i="29" s="1"/>
  <c r="J278" i="29" s="1"/>
  <c r="J282" i="29" s="1"/>
  <c r="J286" i="29" s="1"/>
  <c r="J290" i="29" s="1"/>
  <c r="J294" i="29" s="1"/>
  <c r="J298" i="29" s="1"/>
  <c r="C202" i="29"/>
  <c r="N202" i="29" s="1"/>
  <c r="C201" i="29"/>
  <c r="N201" i="29" s="1"/>
  <c r="C200" i="29"/>
  <c r="N200" i="29" s="1"/>
  <c r="C199" i="29"/>
  <c r="N199" i="29" s="1"/>
  <c r="C198" i="29"/>
  <c r="N198" i="29" s="1"/>
  <c r="C197" i="29"/>
  <c r="N197" i="29" s="1"/>
  <c r="C196" i="29"/>
  <c r="N196" i="29" s="1"/>
  <c r="C195" i="29"/>
  <c r="N195" i="29" s="1"/>
  <c r="C194" i="29"/>
  <c r="N194" i="29" s="1"/>
  <c r="C193" i="29"/>
  <c r="N193" i="29" s="1"/>
  <c r="C192" i="29"/>
  <c r="N192" i="29" s="1"/>
  <c r="C191" i="29"/>
  <c r="N191" i="29" s="1"/>
  <c r="C190" i="29"/>
  <c r="N190" i="29" s="1"/>
  <c r="C189" i="29"/>
  <c r="N189" i="29" s="1"/>
  <c r="C188" i="29"/>
  <c r="N188" i="29" s="1"/>
  <c r="C187" i="29"/>
  <c r="N187" i="29" s="1"/>
  <c r="C186" i="29"/>
  <c r="N186" i="29" s="1"/>
  <c r="C185" i="29"/>
  <c r="N185" i="29" s="1"/>
  <c r="C184" i="29"/>
  <c r="N184" i="29" s="1"/>
  <c r="C183" i="29"/>
  <c r="N183" i="29" s="1"/>
  <c r="C182" i="29"/>
  <c r="N182" i="29" s="1"/>
  <c r="C181" i="29"/>
  <c r="N181" i="29" s="1"/>
  <c r="C180" i="29"/>
  <c r="N180" i="29" s="1"/>
  <c r="C179" i="29"/>
  <c r="N179" i="29" s="1"/>
  <c r="C178" i="29"/>
  <c r="N178" i="29" s="1"/>
  <c r="C177" i="29"/>
  <c r="N177" i="29" s="1"/>
  <c r="C176" i="29"/>
  <c r="N176" i="29" s="1"/>
  <c r="C175" i="29"/>
  <c r="N175" i="29" s="1"/>
  <c r="C174" i="29"/>
  <c r="N174" i="29" s="1"/>
  <c r="C173" i="29"/>
  <c r="N173" i="29" s="1"/>
  <c r="C172" i="29"/>
  <c r="N172" i="29" s="1"/>
  <c r="C171" i="29"/>
  <c r="N171" i="29" s="1"/>
  <c r="C170" i="29"/>
  <c r="N170" i="29" s="1"/>
  <c r="C169" i="29"/>
  <c r="N169" i="29" s="1"/>
  <c r="C168" i="29"/>
  <c r="N168" i="29" s="1"/>
  <c r="C167" i="29"/>
  <c r="N167" i="29" s="1"/>
  <c r="C166" i="29"/>
  <c r="N166" i="29" s="1"/>
  <c r="C165" i="29"/>
  <c r="N165" i="29" s="1"/>
  <c r="C164" i="29"/>
  <c r="N164" i="29" s="1"/>
  <c r="K163" i="29"/>
  <c r="K199" i="29" s="1"/>
  <c r="C163" i="29"/>
  <c r="N163" i="29" s="1"/>
  <c r="C162" i="29"/>
  <c r="N162" i="29" s="1"/>
  <c r="C161" i="29"/>
  <c r="N161" i="29" s="1"/>
  <c r="C160" i="29"/>
  <c r="N160" i="29" s="1"/>
  <c r="C159" i="29"/>
  <c r="N159" i="29" s="1"/>
  <c r="C158" i="29"/>
  <c r="N158" i="29" s="1"/>
  <c r="C157" i="29"/>
  <c r="N157" i="29" s="1"/>
  <c r="C156" i="29"/>
  <c r="N156" i="29" s="1"/>
  <c r="C155" i="29"/>
  <c r="N155" i="29" s="1"/>
  <c r="C154" i="29"/>
  <c r="N154" i="29" s="1"/>
  <c r="C153" i="29"/>
  <c r="N153" i="29" s="1"/>
  <c r="C152" i="29"/>
  <c r="N152" i="29" s="1"/>
  <c r="C151" i="29"/>
  <c r="N151" i="29" s="1"/>
  <c r="C150" i="29"/>
  <c r="N150" i="29" s="1"/>
  <c r="C149" i="29"/>
  <c r="N149" i="29" s="1"/>
  <c r="C148" i="29"/>
  <c r="N148" i="29" s="1"/>
  <c r="C147" i="29"/>
  <c r="N147" i="29" s="1"/>
  <c r="C146" i="29"/>
  <c r="N146" i="29" s="1"/>
  <c r="C145" i="29"/>
  <c r="N145" i="29" s="1"/>
  <c r="C144" i="29"/>
  <c r="N144" i="29" s="1"/>
  <c r="C143" i="29"/>
  <c r="N143" i="29" s="1"/>
  <c r="C142" i="29"/>
  <c r="N142" i="29" s="1"/>
  <c r="C141" i="29"/>
  <c r="N141" i="29" s="1"/>
  <c r="C140" i="29"/>
  <c r="N140" i="29" s="1"/>
  <c r="C139" i="29"/>
  <c r="N139" i="29" s="1"/>
  <c r="C138" i="29"/>
  <c r="N138" i="29" s="1"/>
  <c r="C137" i="29"/>
  <c r="N137" i="29" s="1"/>
  <c r="C136" i="29"/>
  <c r="N136" i="29" s="1"/>
  <c r="C135" i="29"/>
  <c r="N135" i="29" s="1"/>
  <c r="C134" i="29"/>
  <c r="N134" i="29" s="1"/>
  <c r="C133" i="29"/>
  <c r="N133" i="29" s="1"/>
  <c r="C132" i="29"/>
  <c r="N132" i="29" s="1"/>
  <c r="C131" i="29"/>
  <c r="N131" i="29" s="1"/>
  <c r="C130" i="29"/>
  <c r="N130" i="29" s="1"/>
  <c r="C129" i="29"/>
  <c r="N129" i="29" s="1"/>
  <c r="C128" i="29"/>
  <c r="N128" i="29" s="1"/>
  <c r="C127" i="29"/>
  <c r="N127" i="29" s="1"/>
  <c r="C126" i="29"/>
  <c r="N126" i="29" s="1"/>
  <c r="C125" i="29"/>
  <c r="N125" i="29" s="1"/>
  <c r="C124" i="29"/>
  <c r="N124" i="29" s="1"/>
  <c r="C123" i="29"/>
  <c r="N123" i="29" s="1"/>
  <c r="C122" i="29"/>
  <c r="N122" i="29" s="1"/>
  <c r="C121" i="29"/>
  <c r="N121" i="29" s="1"/>
  <c r="C120" i="29"/>
  <c r="N120" i="29" s="1"/>
  <c r="C119" i="29"/>
  <c r="N119" i="29" s="1"/>
  <c r="C118" i="29"/>
  <c r="N118" i="29" s="1"/>
  <c r="C117" i="29"/>
  <c r="N117" i="29" s="1"/>
  <c r="C116" i="29"/>
  <c r="N116" i="29" s="1"/>
  <c r="C115" i="29"/>
  <c r="N115" i="29" s="1"/>
  <c r="C114" i="29"/>
  <c r="N114" i="29" s="1"/>
  <c r="C113" i="29"/>
  <c r="N113" i="29" s="1"/>
  <c r="C112" i="29"/>
  <c r="N112" i="29" s="1"/>
  <c r="C111" i="29"/>
  <c r="N111" i="29" s="1"/>
  <c r="C110" i="29"/>
  <c r="N110" i="29" s="1"/>
  <c r="C109" i="29"/>
  <c r="N109" i="29" s="1"/>
  <c r="C108" i="29"/>
  <c r="N108" i="29" s="1"/>
  <c r="C107" i="29"/>
  <c r="N107" i="29" s="1"/>
  <c r="C106" i="29"/>
  <c r="N106" i="29" s="1"/>
  <c r="C105" i="29"/>
  <c r="N105" i="29" s="1"/>
  <c r="C104" i="29"/>
  <c r="N104" i="29" s="1"/>
  <c r="D103" i="29"/>
  <c r="D107" i="29" s="1"/>
  <c r="D111" i="29" s="1"/>
  <c r="D115" i="29" s="1"/>
  <c r="D119" i="29" s="1"/>
  <c r="D123" i="29" s="1"/>
  <c r="D127" i="29" s="1"/>
  <c r="D131" i="29" s="1"/>
  <c r="D135" i="29" s="1"/>
  <c r="D139" i="29" s="1"/>
  <c r="D143" i="29" s="1"/>
  <c r="D147" i="29" s="1"/>
  <c r="D151" i="29" s="1"/>
  <c r="D155" i="29" s="1"/>
  <c r="D159" i="29" s="1"/>
  <c r="D163" i="29" s="1"/>
  <c r="D167" i="29" s="1"/>
  <c r="D171" i="29" s="1"/>
  <c r="D175" i="29" s="1"/>
  <c r="D179" i="29" s="1"/>
  <c r="D183" i="29" s="1"/>
  <c r="D187" i="29" s="1"/>
  <c r="D191" i="29" s="1"/>
  <c r="D195" i="29" s="1"/>
  <c r="D199" i="29" s="1"/>
  <c r="C103" i="29"/>
  <c r="N103" i="29" s="1"/>
  <c r="D102" i="29"/>
  <c r="D106" i="29" s="1"/>
  <c r="D110" i="29" s="1"/>
  <c r="D114" i="29" s="1"/>
  <c r="D118" i="29" s="1"/>
  <c r="D122" i="29" s="1"/>
  <c r="D126" i="29" s="1"/>
  <c r="D130" i="29" s="1"/>
  <c r="D134" i="29" s="1"/>
  <c r="D138" i="29" s="1"/>
  <c r="D142" i="29" s="1"/>
  <c r="D146" i="29" s="1"/>
  <c r="D150" i="29" s="1"/>
  <c r="D154" i="29" s="1"/>
  <c r="D158" i="29" s="1"/>
  <c r="D162" i="29" s="1"/>
  <c r="D166" i="29" s="1"/>
  <c r="D170" i="29" s="1"/>
  <c r="D174" i="29" s="1"/>
  <c r="D178" i="29" s="1"/>
  <c r="D182" i="29" s="1"/>
  <c r="D186" i="29" s="1"/>
  <c r="D190" i="29" s="1"/>
  <c r="D194" i="29" s="1"/>
  <c r="D198" i="29" s="1"/>
  <c r="C102" i="29"/>
  <c r="N102" i="29" s="1"/>
  <c r="D101" i="29"/>
  <c r="D105" i="29" s="1"/>
  <c r="D109" i="29" s="1"/>
  <c r="D113" i="29" s="1"/>
  <c r="D117" i="29" s="1"/>
  <c r="D121" i="29" s="1"/>
  <c r="D125" i="29" s="1"/>
  <c r="D129" i="29" s="1"/>
  <c r="D133" i="29" s="1"/>
  <c r="D137" i="29" s="1"/>
  <c r="D141" i="29" s="1"/>
  <c r="D145" i="29" s="1"/>
  <c r="D149" i="29" s="1"/>
  <c r="D153" i="29" s="1"/>
  <c r="D157" i="29" s="1"/>
  <c r="D161" i="29" s="1"/>
  <c r="D165" i="29" s="1"/>
  <c r="D169" i="29" s="1"/>
  <c r="D173" i="29" s="1"/>
  <c r="D177" i="29" s="1"/>
  <c r="D181" i="29" s="1"/>
  <c r="D185" i="29" s="1"/>
  <c r="D189" i="29" s="1"/>
  <c r="D193" i="29" s="1"/>
  <c r="D197" i="29" s="1"/>
  <c r="C101" i="29"/>
  <c r="N101" i="29" s="1"/>
  <c r="D100" i="29"/>
  <c r="D104" i="29" s="1"/>
  <c r="D108" i="29" s="1"/>
  <c r="D112" i="29" s="1"/>
  <c r="D116" i="29" s="1"/>
  <c r="D120" i="29" s="1"/>
  <c r="D124" i="29" s="1"/>
  <c r="D128" i="29" s="1"/>
  <c r="D132" i="29" s="1"/>
  <c r="D136" i="29" s="1"/>
  <c r="D140" i="29" s="1"/>
  <c r="D144" i="29" s="1"/>
  <c r="D148" i="29" s="1"/>
  <c r="D152" i="29" s="1"/>
  <c r="D156" i="29" s="1"/>
  <c r="D160" i="29" s="1"/>
  <c r="D164" i="29" s="1"/>
  <c r="D168" i="29" s="1"/>
  <c r="D172" i="29" s="1"/>
  <c r="D176" i="29" s="1"/>
  <c r="D180" i="29" s="1"/>
  <c r="D184" i="29" s="1"/>
  <c r="D188" i="29" s="1"/>
  <c r="D192" i="29" s="1"/>
  <c r="D196" i="29" s="1"/>
  <c r="C100" i="29"/>
  <c r="N100" i="29" s="1"/>
  <c r="K99" i="29"/>
  <c r="K103" i="29" s="1"/>
  <c r="K107" i="29" s="1"/>
  <c r="K111" i="29" s="1"/>
  <c r="K115" i="29" s="1"/>
  <c r="K119" i="29" s="1"/>
  <c r="K123" i="29" s="1"/>
  <c r="K127" i="29" s="1"/>
  <c r="K131" i="29" s="1"/>
  <c r="K135" i="29" s="1"/>
  <c r="K139" i="29" s="1"/>
  <c r="K143" i="29" s="1"/>
  <c r="K147" i="29" s="1"/>
  <c r="K151" i="29" s="1"/>
  <c r="K155" i="29" s="1"/>
  <c r="K159" i="29" s="1"/>
  <c r="K167" i="29" s="1"/>
  <c r="K171" i="29" s="1"/>
  <c r="K175" i="29" s="1"/>
  <c r="K179" i="29" s="1"/>
  <c r="K183" i="29" s="1"/>
  <c r="K187" i="29" s="1"/>
  <c r="K191" i="29" s="1"/>
  <c r="K195" i="29" s="1"/>
  <c r="C99" i="29"/>
  <c r="N99" i="29" s="1"/>
  <c r="C98" i="29"/>
  <c r="N98" i="29" s="1"/>
  <c r="C97" i="29"/>
  <c r="N97" i="29" s="1"/>
  <c r="C96" i="29"/>
  <c r="N96" i="29" s="1"/>
  <c r="C95" i="29"/>
  <c r="N95" i="29" s="1"/>
  <c r="C94" i="29"/>
  <c r="N94" i="29" s="1"/>
  <c r="C93" i="29"/>
  <c r="N93" i="29" s="1"/>
  <c r="C92" i="29"/>
  <c r="N92" i="29" s="1"/>
  <c r="C91" i="29"/>
  <c r="N91" i="29" s="1"/>
  <c r="C90" i="29"/>
  <c r="N90" i="29" s="1"/>
  <c r="C89" i="29"/>
  <c r="N89" i="29" s="1"/>
  <c r="C88" i="29"/>
  <c r="N88" i="29" s="1"/>
  <c r="C87" i="29"/>
  <c r="N87" i="29" s="1"/>
  <c r="C86" i="29"/>
  <c r="N86" i="29" s="1"/>
  <c r="C85" i="29"/>
  <c r="N85" i="29" s="1"/>
  <c r="C84" i="29"/>
  <c r="N84" i="29" s="1"/>
  <c r="C83" i="29"/>
  <c r="N83" i="29" s="1"/>
  <c r="C82" i="29"/>
  <c r="N82" i="29" s="1"/>
  <c r="C81" i="29"/>
  <c r="N81" i="29" s="1"/>
  <c r="C80" i="29"/>
  <c r="N80" i="29" s="1"/>
  <c r="C79" i="29"/>
  <c r="N79" i="29" s="1"/>
  <c r="C78" i="29"/>
  <c r="N78" i="29" s="1"/>
  <c r="C77" i="29"/>
  <c r="N77" i="29" s="1"/>
  <c r="C76" i="29"/>
  <c r="N76" i="29" s="1"/>
  <c r="C75" i="29"/>
  <c r="N75" i="29" s="1"/>
  <c r="C74" i="29"/>
  <c r="N74" i="29" s="1"/>
  <c r="C73" i="29"/>
  <c r="N73" i="29" s="1"/>
  <c r="C72" i="29"/>
  <c r="N72" i="29" s="1"/>
  <c r="K71" i="29"/>
  <c r="K160" i="29" s="1"/>
  <c r="K196" i="29" s="1"/>
  <c r="K264" i="29" s="1"/>
  <c r="K300" i="29" s="1"/>
  <c r="J71" i="29"/>
  <c r="J160" i="29" s="1"/>
  <c r="J196" i="29" s="1"/>
  <c r="C71" i="29"/>
  <c r="N71" i="29" s="1"/>
  <c r="C70" i="29"/>
  <c r="N70" i="29" s="1"/>
  <c r="C69" i="29"/>
  <c r="N69" i="29" s="1"/>
  <c r="K68" i="29"/>
  <c r="J68" i="29"/>
  <c r="C68" i="29"/>
  <c r="N68" i="29" s="1"/>
  <c r="C67" i="29"/>
  <c r="N67" i="29" s="1"/>
  <c r="C66" i="29"/>
  <c r="N66" i="29" s="1"/>
  <c r="C65" i="29"/>
  <c r="N65" i="29" s="1"/>
  <c r="C64" i="29"/>
  <c r="N64" i="29" s="1"/>
  <c r="C63" i="29"/>
  <c r="N63" i="29" s="1"/>
  <c r="C62" i="29"/>
  <c r="N62" i="29" s="1"/>
  <c r="C61" i="29"/>
  <c r="N61" i="29" s="1"/>
  <c r="C60" i="29"/>
  <c r="N60" i="29" s="1"/>
  <c r="C59" i="29"/>
  <c r="N59" i="29" s="1"/>
  <c r="C58" i="29"/>
  <c r="N58" i="29" s="1"/>
  <c r="C57" i="29"/>
  <c r="N57" i="29" s="1"/>
  <c r="C56" i="29"/>
  <c r="N56" i="29" s="1"/>
  <c r="C55" i="29"/>
  <c r="N55" i="29" s="1"/>
  <c r="C54" i="29"/>
  <c r="N54" i="29" s="1"/>
  <c r="C53" i="29"/>
  <c r="N53" i="29" s="1"/>
  <c r="C52" i="29"/>
  <c r="N52" i="29" s="1"/>
  <c r="C51" i="29"/>
  <c r="N51" i="29" s="1"/>
  <c r="C50" i="29"/>
  <c r="N50" i="29" s="1"/>
  <c r="C49" i="29"/>
  <c r="N49" i="29" s="1"/>
  <c r="C48" i="29"/>
  <c r="N48" i="29" s="1"/>
  <c r="C47" i="29"/>
  <c r="N47" i="29" s="1"/>
  <c r="C46" i="29"/>
  <c r="N46" i="29" s="1"/>
  <c r="C45" i="29"/>
  <c r="N45" i="29" s="1"/>
  <c r="C44" i="29"/>
  <c r="N44" i="29" s="1"/>
  <c r="C43" i="29"/>
  <c r="N43" i="29" s="1"/>
  <c r="C42" i="29"/>
  <c r="N42" i="29" s="1"/>
  <c r="C41" i="29"/>
  <c r="N41" i="29" s="1"/>
  <c r="C40" i="29"/>
  <c r="N40" i="29" s="1"/>
  <c r="C39" i="29"/>
  <c r="N39" i="29" s="1"/>
  <c r="C38" i="29"/>
  <c r="N38" i="29" s="1"/>
  <c r="R37" i="29"/>
  <c r="C37" i="29"/>
  <c r="N37" i="29" s="1"/>
  <c r="C36" i="29"/>
  <c r="N36" i="29" s="1"/>
  <c r="C35" i="29"/>
  <c r="N35" i="29" s="1"/>
  <c r="C34" i="29"/>
  <c r="N34" i="29" s="1"/>
  <c r="C33" i="29"/>
  <c r="N33" i="29" s="1"/>
  <c r="C32" i="29"/>
  <c r="N32" i="29" s="1"/>
  <c r="C31" i="29"/>
  <c r="N31" i="29" s="1"/>
  <c r="C30" i="29"/>
  <c r="N30" i="29" s="1"/>
  <c r="C29" i="29"/>
  <c r="N29" i="29" s="1"/>
  <c r="C28" i="29"/>
  <c r="N28" i="29" s="1"/>
  <c r="C27" i="29"/>
  <c r="N27" i="29" s="1"/>
  <c r="C26" i="29"/>
  <c r="N26" i="29" s="1"/>
  <c r="C25" i="29"/>
  <c r="N25" i="29" s="1"/>
  <c r="C24" i="29"/>
  <c r="N24" i="29" s="1"/>
  <c r="C23" i="29"/>
  <c r="N23" i="29" s="1"/>
  <c r="C22" i="29"/>
  <c r="N22" i="29" s="1"/>
  <c r="AK21" i="29"/>
  <c r="AJ21" i="29"/>
  <c r="AI21" i="29"/>
  <c r="U21" i="29"/>
  <c r="T21" i="29"/>
  <c r="S21" i="29"/>
  <c r="R21" i="29"/>
  <c r="C21" i="29"/>
  <c r="N21" i="29" s="1"/>
  <c r="AH20" i="29"/>
  <c r="C20" i="29"/>
  <c r="N20" i="29" s="1"/>
  <c r="AH19" i="29"/>
  <c r="AA19" i="29"/>
  <c r="AB19" i="29" s="1"/>
  <c r="C19" i="29"/>
  <c r="N19" i="29" s="1"/>
  <c r="AH18" i="29"/>
  <c r="AA18" i="29"/>
  <c r="AB18" i="29" s="1"/>
  <c r="C18" i="29"/>
  <c r="N18" i="29" s="1"/>
  <c r="AH17" i="29"/>
  <c r="AA17" i="29"/>
  <c r="AB17" i="29" s="1"/>
  <c r="C17" i="29"/>
  <c r="N17" i="29" s="1"/>
  <c r="AH16" i="29"/>
  <c r="C16" i="29"/>
  <c r="N16" i="29" s="1"/>
  <c r="AH15" i="29"/>
  <c r="AA15" i="29"/>
  <c r="AB15" i="29" s="1"/>
  <c r="C15" i="29"/>
  <c r="N15" i="29" s="1"/>
  <c r="AH14" i="29"/>
  <c r="C14" i="29"/>
  <c r="N14" i="29" s="1"/>
  <c r="AH13" i="29"/>
  <c r="C13" i="29"/>
  <c r="N13" i="29" s="1"/>
  <c r="AH12" i="29"/>
  <c r="C12" i="29"/>
  <c r="N12" i="29" s="1"/>
  <c r="AH11" i="29"/>
  <c r="AA11" i="29"/>
  <c r="AB11" i="29" s="1"/>
  <c r="D11" i="29"/>
  <c r="D15" i="29" s="1"/>
  <c r="D19" i="29" s="1"/>
  <c r="D23" i="29" s="1"/>
  <c r="D27" i="29" s="1"/>
  <c r="D31" i="29" s="1"/>
  <c r="D35" i="29" s="1"/>
  <c r="D39" i="29" s="1"/>
  <c r="D43" i="29" s="1"/>
  <c r="D47" i="29" s="1"/>
  <c r="D51" i="29" s="1"/>
  <c r="D55" i="29" s="1"/>
  <c r="D59" i="29" s="1"/>
  <c r="D63" i="29" s="1"/>
  <c r="D67" i="29" s="1"/>
  <c r="D71" i="29" s="1"/>
  <c r="D75" i="29" s="1"/>
  <c r="D79" i="29" s="1"/>
  <c r="D83" i="29" s="1"/>
  <c r="D87" i="29" s="1"/>
  <c r="D91" i="29" s="1"/>
  <c r="D95" i="29" s="1"/>
  <c r="C11" i="29"/>
  <c r="N11" i="29" s="1"/>
  <c r="AH10" i="29"/>
  <c r="AA10" i="29"/>
  <c r="AB10" i="29" s="1"/>
  <c r="D10" i="29"/>
  <c r="D14" i="29" s="1"/>
  <c r="D18" i="29" s="1"/>
  <c r="D22" i="29" s="1"/>
  <c r="D26" i="29" s="1"/>
  <c r="D30" i="29" s="1"/>
  <c r="D34" i="29" s="1"/>
  <c r="D38" i="29" s="1"/>
  <c r="D42" i="29" s="1"/>
  <c r="D46" i="29" s="1"/>
  <c r="D50" i="29" s="1"/>
  <c r="D54" i="29" s="1"/>
  <c r="D58" i="29" s="1"/>
  <c r="D62" i="29" s="1"/>
  <c r="D66" i="29" s="1"/>
  <c r="D70" i="29" s="1"/>
  <c r="D74" i="29" s="1"/>
  <c r="D78" i="29" s="1"/>
  <c r="D82" i="29" s="1"/>
  <c r="D86" i="29" s="1"/>
  <c r="D90" i="29" s="1"/>
  <c r="D94" i="29" s="1"/>
  <c r="C10" i="29"/>
  <c r="N10" i="29" s="1"/>
  <c r="AH9" i="29"/>
  <c r="AA9" i="29"/>
  <c r="AB9" i="29" s="1"/>
  <c r="D9" i="29"/>
  <c r="D13" i="29" s="1"/>
  <c r="D17" i="29" s="1"/>
  <c r="D21" i="29" s="1"/>
  <c r="D25" i="29" s="1"/>
  <c r="D29" i="29" s="1"/>
  <c r="D33" i="29" s="1"/>
  <c r="D37" i="29" s="1"/>
  <c r="D41" i="29" s="1"/>
  <c r="D45" i="29" s="1"/>
  <c r="D49" i="29" s="1"/>
  <c r="D53" i="29" s="1"/>
  <c r="D57" i="29" s="1"/>
  <c r="D61" i="29" s="1"/>
  <c r="D65" i="29" s="1"/>
  <c r="D69" i="29" s="1"/>
  <c r="D73" i="29" s="1"/>
  <c r="D77" i="29" s="1"/>
  <c r="D81" i="29" s="1"/>
  <c r="D85" i="29" s="1"/>
  <c r="D89" i="29" s="1"/>
  <c r="D93" i="29" s="1"/>
  <c r="C9" i="29"/>
  <c r="N9" i="29" s="1"/>
  <c r="AH8" i="29"/>
  <c r="AA8" i="29"/>
  <c r="AB8" i="29" s="1"/>
  <c r="D8" i="29"/>
  <c r="D12" i="29" s="1"/>
  <c r="D16" i="29" s="1"/>
  <c r="D20" i="29" s="1"/>
  <c r="D24" i="29" s="1"/>
  <c r="D28" i="29" s="1"/>
  <c r="D32" i="29" s="1"/>
  <c r="D36" i="29" s="1"/>
  <c r="D40" i="29" s="1"/>
  <c r="D44" i="29" s="1"/>
  <c r="D48" i="29" s="1"/>
  <c r="D52" i="29" s="1"/>
  <c r="D56" i="29" s="1"/>
  <c r="D60" i="29" s="1"/>
  <c r="D64" i="29" s="1"/>
  <c r="D68" i="29" s="1"/>
  <c r="D72" i="29" s="1"/>
  <c r="D76" i="29" s="1"/>
  <c r="D80" i="29" s="1"/>
  <c r="D84" i="29" s="1"/>
  <c r="D88" i="29" s="1"/>
  <c r="D92" i="29" s="1"/>
  <c r="C8" i="29"/>
  <c r="N8" i="29" s="1"/>
  <c r="AH7" i="29"/>
  <c r="AA7" i="29"/>
  <c r="AB7" i="29" s="1"/>
  <c r="K7" i="29"/>
  <c r="K11" i="29" s="1"/>
  <c r="K15" i="29" s="1"/>
  <c r="K19" i="29" s="1"/>
  <c r="K23" i="29" s="1"/>
  <c r="K27" i="29" s="1"/>
  <c r="K31" i="29" s="1"/>
  <c r="K35" i="29" s="1"/>
  <c r="K39" i="29" s="1"/>
  <c r="K43" i="29" s="1"/>
  <c r="K47" i="29" s="1"/>
  <c r="K51" i="29" s="1"/>
  <c r="K55" i="29" s="1"/>
  <c r="K59" i="29" s="1"/>
  <c r="K63" i="29" s="1"/>
  <c r="K67" i="29" s="1"/>
  <c r="J7" i="29"/>
  <c r="J11" i="29" s="1"/>
  <c r="J15" i="29" s="1"/>
  <c r="J19" i="29" s="1"/>
  <c r="J23" i="29" s="1"/>
  <c r="J27" i="29" s="1"/>
  <c r="J31" i="29" s="1"/>
  <c r="J35" i="29" s="1"/>
  <c r="J39" i="29" s="1"/>
  <c r="J43" i="29" s="1"/>
  <c r="J47" i="29" s="1"/>
  <c r="J51" i="29" s="1"/>
  <c r="J55" i="29" s="1"/>
  <c r="J59" i="29" s="1"/>
  <c r="J63" i="29" s="1"/>
  <c r="J67" i="29" s="1"/>
  <c r="C7" i="29"/>
  <c r="N7" i="29" s="1"/>
  <c r="AH6" i="29"/>
  <c r="AA6" i="29"/>
  <c r="AB6" i="29" s="1"/>
  <c r="K6" i="29"/>
  <c r="K10" i="29" s="1"/>
  <c r="K14" i="29" s="1"/>
  <c r="K18" i="29" s="1"/>
  <c r="K22" i="29" s="1"/>
  <c r="K26" i="29" s="1"/>
  <c r="K30" i="29" s="1"/>
  <c r="K34" i="29" s="1"/>
  <c r="K38" i="29" s="1"/>
  <c r="K42" i="29" s="1"/>
  <c r="K46" i="29" s="1"/>
  <c r="K50" i="29" s="1"/>
  <c r="K54" i="29" s="1"/>
  <c r="K58" i="29" s="1"/>
  <c r="K62" i="29" s="1"/>
  <c r="K66" i="29" s="1"/>
  <c r="J6" i="29"/>
  <c r="J10" i="29" s="1"/>
  <c r="J14" i="29" s="1"/>
  <c r="J18" i="29" s="1"/>
  <c r="J22" i="29" s="1"/>
  <c r="J26" i="29" s="1"/>
  <c r="J30" i="29" s="1"/>
  <c r="J34" i="29" s="1"/>
  <c r="J38" i="29" s="1"/>
  <c r="J42" i="29" s="1"/>
  <c r="J46" i="29" s="1"/>
  <c r="J50" i="29" s="1"/>
  <c r="J54" i="29" s="1"/>
  <c r="J58" i="29" s="1"/>
  <c r="J62" i="29" s="1"/>
  <c r="J66" i="29" s="1"/>
  <c r="C6" i="29"/>
  <c r="N6" i="29" s="1"/>
  <c r="P5" i="29"/>
  <c r="P9" i="29" s="1"/>
  <c r="P8" i="29" s="1"/>
  <c r="P10" i="29" s="1"/>
  <c r="P6" i="29" s="1"/>
  <c r="P7" i="29" s="1"/>
  <c r="P11" i="29" s="1"/>
  <c r="P12" i="29" s="1"/>
  <c r="P13" i="29" s="1"/>
  <c r="P14" i="29" s="1"/>
  <c r="P15" i="29" s="1"/>
  <c r="P16" i="29" s="1"/>
  <c r="P17" i="29" s="1"/>
  <c r="P18" i="29" s="1"/>
  <c r="P19" i="29" s="1"/>
  <c r="P20" i="29" s="1"/>
  <c r="K5" i="29"/>
  <c r="K9" i="29" s="1"/>
  <c r="K13" i="29" s="1"/>
  <c r="K17" i="29" s="1"/>
  <c r="K21" i="29" s="1"/>
  <c r="K25" i="29" s="1"/>
  <c r="K29" i="29" s="1"/>
  <c r="K33" i="29" s="1"/>
  <c r="K37" i="29" s="1"/>
  <c r="K41" i="29" s="1"/>
  <c r="K45" i="29" s="1"/>
  <c r="K49" i="29" s="1"/>
  <c r="K53" i="29" s="1"/>
  <c r="K57" i="29" s="1"/>
  <c r="K61" i="29" s="1"/>
  <c r="K65" i="29" s="1"/>
  <c r="J5" i="29"/>
  <c r="J9" i="29" s="1"/>
  <c r="J13" i="29" s="1"/>
  <c r="J17" i="29" s="1"/>
  <c r="J21" i="29" s="1"/>
  <c r="J25" i="29" s="1"/>
  <c r="J29" i="29" s="1"/>
  <c r="J33" i="29" s="1"/>
  <c r="J37" i="29" s="1"/>
  <c r="J41" i="29" s="1"/>
  <c r="J45" i="29" s="1"/>
  <c r="J49" i="29" s="1"/>
  <c r="J53" i="29" s="1"/>
  <c r="J57" i="29" s="1"/>
  <c r="J61" i="29" s="1"/>
  <c r="J65" i="29" s="1"/>
  <c r="C5" i="29"/>
  <c r="N5" i="29" s="1"/>
  <c r="AL4" i="29"/>
  <c r="AL21" i="29" s="1"/>
  <c r="AH4" i="29"/>
  <c r="AA4" i="29"/>
  <c r="AB4" i="29" s="1"/>
  <c r="K4" i="29"/>
  <c r="K8" i="29" s="1"/>
  <c r="K12" i="29" s="1"/>
  <c r="K16" i="29" s="1"/>
  <c r="K20" i="29" s="1"/>
  <c r="K24" i="29" s="1"/>
  <c r="K28" i="29" s="1"/>
  <c r="K32" i="29" s="1"/>
  <c r="K36" i="29" s="1"/>
  <c r="K40" i="29" s="1"/>
  <c r="K44" i="29" s="1"/>
  <c r="K48" i="29" s="1"/>
  <c r="K52" i="29" s="1"/>
  <c r="K56" i="29" s="1"/>
  <c r="K60" i="29" s="1"/>
  <c r="K64" i="29" s="1"/>
  <c r="K72" i="29" s="1"/>
  <c r="K76" i="29" s="1"/>
  <c r="J4" i="29"/>
  <c r="C4" i="29"/>
  <c r="N4" i="29" s="1"/>
  <c r="D14" i="12"/>
  <c r="Q41" i="29" a="1"/>
  <c r="L14" i="11" l="1"/>
  <c r="Q49" i="29"/>
  <c r="T49" i="29" s="1"/>
  <c r="J320" i="29"/>
  <c r="J324" i="29" s="1"/>
  <c r="J328" i="29" s="1"/>
  <c r="J332" i="29" s="1"/>
  <c r="J336" i="29" s="1"/>
  <c r="J340" i="29" s="1"/>
  <c r="J344" i="29" s="1"/>
  <c r="J348" i="29" s="1"/>
  <c r="J352" i="29" s="1"/>
  <c r="J356" i="29" s="1"/>
  <c r="J360" i="29" s="1"/>
  <c r="J364" i="29" s="1"/>
  <c r="J368" i="29" s="1"/>
  <c r="J372" i="29" s="1"/>
  <c r="J376" i="29" s="1"/>
  <c r="J384" i="29" s="1"/>
  <c r="M16" i="11"/>
  <c r="M20" i="11"/>
  <c r="M24" i="11"/>
  <c r="M28" i="11"/>
  <c r="L13" i="11"/>
  <c r="L17" i="11"/>
  <c r="L21" i="11"/>
  <c r="L25" i="11"/>
  <c r="L29" i="11"/>
  <c r="K320" i="29"/>
  <c r="K324" i="29" s="1"/>
  <c r="K328" i="29" s="1"/>
  <c r="K332" i="29" s="1"/>
  <c r="K336" i="29" s="1"/>
  <c r="K340" i="29" s="1"/>
  <c r="K344" i="29" s="1"/>
  <c r="K348" i="29" s="1"/>
  <c r="K352" i="29" s="1"/>
  <c r="K356" i="29" s="1"/>
  <c r="K360" i="29" s="1"/>
  <c r="K364" i="29" s="1"/>
  <c r="K368" i="29" s="1"/>
  <c r="K372" i="29" s="1"/>
  <c r="K376" i="29" s="1"/>
  <c r="K384" i="29" s="1"/>
  <c r="K388" i="29" s="1"/>
  <c r="K392" i="29" s="1"/>
  <c r="K396" i="29" s="1"/>
  <c r="K400" i="29" s="1"/>
  <c r="K404" i="29" s="1"/>
  <c r="K408" i="29" s="1"/>
  <c r="K412" i="29" s="1"/>
  <c r="K420" i="29" s="1"/>
  <c r="AB21" i="29"/>
  <c r="K84" i="29"/>
  <c r="K92" i="29" s="1"/>
  <c r="K80" i="29"/>
  <c r="K88" i="29" s="1"/>
  <c r="K73" i="29"/>
  <c r="K69" i="29"/>
  <c r="K77" i="29" s="1"/>
  <c r="J74" i="29"/>
  <c r="J70" i="29"/>
  <c r="J78" i="29" s="1"/>
  <c r="J73" i="29"/>
  <c r="J69" i="29"/>
  <c r="J77" i="29" s="1"/>
  <c r="K74" i="29"/>
  <c r="K70" i="29"/>
  <c r="K78" i="29" s="1"/>
  <c r="J156" i="29"/>
  <c r="J164" i="29" s="1"/>
  <c r="J168" i="29" s="1"/>
  <c r="J172" i="29" s="1"/>
  <c r="J176" i="29" s="1"/>
  <c r="J180" i="29" s="1"/>
  <c r="J184" i="29" s="1"/>
  <c r="J188" i="29" s="1"/>
  <c r="J192" i="29" s="1"/>
  <c r="J200" i="29" s="1"/>
  <c r="J204" i="29" s="1"/>
  <c r="J208" i="29" s="1"/>
  <c r="J212" i="29" s="1"/>
  <c r="J216" i="29" s="1"/>
  <c r="J220" i="29" s="1"/>
  <c r="J224" i="29" s="1"/>
  <c r="J228" i="29" s="1"/>
  <c r="J232" i="29" s="1"/>
  <c r="J236" i="29" s="1"/>
  <c r="J240" i="29" s="1"/>
  <c r="J244" i="29" s="1"/>
  <c r="J248" i="29" s="1"/>
  <c r="J252" i="29" s="1"/>
  <c r="J256" i="29" s="1"/>
  <c r="J260" i="29" s="1"/>
  <c r="J268" i="29" s="1"/>
  <c r="J75" i="29"/>
  <c r="J79" i="29" s="1"/>
  <c r="K156" i="29"/>
  <c r="K164" i="29" s="1"/>
  <c r="K168" i="29" s="1"/>
  <c r="K172" i="29" s="1"/>
  <c r="K176" i="29" s="1"/>
  <c r="K180" i="29" s="1"/>
  <c r="K184" i="29" s="1"/>
  <c r="K188" i="29" s="1"/>
  <c r="K192" i="29" s="1"/>
  <c r="K200" i="29" s="1"/>
  <c r="K204" i="29" s="1"/>
  <c r="K208" i="29" s="1"/>
  <c r="K212" i="29" s="1"/>
  <c r="K216" i="29" s="1"/>
  <c r="K220" i="29" s="1"/>
  <c r="K224" i="29" s="1"/>
  <c r="K228" i="29" s="1"/>
  <c r="K232" i="29" s="1"/>
  <c r="K236" i="29" s="1"/>
  <c r="K240" i="29" s="1"/>
  <c r="K244" i="29" s="1"/>
  <c r="K248" i="29" s="1"/>
  <c r="K252" i="29" s="1"/>
  <c r="K256" i="29" s="1"/>
  <c r="K260" i="29" s="1"/>
  <c r="K268" i="29" s="1"/>
  <c r="K75" i="29"/>
  <c r="K79" i="29" s="1"/>
  <c r="J8" i="29"/>
  <c r="J12" i="29" s="1"/>
  <c r="J16" i="29" s="1"/>
  <c r="J20" i="29" s="1"/>
  <c r="J24" i="29" s="1"/>
  <c r="J28" i="29" s="1"/>
  <c r="J32" i="29" s="1"/>
  <c r="J36" i="29" s="1"/>
  <c r="J40" i="29" s="1"/>
  <c r="J44" i="29" s="1"/>
  <c r="J48" i="29" s="1"/>
  <c r="J52" i="29" s="1"/>
  <c r="J56" i="29" s="1"/>
  <c r="J60" i="29" s="1"/>
  <c r="J64" i="29" s="1"/>
  <c r="J72" i="29" s="1"/>
  <c r="J76" i="29" s="1"/>
  <c r="S49" i="29"/>
  <c r="N452" i="29"/>
  <c r="Q42" i="29"/>
  <c r="Q46" i="29"/>
  <c r="Q50" i="29"/>
  <c r="J311" i="29"/>
  <c r="J315" i="29" s="1"/>
  <c r="J275" i="29"/>
  <c r="J279" i="29" s="1"/>
  <c r="J283" i="29" s="1"/>
  <c r="J287" i="29" s="1"/>
  <c r="J291" i="29" s="1"/>
  <c r="J295" i="29" s="1"/>
  <c r="J299" i="29" s="1"/>
  <c r="J307" i="29" s="1"/>
  <c r="Q43" i="29"/>
  <c r="Q47" i="29"/>
  <c r="Q51" i="29"/>
  <c r="J306" i="29"/>
  <c r="J302" i="29"/>
  <c r="J310" i="29" s="1"/>
  <c r="J314" i="29" s="1"/>
  <c r="Q44" i="29"/>
  <c r="Q48" i="29"/>
  <c r="Q41" i="29"/>
  <c r="Q45" i="29"/>
  <c r="K311" i="29"/>
  <c r="K315" i="29" s="1"/>
  <c r="K275" i="29"/>
  <c r="K279" i="29" s="1"/>
  <c r="K283" i="29" s="1"/>
  <c r="K287" i="29" s="1"/>
  <c r="K291" i="29" s="1"/>
  <c r="K295" i="29" s="1"/>
  <c r="K299" i="29" s="1"/>
  <c r="K307" i="29" s="1"/>
  <c r="J163" i="29"/>
  <c r="J199" i="29" s="1"/>
  <c r="J264" i="29" s="1"/>
  <c r="J300" i="29" s="1"/>
  <c r="K270" i="29"/>
  <c r="K274" i="29" s="1"/>
  <c r="K278" i="29" s="1"/>
  <c r="K282" i="29" s="1"/>
  <c r="K286" i="29" s="1"/>
  <c r="K290" i="29" s="1"/>
  <c r="K294" i="29" s="1"/>
  <c r="K298" i="29" s="1"/>
  <c r="K266" i="29"/>
  <c r="J377" i="29"/>
  <c r="J413" i="29" s="1"/>
  <c r="K321" i="29"/>
  <c r="K325" i="29" s="1"/>
  <c r="K329" i="29" s="1"/>
  <c r="K333" i="29" s="1"/>
  <c r="K337" i="29" s="1"/>
  <c r="K341" i="29" s="1"/>
  <c r="K345" i="29" s="1"/>
  <c r="K349" i="29" s="1"/>
  <c r="K353" i="29" s="1"/>
  <c r="K357" i="29" s="1"/>
  <c r="K361" i="29" s="1"/>
  <c r="K365" i="29" s="1"/>
  <c r="K369" i="29" s="1"/>
  <c r="K373" i="29" s="1"/>
  <c r="J321" i="29"/>
  <c r="J325" i="29" s="1"/>
  <c r="J329" i="29" s="1"/>
  <c r="J333" i="29" s="1"/>
  <c r="J337" i="29" s="1"/>
  <c r="J341" i="29" s="1"/>
  <c r="J345" i="29" s="1"/>
  <c r="J349" i="29" s="1"/>
  <c r="J353" i="29" s="1"/>
  <c r="J357" i="29" s="1"/>
  <c r="J361" i="29" s="1"/>
  <c r="J365" i="29" s="1"/>
  <c r="J369" i="29" s="1"/>
  <c r="J373" i="29" s="1"/>
  <c r="J381" i="29" s="1"/>
  <c r="J318" i="29"/>
  <c r="K387" i="29"/>
  <c r="K391" i="29" s="1"/>
  <c r="K395" i="29" s="1"/>
  <c r="K399" i="29" s="1"/>
  <c r="K403" i="29" s="1"/>
  <c r="K407" i="29" s="1"/>
  <c r="K411" i="29" s="1"/>
  <c r="K415" i="29" s="1"/>
  <c r="K423" i="29" s="1"/>
  <c r="K431" i="29" s="1"/>
  <c r="K435" i="29" s="1"/>
  <c r="K439" i="29" s="1"/>
  <c r="K443" i="29" s="1"/>
  <c r="K447" i="29" s="1"/>
  <c r="K451" i="29" s="1"/>
  <c r="K322" i="29"/>
  <c r="K326" i="29" s="1"/>
  <c r="K330" i="29" s="1"/>
  <c r="K334" i="29" s="1"/>
  <c r="K338" i="29" s="1"/>
  <c r="K342" i="29" s="1"/>
  <c r="K346" i="29" s="1"/>
  <c r="K350" i="29" s="1"/>
  <c r="K354" i="29" s="1"/>
  <c r="K358" i="29" s="1"/>
  <c r="K362" i="29" s="1"/>
  <c r="K366" i="29" s="1"/>
  <c r="K370" i="29" s="1"/>
  <c r="K374" i="29" s="1"/>
  <c r="K382" i="29" s="1"/>
  <c r="K319" i="29"/>
  <c r="K323" i="29" s="1"/>
  <c r="K327" i="29" s="1"/>
  <c r="K331" i="29" s="1"/>
  <c r="K335" i="29" s="1"/>
  <c r="K339" i="29" s="1"/>
  <c r="K343" i="29" s="1"/>
  <c r="K347" i="29" s="1"/>
  <c r="K351" i="29" s="1"/>
  <c r="K355" i="29" s="1"/>
  <c r="K359" i="29" s="1"/>
  <c r="K363" i="29" s="1"/>
  <c r="K367" i="29" s="1"/>
  <c r="K371" i="29" s="1"/>
  <c r="K375" i="29" s="1"/>
  <c r="K379" i="29" s="1"/>
  <c r="K416" i="29"/>
  <c r="K419" i="29" s="1"/>
  <c r="R35" i="11"/>
  <c r="R36" i="11"/>
  <c r="H12" i="11"/>
  <c r="U49" i="29" l="1"/>
  <c r="R49" i="29"/>
  <c r="J84" i="29"/>
  <c r="J92" i="29" s="1"/>
  <c r="J80" i="29"/>
  <c r="J87" i="29"/>
  <c r="J95" i="29" s="1"/>
  <c r="J96" i="29" s="1"/>
  <c r="J83" i="29"/>
  <c r="J91" i="29" s="1"/>
  <c r="J85" i="29"/>
  <c r="J93" i="29" s="1"/>
  <c r="J98" i="29" s="1"/>
  <c r="J102" i="29" s="1"/>
  <c r="J106" i="29" s="1"/>
  <c r="J110" i="29" s="1"/>
  <c r="J114" i="29" s="1"/>
  <c r="J118" i="29" s="1"/>
  <c r="J122" i="29" s="1"/>
  <c r="J126" i="29" s="1"/>
  <c r="J130" i="29" s="1"/>
  <c r="J134" i="29" s="1"/>
  <c r="J138" i="29" s="1"/>
  <c r="J142" i="29" s="1"/>
  <c r="J146" i="29" s="1"/>
  <c r="J150" i="29" s="1"/>
  <c r="J154" i="29" s="1"/>
  <c r="J158" i="29" s="1"/>
  <c r="J162" i="29" s="1"/>
  <c r="J81" i="29"/>
  <c r="J89" i="29" s="1"/>
  <c r="K85" i="29"/>
  <c r="K93" i="29" s="1"/>
  <c r="K98" i="29" s="1"/>
  <c r="K102" i="29" s="1"/>
  <c r="K106" i="29" s="1"/>
  <c r="K110" i="29" s="1"/>
  <c r="K114" i="29" s="1"/>
  <c r="K118" i="29" s="1"/>
  <c r="K122" i="29" s="1"/>
  <c r="K126" i="29" s="1"/>
  <c r="K130" i="29" s="1"/>
  <c r="K134" i="29" s="1"/>
  <c r="K138" i="29" s="1"/>
  <c r="K142" i="29" s="1"/>
  <c r="K146" i="29" s="1"/>
  <c r="K150" i="29" s="1"/>
  <c r="K154" i="29" s="1"/>
  <c r="K158" i="29" s="1"/>
  <c r="K162" i="29" s="1"/>
  <c r="K81" i="29"/>
  <c r="K89" i="29" s="1"/>
  <c r="K390" i="29"/>
  <c r="K394" i="29" s="1"/>
  <c r="K398" i="29" s="1"/>
  <c r="K402" i="29" s="1"/>
  <c r="K406" i="29" s="1"/>
  <c r="K410" i="29" s="1"/>
  <c r="K418" i="29" s="1"/>
  <c r="K386" i="29"/>
  <c r="U47" i="29"/>
  <c r="S47" i="29"/>
  <c r="R47" i="29"/>
  <c r="T47" i="29"/>
  <c r="K428" i="29"/>
  <c r="K432" i="29" s="1"/>
  <c r="K436" i="29" s="1"/>
  <c r="K440" i="29" s="1"/>
  <c r="K444" i="29" s="1"/>
  <c r="K448" i="29" s="1"/>
  <c r="K424" i="29"/>
  <c r="K427" i="29" s="1"/>
  <c r="K377" i="29"/>
  <c r="K381" i="29"/>
  <c r="K306" i="29"/>
  <c r="K302" i="29"/>
  <c r="K310" i="29" s="1"/>
  <c r="K314" i="29" s="1"/>
  <c r="S45" i="29"/>
  <c r="U45" i="29"/>
  <c r="T45" i="29"/>
  <c r="R45" i="29"/>
  <c r="U43" i="29"/>
  <c r="S43" i="29"/>
  <c r="R43" i="29"/>
  <c r="T43" i="29"/>
  <c r="R46" i="29"/>
  <c r="S46" i="29"/>
  <c r="U46" i="29"/>
  <c r="T46" i="29"/>
  <c r="J308" i="29"/>
  <c r="J312" i="29" s="1"/>
  <c r="J272" i="29"/>
  <c r="J276" i="29" s="1"/>
  <c r="J280" i="29" s="1"/>
  <c r="J284" i="29" s="1"/>
  <c r="J288" i="29" s="1"/>
  <c r="J292" i="29" s="1"/>
  <c r="J296" i="29" s="1"/>
  <c r="J304" i="29" s="1"/>
  <c r="J389" i="29"/>
  <c r="J393" i="29" s="1"/>
  <c r="J397" i="29" s="1"/>
  <c r="J401" i="29" s="1"/>
  <c r="J405" i="29" s="1"/>
  <c r="J409" i="29" s="1"/>
  <c r="J417" i="29" s="1"/>
  <c r="J385" i="29"/>
  <c r="T44" i="29"/>
  <c r="U44" i="29"/>
  <c r="S44" i="29"/>
  <c r="R44" i="29"/>
  <c r="R50" i="29"/>
  <c r="S50" i="29"/>
  <c r="U50" i="29"/>
  <c r="T50" i="29"/>
  <c r="S41" i="29"/>
  <c r="R41" i="29"/>
  <c r="U41" i="29"/>
  <c r="T41" i="29"/>
  <c r="R42" i="29"/>
  <c r="S42" i="29"/>
  <c r="U42" i="29"/>
  <c r="T42" i="29"/>
  <c r="K87" i="29"/>
  <c r="K95" i="29" s="1"/>
  <c r="K96" i="29" s="1"/>
  <c r="K100" i="29" s="1"/>
  <c r="K104" i="29" s="1"/>
  <c r="K108" i="29" s="1"/>
  <c r="K112" i="29" s="1"/>
  <c r="K116" i="29" s="1"/>
  <c r="K120" i="29" s="1"/>
  <c r="K124" i="29" s="1"/>
  <c r="K128" i="29" s="1"/>
  <c r="K132" i="29" s="1"/>
  <c r="K136" i="29" s="1"/>
  <c r="K140" i="29" s="1"/>
  <c r="K144" i="29" s="1"/>
  <c r="K148" i="29" s="1"/>
  <c r="K152" i="29" s="1"/>
  <c r="K83" i="29"/>
  <c r="K91" i="29" s="1"/>
  <c r="K86" i="29"/>
  <c r="K94" i="29" s="1"/>
  <c r="K82" i="29"/>
  <c r="K90" i="29" s="1"/>
  <c r="K97" i="29" s="1"/>
  <c r="K101" i="29" s="1"/>
  <c r="K105" i="29" s="1"/>
  <c r="K109" i="29" s="1"/>
  <c r="K113" i="29" s="1"/>
  <c r="K117" i="29" s="1"/>
  <c r="K121" i="29" s="1"/>
  <c r="K125" i="29" s="1"/>
  <c r="K129" i="29" s="1"/>
  <c r="K133" i="29" s="1"/>
  <c r="K137" i="29" s="1"/>
  <c r="K141" i="29" s="1"/>
  <c r="K145" i="29" s="1"/>
  <c r="K149" i="29" s="1"/>
  <c r="K153" i="29" s="1"/>
  <c r="K157" i="29" s="1"/>
  <c r="K161" i="29" s="1"/>
  <c r="J86" i="29"/>
  <c r="J94" i="29" s="1"/>
  <c r="J97" i="29" s="1"/>
  <c r="J101" i="29" s="1"/>
  <c r="J105" i="29" s="1"/>
  <c r="J109" i="29" s="1"/>
  <c r="J113" i="29" s="1"/>
  <c r="J117" i="29" s="1"/>
  <c r="J121" i="29" s="1"/>
  <c r="J125" i="29" s="1"/>
  <c r="J129" i="29" s="1"/>
  <c r="J133" i="29" s="1"/>
  <c r="J137" i="29" s="1"/>
  <c r="J141" i="29" s="1"/>
  <c r="J145" i="29" s="1"/>
  <c r="J149" i="29" s="1"/>
  <c r="J153" i="29" s="1"/>
  <c r="J157" i="29" s="1"/>
  <c r="J161" i="29" s="1"/>
  <c r="J82" i="29"/>
  <c r="J90" i="29" s="1"/>
  <c r="J322" i="29"/>
  <c r="J326" i="29" s="1"/>
  <c r="J330" i="29" s="1"/>
  <c r="J334" i="29" s="1"/>
  <c r="J338" i="29" s="1"/>
  <c r="J342" i="29" s="1"/>
  <c r="J346" i="29" s="1"/>
  <c r="J350" i="29" s="1"/>
  <c r="J354" i="29" s="1"/>
  <c r="J358" i="29" s="1"/>
  <c r="J362" i="29" s="1"/>
  <c r="J366" i="29" s="1"/>
  <c r="J370" i="29" s="1"/>
  <c r="J374" i="29" s="1"/>
  <c r="J319" i="29"/>
  <c r="J323" i="29" s="1"/>
  <c r="J327" i="29" s="1"/>
  <c r="J331" i="29" s="1"/>
  <c r="J335" i="29" s="1"/>
  <c r="J339" i="29" s="1"/>
  <c r="J343" i="29" s="1"/>
  <c r="J347" i="29" s="1"/>
  <c r="J351" i="29" s="1"/>
  <c r="J355" i="29" s="1"/>
  <c r="J359" i="29" s="1"/>
  <c r="J363" i="29" s="1"/>
  <c r="J367" i="29" s="1"/>
  <c r="J371" i="29" s="1"/>
  <c r="J375" i="29" s="1"/>
  <c r="J379" i="29" s="1"/>
  <c r="J387" i="29" s="1"/>
  <c r="J424" i="29"/>
  <c r="J388" i="29"/>
  <c r="J392" i="29" s="1"/>
  <c r="J396" i="29" s="1"/>
  <c r="J400" i="29" s="1"/>
  <c r="J404" i="29" s="1"/>
  <c r="J408" i="29" s="1"/>
  <c r="J412" i="29" s="1"/>
  <c r="J420" i="29" s="1"/>
  <c r="J428" i="29" s="1"/>
  <c r="J432" i="29" s="1"/>
  <c r="J436" i="29" s="1"/>
  <c r="J440" i="29" s="1"/>
  <c r="J444" i="29" s="1"/>
  <c r="J448" i="29" s="1"/>
  <c r="T48" i="29"/>
  <c r="U48" i="29"/>
  <c r="S48" i="29"/>
  <c r="R48" i="29"/>
  <c r="U51" i="29"/>
  <c r="S51" i="29"/>
  <c r="R51" i="29"/>
  <c r="T51" i="29"/>
  <c r="K272" i="29"/>
  <c r="K276" i="29" s="1"/>
  <c r="K280" i="29" s="1"/>
  <c r="K284" i="29" s="1"/>
  <c r="K288" i="29" s="1"/>
  <c r="K292" i="29" s="1"/>
  <c r="K296" i="29" s="1"/>
  <c r="K304" i="29" s="1"/>
  <c r="K308" i="29"/>
  <c r="K312" i="29" s="1"/>
  <c r="N18" i="12"/>
  <c r="J169" i="29" l="1"/>
  <c r="J173" i="29" s="1"/>
  <c r="J177" i="29" s="1"/>
  <c r="J181" i="29" s="1"/>
  <c r="J185" i="29" s="1"/>
  <c r="J189" i="29" s="1"/>
  <c r="J193" i="29" s="1"/>
  <c r="J165" i="29"/>
  <c r="K169" i="29"/>
  <c r="K173" i="29" s="1"/>
  <c r="K177" i="29" s="1"/>
  <c r="K181" i="29" s="1"/>
  <c r="K185" i="29" s="1"/>
  <c r="K189" i="29" s="1"/>
  <c r="K193" i="29" s="1"/>
  <c r="K165" i="29"/>
  <c r="J427" i="29"/>
  <c r="J391" i="29"/>
  <c r="J395" i="29" s="1"/>
  <c r="J399" i="29" s="1"/>
  <c r="J403" i="29" s="1"/>
  <c r="J407" i="29" s="1"/>
  <c r="J411" i="29" s="1"/>
  <c r="J415" i="29" s="1"/>
  <c r="J423" i="29" s="1"/>
  <c r="J431" i="29" s="1"/>
  <c r="J435" i="29" s="1"/>
  <c r="J439" i="29" s="1"/>
  <c r="J443" i="29" s="1"/>
  <c r="J447" i="29" s="1"/>
  <c r="J451" i="29" s="1"/>
  <c r="J378" i="29"/>
  <c r="J414" i="29" s="1"/>
  <c r="J382" i="29"/>
  <c r="J425" i="29"/>
  <c r="J421" i="29"/>
  <c r="J429" i="29" s="1"/>
  <c r="J433" i="29" s="1"/>
  <c r="J437" i="29" s="1"/>
  <c r="J441" i="29" s="1"/>
  <c r="J445" i="29" s="1"/>
  <c r="J449" i="29" s="1"/>
  <c r="K170" i="29"/>
  <c r="K174" i="29" s="1"/>
  <c r="K178" i="29" s="1"/>
  <c r="K182" i="29" s="1"/>
  <c r="K186" i="29" s="1"/>
  <c r="K190" i="29" s="1"/>
  <c r="K194" i="29" s="1"/>
  <c r="K198" i="29" s="1"/>
  <c r="K166" i="29"/>
  <c r="J99" i="29"/>
  <c r="J103" i="29" s="1"/>
  <c r="J107" i="29" s="1"/>
  <c r="J111" i="29" s="1"/>
  <c r="J115" i="29" s="1"/>
  <c r="J119" i="29" s="1"/>
  <c r="J123" i="29" s="1"/>
  <c r="J127" i="29" s="1"/>
  <c r="J131" i="29" s="1"/>
  <c r="J135" i="29" s="1"/>
  <c r="J139" i="29" s="1"/>
  <c r="J143" i="29" s="1"/>
  <c r="J147" i="29" s="1"/>
  <c r="J151" i="29" s="1"/>
  <c r="J155" i="29" s="1"/>
  <c r="J159" i="29" s="1"/>
  <c r="J167" i="29" s="1"/>
  <c r="J171" i="29" s="1"/>
  <c r="J175" i="29" s="1"/>
  <c r="J179" i="29" s="1"/>
  <c r="J183" i="29" s="1"/>
  <c r="J187" i="29" s="1"/>
  <c r="J191" i="29" s="1"/>
  <c r="J195" i="29" s="1"/>
  <c r="J100" i="29"/>
  <c r="J104" i="29" s="1"/>
  <c r="J108" i="29" s="1"/>
  <c r="J112" i="29" s="1"/>
  <c r="J116" i="29" s="1"/>
  <c r="J120" i="29" s="1"/>
  <c r="J124" i="29" s="1"/>
  <c r="J128" i="29" s="1"/>
  <c r="J132" i="29" s="1"/>
  <c r="J136" i="29" s="1"/>
  <c r="J140" i="29" s="1"/>
  <c r="J144" i="29" s="1"/>
  <c r="J148" i="29" s="1"/>
  <c r="J152" i="29" s="1"/>
  <c r="S52" i="29"/>
  <c r="R52" i="29"/>
  <c r="K389" i="29"/>
  <c r="K393" i="29" s="1"/>
  <c r="K397" i="29" s="1"/>
  <c r="K401" i="29" s="1"/>
  <c r="K405" i="29" s="1"/>
  <c r="K409" i="29" s="1"/>
  <c r="K417" i="29" s="1"/>
  <c r="K385" i="29"/>
  <c r="J88" i="29"/>
  <c r="K413" i="29"/>
  <c r="K378" i="29"/>
  <c r="K414" i="29" s="1"/>
  <c r="K426" i="29"/>
  <c r="K422" i="29"/>
  <c r="K430" i="29" s="1"/>
  <c r="K434" i="29" s="1"/>
  <c r="K438" i="29" s="1"/>
  <c r="K442" i="29" s="1"/>
  <c r="K446" i="29" s="1"/>
  <c r="K450" i="29" s="1"/>
  <c r="J166" i="29"/>
  <c r="J170" i="29"/>
  <c r="J174" i="29" s="1"/>
  <c r="J178" i="29" s="1"/>
  <c r="J182" i="29" s="1"/>
  <c r="J186" i="29" s="1"/>
  <c r="J190" i="29" s="1"/>
  <c r="J194" i="29" s="1"/>
  <c r="J198" i="29" s="1"/>
  <c r="J390" i="29" l="1"/>
  <c r="J394" i="29" s="1"/>
  <c r="J398" i="29" s="1"/>
  <c r="J402" i="29" s="1"/>
  <c r="J406" i="29" s="1"/>
  <c r="J386" i="29"/>
  <c r="K201" i="29"/>
  <c r="K205" i="29" s="1"/>
  <c r="K209" i="29" s="1"/>
  <c r="K213" i="29" s="1"/>
  <c r="K217" i="29" s="1"/>
  <c r="K221" i="29" s="1"/>
  <c r="K225" i="29" s="1"/>
  <c r="K229" i="29" s="1"/>
  <c r="K233" i="29" s="1"/>
  <c r="K237" i="29" s="1"/>
  <c r="K241" i="29" s="1"/>
  <c r="K245" i="29" s="1"/>
  <c r="K249" i="29" s="1"/>
  <c r="K253" i="29" s="1"/>
  <c r="K257" i="29" s="1"/>
  <c r="K261" i="29" s="1"/>
  <c r="K197" i="29"/>
  <c r="K425" i="29"/>
  <c r="K421" i="29"/>
  <c r="K429" i="29" s="1"/>
  <c r="K433" i="29" s="1"/>
  <c r="K437" i="29" s="1"/>
  <c r="K441" i="29" s="1"/>
  <c r="K445" i="29" s="1"/>
  <c r="K449" i="29" s="1"/>
  <c r="J197" i="29"/>
  <c r="J201" i="29"/>
  <c r="J205" i="29" s="1"/>
  <c r="J209" i="29" s="1"/>
  <c r="J213" i="29" s="1"/>
  <c r="J217" i="29" s="1"/>
  <c r="J221" i="29" s="1"/>
  <c r="J225" i="29" s="1"/>
  <c r="J229" i="29" s="1"/>
  <c r="J233" i="29" s="1"/>
  <c r="J237" i="29" s="1"/>
  <c r="J241" i="29" s="1"/>
  <c r="J245" i="29" s="1"/>
  <c r="J249" i="29" s="1"/>
  <c r="J253" i="29" s="1"/>
  <c r="J257" i="29" s="1"/>
  <c r="J261" i="29" s="1"/>
  <c r="J265" i="29" s="1"/>
  <c r="J269" i="29" s="1"/>
  <c r="J273" i="29" s="1"/>
  <c r="J277" i="29" s="1"/>
  <c r="J281" i="29" s="1"/>
  <c r="J285" i="29" s="1"/>
  <c r="J289" i="29" s="1"/>
  <c r="J293" i="29" s="1"/>
  <c r="J297" i="29" s="1"/>
  <c r="H2" i="12"/>
  <c r="F29" i="12"/>
  <c r="F28" i="12"/>
  <c r="J6" i="12"/>
  <c r="E5" i="12" s="1"/>
  <c r="F20" i="12"/>
  <c r="F26" i="12"/>
  <c r="F24" i="12"/>
  <c r="K269" i="29" l="1"/>
  <c r="K273" i="29" s="1"/>
  <c r="K277" i="29" s="1"/>
  <c r="K281" i="29" s="1"/>
  <c r="K285" i="29" s="1"/>
  <c r="K289" i="29" s="1"/>
  <c r="K293" i="29" s="1"/>
  <c r="K297" i="29" s="1"/>
  <c r="K265" i="29"/>
  <c r="J301" i="29"/>
  <c r="J309" i="29" s="1"/>
  <c r="J313" i="29" s="1"/>
  <c r="J305" i="29"/>
  <c r="J418" i="29"/>
  <c r="J410" i="29"/>
  <c r="N20" i="12"/>
  <c r="J426" i="29" l="1"/>
  <c r="J422" i="29"/>
  <c r="J430" i="29" s="1"/>
  <c r="J434" i="29" s="1"/>
  <c r="J438" i="29" s="1"/>
  <c r="J442" i="29" s="1"/>
  <c r="J446" i="29" s="1"/>
  <c r="J450" i="29" s="1"/>
  <c r="J452" i="29" s="1"/>
  <c r="K305" i="29"/>
  <c r="K301" i="29"/>
  <c r="K309" i="29" s="1"/>
  <c r="K313" i="29" s="1"/>
  <c r="F25" i="12"/>
  <c r="F21" i="12" l="1"/>
  <c r="N21" i="12" s="1"/>
  <c r="N22" i="12" s="1"/>
  <c r="I2" i="12" l="1"/>
  <c r="F22" i="12"/>
  <c r="J2" i="12" l="1"/>
  <c r="E6" i="12" s="1"/>
  <c r="H14" i="12"/>
  <c r="J14" i="12" s="1"/>
  <c r="F14" i="12"/>
  <c r="J30" i="11"/>
  <c r="K12" i="11"/>
  <c r="E8" i="12" l="1"/>
  <c r="R18" i="12"/>
  <c r="L30" i="11"/>
  <c r="M12" i="11"/>
  <c r="M30" i="11" s="1"/>
  <c r="J19" i="12"/>
  <c r="K30" i="11"/>
  <c r="K31" i="11" s="1"/>
  <c r="J22" i="12" l="1"/>
  <c r="J23" i="12" s="1"/>
  <c r="R19" i="12"/>
  <c r="J25" i="12" l="1"/>
  <c r="J24" i="12"/>
  <c r="J27" i="12" l="1"/>
  <c r="R20" i="12" s="1"/>
  <c r="R23" i="12" s="1"/>
  <c r="R25" i="12" s="1"/>
  <c r="R26" i="12" l="1"/>
  <c r="R27" i="12"/>
</calcChain>
</file>

<file path=xl/sharedStrings.xml><?xml version="1.0" encoding="utf-8"?>
<sst xmlns="http://schemas.openxmlformats.org/spreadsheetml/2006/main" count="2919" uniqueCount="581">
  <si>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</si>
  <si>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</si>
  <si>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</si>
  <si>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</si>
  <si>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</si>
  <si>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</si>
  <si>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</si>
  <si>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</si>
  <si>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</si>
  <si>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</si>
  <si>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</si>
  <si>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</si>
  <si>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</si>
  <si>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</si>
  <si>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</si>
  <si>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</si>
  <si>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</si>
  <si>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</si>
  <si>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</si>
  <si>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</si>
  <si>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</si>
  <si>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</si>
  <si>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</si>
  <si>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</si>
  <si>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</si>
  <si>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</si>
  <si>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</si>
  <si>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</si>
  <si>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</si>
  <si>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</si>
  <si>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</si>
  <si>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</si>
  <si>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</si>
  <si>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</si>
  <si>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</si>
  <si>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</si>
  <si>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</si>
  <si>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</si>
  <si>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</si>
  <si>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</si>
  <si>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</si>
  <si>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</si>
  <si>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</si>
  <si>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</si>
  <si>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</si>
  <si>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</si>
  <si>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</si>
  <si>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</si>
  <si>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</si>
  <si>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</si>
  <si>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</si>
  <si>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Tower B</t>
  </si>
  <si>
    <t>Tower C</t>
  </si>
  <si>
    <t>land rate</t>
  </si>
  <si>
    <t>cons rate</t>
  </si>
  <si>
    <t>INR per acre</t>
  </si>
  <si>
    <t>INR per sq.yds</t>
  </si>
  <si>
    <t>FSI</t>
  </si>
  <si>
    <t>TOTAL</t>
  </si>
  <si>
    <t>Total No. of DU in each Tower</t>
  </si>
  <si>
    <t>Total Saleable area  
(in sq. ft.)</t>
  </si>
  <si>
    <t>Calculation</t>
  </si>
  <si>
    <t>Status</t>
  </si>
  <si>
    <t>S.No</t>
  </si>
  <si>
    <t>Typology</t>
  </si>
  <si>
    <t>Location</t>
  </si>
  <si>
    <t>Final Typologies</t>
  </si>
  <si>
    <t>Saleable (sft)</t>
  </si>
  <si>
    <t>Balcony(sft)</t>
  </si>
  <si>
    <t>Nos.</t>
  </si>
  <si>
    <t>Carpet (sft)</t>
  </si>
  <si>
    <t>Apartment Type</t>
  </si>
  <si>
    <t>Floor</t>
  </si>
  <si>
    <t>Apt. No.</t>
  </si>
  <si>
    <t>East</t>
  </si>
  <si>
    <t>West</t>
  </si>
  <si>
    <t>North</t>
  </si>
  <si>
    <t>South</t>
  </si>
  <si>
    <t>RERA Carpet (sqm)</t>
  </si>
  <si>
    <t>Balcony (sqm)</t>
  </si>
  <si>
    <t>RERA Carpet (sft)</t>
  </si>
  <si>
    <t>Balcony (sft)</t>
  </si>
  <si>
    <t>SA
(sft)</t>
  </si>
  <si>
    <t>Tower A</t>
  </si>
  <si>
    <t>Tower D</t>
  </si>
  <si>
    <t>A-101</t>
  </si>
  <si>
    <t>Open</t>
  </si>
  <si>
    <t>Lift Lobby</t>
  </si>
  <si>
    <t>Apartment</t>
  </si>
  <si>
    <t>4BHK+UT TYPE B</t>
  </si>
  <si>
    <t>4BHK+UT</t>
  </si>
  <si>
    <t>A-102</t>
  </si>
  <si>
    <t>4BHK+UT TYPE A</t>
  </si>
  <si>
    <t>A-103</t>
  </si>
  <si>
    <t>Lift lobby</t>
  </si>
  <si>
    <t>3BHK+UT Type A</t>
  </si>
  <si>
    <t>A-104</t>
  </si>
  <si>
    <t>3BHK+UT Type E</t>
  </si>
  <si>
    <t>A-201</t>
  </si>
  <si>
    <t>3BHK+UT Type B</t>
  </si>
  <si>
    <t>A-202</t>
  </si>
  <si>
    <t>3BHK+UT Type C</t>
  </si>
  <si>
    <t>A-203</t>
  </si>
  <si>
    <t>3BHK+UT Type D</t>
  </si>
  <si>
    <t>A-204</t>
  </si>
  <si>
    <t>3BHK TYPE A</t>
  </si>
  <si>
    <t>3BHK Compact</t>
  </si>
  <si>
    <t>A-301</t>
  </si>
  <si>
    <t>2BHK+SP TYPE B</t>
  </si>
  <si>
    <t>A-302</t>
  </si>
  <si>
    <t>2BHK+SP TYPE A</t>
  </si>
  <si>
    <t>A-303</t>
  </si>
  <si>
    <t>3BHK TYPE B</t>
  </si>
  <si>
    <t>A-304</t>
  </si>
  <si>
    <t>3BHK+UT TYPE F</t>
  </si>
  <si>
    <t>3BHK+UT Type F</t>
  </si>
  <si>
    <t>A-401</t>
  </si>
  <si>
    <t>3BHK+UT TYPE G</t>
  </si>
  <si>
    <t>A-402</t>
  </si>
  <si>
    <t>2BHK+UT TYPE A</t>
  </si>
  <si>
    <t>2BHK+UT Type A</t>
  </si>
  <si>
    <t>A-403</t>
  </si>
  <si>
    <t>2BHK+UT TYPE B</t>
  </si>
  <si>
    <t>2BHK+UT Type B</t>
  </si>
  <si>
    <t>A-404</t>
  </si>
  <si>
    <t>2BHK TYPE A</t>
  </si>
  <si>
    <t>2BHK</t>
  </si>
  <si>
    <t>A-501</t>
  </si>
  <si>
    <t>2BHK TYPE B</t>
  </si>
  <si>
    <t>A-502</t>
  </si>
  <si>
    <t>A-503</t>
  </si>
  <si>
    <t>A-504</t>
  </si>
  <si>
    <t>A-601</t>
  </si>
  <si>
    <t>24.03.21_RERA - R1</t>
  </si>
  <si>
    <t>A-602</t>
  </si>
  <si>
    <t>2BHK (R)</t>
  </si>
  <si>
    <t>A-603</t>
  </si>
  <si>
    <t>3BHK (C)</t>
  </si>
  <si>
    <t>A-604</t>
  </si>
  <si>
    <t>A-701</t>
  </si>
  <si>
    <t>A-702</t>
  </si>
  <si>
    <t>A-703</t>
  </si>
  <si>
    <t>A-704</t>
  </si>
  <si>
    <t>A-801</t>
  </si>
  <si>
    <t>A-802</t>
  </si>
  <si>
    <t>A-803</t>
  </si>
  <si>
    <t>A-804</t>
  </si>
  <si>
    <t>A-901</t>
  </si>
  <si>
    <t>A-902</t>
  </si>
  <si>
    <t>A-903</t>
  </si>
  <si>
    <t>A-904</t>
  </si>
  <si>
    <t>A-1001</t>
  </si>
  <si>
    <t>Validation</t>
  </si>
  <si>
    <t>A-1002</t>
  </si>
  <si>
    <t>A-1003</t>
  </si>
  <si>
    <t>A-1004</t>
  </si>
  <si>
    <t>A-1101</t>
  </si>
  <si>
    <t>A-1102</t>
  </si>
  <si>
    <t>A-1103</t>
  </si>
  <si>
    <t>A-1104</t>
  </si>
  <si>
    <t>A-1201</t>
  </si>
  <si>
    <t>A-1202</t>
  </si>
  <si>
    <t>A-1203</t>
  </si>
  <si>
    <t>A-1204</t>
  </si>
  <si>
    <t>A-1401</t>
  </si>
  <si>
    <t>A-1402</t>
  </si>
  <si>
    <t>A-1403</t>
  </si>
  <si>
    <t>A-1404</t>
  </si>
  <si>
    <t>A-1501</t>
  </si>
  <si>
    <t>A-1502</t>
  </si>
  <si>
    <t>A-1503</t>
  </si>
  <si>
    <t>A-1504</t>
  </si>
  <si>
    <t>A-1601</t>
  </si>
  <si>
    <t>A-1602</t>
  </si>
  <si>
    <t>A-1603</t>
  </si>
  <si>
    <t>A-1604</t>
  </si>
  <si>
    <t>A-1701</t>
  </si>
  <si>
    <t>A-1702</t>
  </si>
  <si>
    <t>A-1703</t>
  </si>
  <si>
    <t>A-1704</t>
  </si>
  <si>
    <t>A-1801</t>
  </si>
  <si>
    <t>A-1802</t>
  </si>
  <si>
    <t>A-1803</t>
  </si>
  <si>
    <t>A-1804</t>
  </si>
  <si>
    <t>A-1901</t>
  </si>
  <si>
    <t>A-1902</t>
  </si>
  <si>
    <t>A-1903</t>
  </si>
  <si>
    <t>A-1904</t>
  </si>
  <si>
    <t>A-2001</t>
  </si>
  <si>
    <t>A-2002</t>
  </si>
  <si>
    <t>A-2003</t>
  </si>
  <si>
    <t>A-2004</t>
  </si>
  <si>
    <t>A-2101</t>
  </si>
  <si>
    <t>A-2102</t>
  </si>
  <si>
    <t>A-2103</t>
  </si>
  <si>
    <t>A-2104</t>
  </si>
  <si>
    <t>A-2201</t>
  </si>
  <si>
    <t>A-2202</t>
  </si>
  <si>
    <t>A-2203</t>
  </si>
  <si>
    <t>A-2204</t>
  </si>
  <si>
    <t>A-2301</t>
  </si>
  <si>
    <t>A-2302</t>
  </si>
  <si>
    <t>A-2303</t>
  </si>
  <si>
    <t>A-2304</t>
  </si>
  <si>
    <t>A-2401</t>
  </si>
  <si>
    <t>A-2402</t>
  </si>
  <si>
    <t>A-2403</t>
  </si>
  <si>
    <t>A-2404</t>
  </si>
  <si>
    <t>B-101</t>
  </si>
  <si>
    <t>B-102</t>
  </si>
  <si>
    <t>B-103</t>
  </si>
  <si>
    <t>B-104</t>
  </si>
  <si>
    <t>B-201</t>
  </si>
  <si>
    <t>B-202</t>
  </si>
  <si>
    <t>B-203</t>
  </si>
  <si>
    <t>B-204</t>
  </si>
  <si>
    <t>B-301</t>
  </si>
  <si>
    <t>B-302</t>
  </si>
  <si>
    <t>B-303</t>
  </si>
  <si>
    <t>B-304</t>
  </si>
  <si>
    <t>B-401</t>
  </si>
  <si>
    <t>B-402</t>
  </si>
  <si>
    <t>B-403</t>
  </si>
  <si>
    <t>B-404</t>
  </si>
  <si>
    <t>B-501</t>
  </si>
  <si>
    <t>B-502</t>
  </si>
  <si>
    <t>B-503</t>
  </si>
  <si>
    <t>B-504</t>
  </si>
  <si>
    <t>B-601</t>
  </si>
  <si>
    <t>B-602</t>
  </si>
  <si>
    <t>B-603</t>
  </si>
  <si>
    <t>B-604</t>
  </si>
  <si>
    <t>B-701</t>
  </si>
  <si>
    <t>B-702</t>
  </si>
  <si>
    <t>B-703</t>
  </si>
  <si>
    <t>B-704</t>
  </si>
  <si>
    <t>B-801</t>
  </si>
  <si>
    <t>B-802</t>
  </si>
  <si>
    <t>B-803</t>
  </si>
  <si>
    <t>B-804</t>
  </si>
  <si>
    <t>B-901</t>
  </si>
  <si>
    <t>B-902</t>
  </si>
  <si>
    <t>B-903</t>
  </si>
  <si>
    <t>B-904</t>
  </si>
  <si>
    <t>B-1001</t>
  </si>
  <si>
    <t>B-1002</t>
  </si>
  <si>
    <t>B-1003</t>
  </si>
  <si>
    <t>B-1004</t>
  </si>
  <si>
    <t>B-1101</t>
  </si>
  <si>
    <t>B-1102</t>
  </si>
  <si>
    <t>B-1103</t>
  </si>
  <si>
    <t>B-1104</t>
  </si>
  <si>
    <t>B-1201</t>
  </si>
  <si>
    <t>B-1202</t>
  </si>
  <si>
    <t>B-1203</t>
  </si>
  <si>
    <t>B-1204</t>
  </si>
  <si>
    <t>B-1401</t>
  </si>
  <si>
    <t>B-1402</t>
  </si>
  <si>
    <t>B-1403</t>
  </si>
  <si>
    <t>B-1404</t>
  </si>
  <si>
    <t>B-1501</t>
  </si>
  <si>
    <t>B-1502</t>
  </si>
  <si>
    <t>B-1503</t>
  </si>
  <si>
    <t>B-1504</t>
  </si>
  <si>
    <t>B-1601</t>
  </si>
  <si>
    <t>B-1602</t>
  </si>
  <si>
    <t>B-1603</t>
  </si>
  <si>
    <t>B-1604</t>
  </si>
  <si>
    <t>B-1701</t>
  </si>
  <si>
    <t>B-1702</t>
  </si>
  <si>
    <t>B-1703</t>
  </si>
  <si>
    <t>B-1704</t>
  </si>
  <si>
    <t>B-1801</t>
  </si>
  <si>
    <t>B-1802</t>
  </si>
  <si>
    <t>B-1803</t>
  </si>
  <si>
    <t>B-1804</t>
  </si>
  <si>
    <t>B-1901</t>
  </si>
  <si>
    <t>B-1902</t>
  </si>
  <si>
    <t>B-1903</t>
  </si>
  <si>
    <t>B-1904</t>
  </si>
  <si>
    <t>B-2001</t>
  </si>
  <si>
    <t>B-2002</t>
  </si>
  <si>
    <t>B-2003</t>
  </si>
  <si>
    <t>B-2004</t>
  </si>
  <si>
    <t>B-2101</t>
  </si>
  <si>
    <t>B-2102</t>
  </si>
  <si>
    <t>B-2103</t>
  </si>
  <si>
    <t>B-2104</t>
  </si>
  <si>
    <t>B-2201</t>
  </si>
  <si>
    <t>B-2202</t>
  </si>
  <si>
    <t>B-2203</t>
  </si>
  <si>
    <t>B-2204</t>
  </si>
  <si>
    <t>B-2301</t>
  </si>
  <si>
    <t>B-2302</t>
  </si>
  <si>
    <t>B-2303</t>
  </si>
  <si>
    <t>B-2304</t>
  </si>
  <si>
    <t>B-2401</t>
  </si>
  <si>
    <t>B-2402</t>
  </si>
  <si>
    <t>B-2403</t>
  </si>
  <si>
    <t>B-2404</t>
  </si>
  <si>
    <t>B-2501</t>
  </si>
  <si>
    <t>B-2502</t>
  </si>
  <si>
    <t>B-2503</t>
  </si>
  <si>
    <t>B-2504</t>
  </si>
  <si>
    <t>B-2601</t>
  </si>
  <si>
    <t>B-2602</t>
  </si>
  <si>
    <t>B-2603</t>
  </si>
  <si>
    <t>B-2604</t>
  </si>
  <si>
    <t>B-2701</t>
  </si>
  <si>
    <t>B-2702</t>
  </si>
  <si>
    <t>B-2703</t>
  </si>
  <si>
    <t>B-2704</t>
  </si>
  <si>
    <t>C-101</t>
  </si>
  <si>
    <t>C-102</t>
  </si>
  <si>
    <t>C-103</t>
  </si>
  <si>
    <t>C-104</t>
  </si>
  <si>
    <t>C-201</t>
  </si>
  <si>
    <t>C-202</t>
  </si>
  <si>
    <t>C-203</t>
  </si>
  <si>
    <t>C-204</t>
  </si>
  <si>
    <t>C-301</t>
  </si>
  <si>
    <t>C-302</t>
  </si>
  <si>
    <t>C-303</t>
  </si>
  <si>
    <t>C-304</t>
  </si>
  <si>
    <t>C-401</t>
  </si>
  <si>
    <t>C-402</t>
  </si>
  <si>
    <t>C-403</t>
  </si>
  <si>
    <t>C-404</t>
  </si>
  <si>
    <t>C-501</t>
  </si>
  <si>
    <t>C-502</t>
  </si>
  <si>
    <t>C-503</t>
  </si>
  <si>
    <t>C-504</t>
  </si>
  <si>
    <t>C-601</t>
  </si>
  <si>
    <t>C-602</t>
  </si>
  <si>
    <t>C-603</t>
  </si>
  <si>
    <t>C-604</t>
  </si>
  <si>
    <t>C-701</t>
  </si>
  <si>
    <t>C-702</t>
  </si>
  <si>
    <t>C-703</t>
  </si>
  <si>
    <t>C-704</t>
  </si>
  <si>
    <t>C-801</t>
  </si>
  <si>
    <t>C-802</t>
  </si>
  <si>
    <t>C-803</t>
  </si>
  <si>
    <t>C-804</t>
  </si>
  <si>
    <t>C-901</t>
  </si>
  <si>
    <t>C-902</t>
  </si>
  <si>
    <t>C-903</t>
  </si>
  <si>
    <t>C-904</t>
  </si>
  <si>
    <t>C-1001</t>
  </si>
  <si>
    <t>C-1002</t>
  </si>
  <si>
    <t>C-1003</t>
  </si>
  <si>
    <t>C-1004</t>
  </si>
  <si>
    <t>C-1101</t>
  </si>
  <si>
    <t>C-1102</t>
  </si>
  <si>
    <t>C-1103</t>
  </si>
  <si>
    <t>C-1104</t>
  </si>
  <si>
    <t>C-1201</t>
  </si>
  <si>
    <t>C-1202</t>
  </si>
  <si>
    <t>C-1203</t>
  </si>
  <si>
    <t>C-1204</t>
  </si>
  <si>
    <t>C-1401</t>
  </si>
  <si>
    <t>C-1402</t>
  </si>
  <si>
    <t>C-1403</t>
  </si>
  <si>
    <t>C-1404</t>
  </si>
  <si>
    <t>C-1501</t>
  </si>
  <si>
    <t>C-1502</t>
  </si>
  <si>
    <t>C-1503</t>
  </si>
  <si>
    <t>C-1504</t>
  </si>
  <si>
    <t>C-1601</t>
  </si>
  <si>
    <t>C-1602</t>
  </si>
  <si>
    <t>C-1603</t>
  </si>
  <si>
    <t>C-1604</t>
  </si>
  <si>
    <t>C-1701</t>
  </si>
  <si>
    <t>C-1702</t>
  </si>
  <si>
    <t>C-1703</t>
  </si>
  <si>
    <t>C-1704</t>
  </si>
  <si>
    <t>C-1801</t>
  </si>
  <si>
    <t>C-1802</t>
  </si>
  <si>
    <t>C-1803</t>
  </si>
  <si>
    <t>C-1804</t>
  </si>
  <si>
    <t>C-1901</t>
  </si>
  <si>
    <t>C-1902</t>
  </si>
  <si>
    <t>C-1903</t>
  </si>
  <si>
    <t>C-1904</t>
  </si>
  <si>
    <t>C-2001</t>
  </si>
  <si>
    <t>C-2002</t>
  </si>
  <si>
    <t>C-2003</t>
  </si>
  <si>
    <t>C-2004</t>
  </si>
  <si>
    <t>C-2101</t>
  </si>
  <si>
    <t>C-2102</t>
  </si>
  <si>
    <t>C-2103</t>
  </si>
  <si>
    <t>C-2104</t>
  </si>
  <si>
    <t>C-2201</t>
  </si>
  <si>
    <t>C-2202</t>
  </si>
  <si>
    <t>C-2203</t>
  </si>
  <si>
    <t>C-2204</t>
  </si>
  <si>
    <t>C-2301</t>
  </si>
  <si>
    <t>C-2302</t>
  </si>
  <si>
    <t>C-2303</t>
  </si>
  <si>
    <t>C-2304</t>
  </si>
  <si>
    <t>C-2401</t>
  </si>
  <si>
    <t>C-2402</t>
  </si>
  <si>
    <t>C-2403</t>
  </si>
  <si>
    <t>C-2404</t>
  </si>
  <si>
    <t>C-2501</t>
  </si>
  <si>
    <t>C-2502</t>
  </si>
  <si>
    <t>C-2503</t>
  </si>
  <si>
    <t>C-2504</t>
  </si>
  <si>
    <t>C-2601</t>
  </si>
  <si>
    <t>C-2602</t>
  </si>
  <si>
    <t>C-2603</t>
  </si>
  <si>
    <t>C-2604</t>
  </si>
  <si>
    <t>C-2701</t>
  </si>
  <si>
    <t>C-2702</t>
  </si>
  <si>
    <t>C-2703</t>
  </si>
  <si>
    <t>C-2704</t>
  </si>
  <si>
    <t>C-2801</t>
  </si>
  <si>
    <t>C-2802</t>
  </si>
  <si>
    <t>C-2803</t>
  </si>
  <si>
    <t>C-2804</t>
  </si>
  <si>
    <t>C-2901</t>
  </si>
  <si>
    <t>C-2902</t>
  </si>
  <si>
    <t>C-2903</t>
  </si>
  <si>
    <t>C-2904</t>
  </si>
  <si>
    <t>C-3001</t>
  </si>
  <si>
    <t>C-3002</t>
  </si>
  <si>
    <t>C-3003</t>
  </si>
  <si>
    <t>C-3004</t>
  </si>
  <si>
    <t>D-101</t>
  </si>
  <si>
    <t>D-102</t>
  </si>
  <si>
    <t>D-103</t>
  </si>
  <si>
    <t>D-104</t>
  </si>
  <si>
    <t>D-201</t>
  </si>
  <si>
    <t>D-202</t>
  </si>
  <si>
    <t>D-203</t>
  </si>
  <si>
    <t>D-204</t>
  </si>
  <si>
    <t>D-301</t>
  </si>
  <si>
    <t>D-302</t>
  </si>
  <si>
    <t>D-303</t>
  </si>
  <si>
    <t>D-304</t>
  </si>
  <si>
    <t>D-401</t>
  </si>
  <si>
    <t>D-402</t>
  </si>
  <si>
    <t>D-403</t>
  </si>
  <si>
    <t>D-404</t>
  </si>
  <si>
    <t>D-501</t>
  </si>
  <si>
    <t>D-502</t>
  </si>
  <si>
    <t>D-503</t>
  </si>
  <si>
    <t>D-504</t>
  </si>
  <si>
    <t>D-601</t>
  </si>
  <si>
    <t>D-602</t>
  </si>
  <si>
    <t>D-603</t>
  </si>
  <si>
    <t>D-604</t>
  </si>
  <si>
    <t>D-701</t>
  </si>
  <si>
    <t>D-702</t>
  </si>
  <si>
    <t>D-703</t>
  </si>
  <si>
    <t>D-704</t>
  </si>
  <si>
    <t>D-801</t>
  </si>
  <si>
    <t>D-802</t>
  </si>
  <si>
    <t>D-803</t>
  </si>
  <si>
    <t>D-804</t>
  </si>
  <si>
    <t>D-901</t>
  </si>
  <si>
    <t>D-902</t>
  </si>
  <si>
    <t>D-903</t>
  </si>
  <si>
    <t>D-904</t>
  </si>
  <si>
    <t>D-1001</t>
  </si>
  <si>
    <t>D-1002</t>
  </si>
  <si>
    <t>D-1003</t>
  </si>
  <si>
    <t>D-1004</t>
  </si>
  <si>
    <t>D-1101</t>
  </si>
  <si>
    <t>D-1102</t>
  </si>
  <si>
    <t>D-1103</t>
  </si>
  <si>
    <t>D-1104</t>
  </si>
  <si>
    <t>D-1201</t>
  </si>
  <si>
    <t>D-1202</t>
  </si>
  <si>
    <t>D-1203</t>
  </si>
  <si>
    <t>D-1204</t>
  </si>
  <si>
    <t>D-1401</t>
  </si>
  <si>
    <t>D-1402</t>
  </si>
  <si>
    <t>D-1403</t>
  </si>
  <si>
    <t>D-1404</t>
  </si>
  <si>
    <t>D-1501</t>
  </si>
  <si>
    <t>D-1502</t>
  </si>
  <si>
    <t>D-1503</t>
  </si>
  <si>
    <t>D-1504</t>
  </si>
  <si>
    <t>D-1601</t>
  </si>
  <si>
    <t>D-1602</t>
  </si>
  <si>
    <t>D-1603</t>
  </si>
  <si>
    <t>D-1604</t>
  </si>
  <si>
    <t>D-1701</t>
  </si>
  <si>
    <t>D-1702</t>
  </si>
  <si>
    <t>D-1703</t>
  </si>
  <si>
    <t>D-1704</t>
  </si>
  <si>
    <t>D-1801</t>
  </si>
  <si>
    <t>D-1802</t>
  </si>
  <si>
    <t>D-1803</t>
  </si>
  <si>
    <t>D-1804</t>
  </si>
  <si>
    <t>D-1901</t>
  </si>
  <si>
    <t>D-1902</t>
  </si>
  <si>
    <t>D-1903</t>
  </si>
  <si>
    <t>D-1904</t>
  </si>
  <si>
    <t>D-2001</t>
  </si>
  <si>
    <t>D-2002</t>
  </si>
  <si>
    <t>D-2003</t>
  </si>
  <si>
    <t>D-2004</t>
  </si>
  <si>
    <t>D-2101</t>
  </si>
  <si>
    <t>D-2102</t>
  </si>
  <si>
    <t>D-2103</t>
  </si>
  <si>
    <t>D-2104</t>
  </si>
  <si>
    <t>D-2201</t>
  </si>
  <si>
    <t>D-2202</t>
  </si>
  <si>
    <t>D-2203</t>
  </si>
  <si>
    <t>D-2204</t>
  </si>
  <si>
    <t>D-2301</t>
  </si>
  <si>
    <t>D-2302</t>
  </si>
  <si>
    <t>D-2303</t>
  </si>
  <si>
    <t>D-2304</t>
  </si>
  <si>
    <t>D-2401</t>
  </si>
  <si>
    <t>D-2402</t>
  </si>
  <si>
    <t>D-2403</t>
  </si>
  <si>
    <t>D-2404</t>
  </si>
  <si>
    <t>D-2501</t>
  </si>
  <si>
    <t>D-2502</t>
  </si>
  <si>
    <t>D-2503</t>
  </si>
  <si>
    <t>D-2504</t>
  </si>
  <si>
    <t>D-2601</t>
  </si>
  <si>
    <t>D-2602</t>
  </si>
  <si>
    <t>D-2603</t>
  </si>
  <si>
    <t>D-2604</t>
  </si>
  <si>
    <t>D-2701</t>
  </si>
  <si>
    <t>D-2702</t>
  </si>
  <si>
    <t>D-2703</t>
  </si>
  <si>
    <t>D-2704</t>
  </si>
  <si>
    <t>D-2801</t>
  </si>
  <si>
    <t>D-2802</t>
  </si>
  <si>
    <t>D-2803</t>
  </si>
  <si>
    <t>D-2804</t>
  </si>
  <si>
    <t>D-2901</t>
  </si>
  <si>
    <t>D-2902</t>
  </si>
  <si>
    <t>D-2903</t>
  </si>
  <si>
    <t>D-2904</t>
  </si>
  <si>
    <t>D-3001</t>
  </si>
  <si>
    <t>D-3002</t>
  </si>
  <si>
    <t>D-3003</t>
  </si>
  <si>
    <t>D-3004</t>
  </si>
  <si>
    <t>D-3101</t>
  </si>
  <si>
    <t>D-3102</t>
  </si>
  <si>
    <t>D-3103</t>
  </si>
  <si>
    <t>D-3104</t>
  </si>
  <si>
    <t>D-3201</t>
  </si>
  <si>
    <t>D-3202</t>
  </si>
  <si>
    <t>D-3203</t>
  </si>
  <si>
    <t>D-3204</t>
  </si>
  <si>
    <t>D-3301</t>
  </si>
  <si>
    <t>D-3302</t>
  </si>
  <si>
    <t>D-3303</t>
  </si>
  <si>
    <t>D-3304</t>
  </si>
  <si>
    <t>D-3401</t>
  </si>
  <si>
    <t>D-3402</t>
  </si>
  <si>
    <t>D-3403</t>
  </si>
  <si>
    <t>D-3404</t>
  </si>
  <si>
    <t>D-3501</t>
  </si>
  <si>
    <t>D-3502</t>
  </si>
  <si>
    <t>D-3503</t>
  </si>
  <si>
    <t>D-3504</t>
  </si>
  <si>
    <t>Note: These are not the final Rera areas, these will change once structure coordination is done.</t>
  </si>
  <si>
    <t>Grand Total</t>
  </si>
  <si>
    <t>Row Labels</t>
  </si>
  <si>
    <t>Tower 1</t>
  </si>
  <si>
    <t>Tower 2</t>
  </si>
  <si>
    <t>Tower 3</t>
  </si>
  <si>
    <t>Tower 4</t>
  </si>
  <si>
    <t>2B+S+24</t>
  </si>
  <si>
    <t>2B+S+27</t>
  </si>
  <si>
    <t>S+8</t>
  </si>
  <si>
    <t>TOTAL (Excluding EWS)</t>
  </si>
  <si>
    <t>EWS</t>
  </si>
  <si>
    <r>
      <t xml:space="preserve"> @Rs.14,500/-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</si>
  <si>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@Rs.15,500/-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</si>
  <si>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Type of flat</t>
  </si>
  <si>
    <t>Count of Apt. No.</t>
  </si>
  <si>
    <t>No. of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</si>
</sst>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_ * #,##0.00000_ ;_ * \-#,##0.00000_ ;_ * &quot;-&quot;??_ ;_ @_ "/>
  </numFmts>
  <fonts count="3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Aptos"/>
      <family val="2"/>
    </font>
    <font>
      <b/>
      <sz val="11"/>
      <color indexed="8"/>
      <name val="Aptos"/>
      <family val="2"/>
    </font>
    <font>
      <sz val="11"/>
      <color rgb="FF000000"/>
      <name val="Aptos"/>
      <family val="2"/>
    </font>
    <font>
      <sz val="11"/>
      <color indexed="8"/>
      <name val="Aptos"/>
      <family val="2"/>
    </font>
    <font>
      <sz val="11"/>
      <name val="Aptos"/>
      <family val="2"/>
    </font>
    <font>
      <b/>
      <sz val="10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  <xf numFmtId="165" fontId="11" fillId="0" borderId="0" applyFill="0" applyBorder="0" applyAlignment="0" applyProtection="0"/>
    <xf numFmtId="0" fontId="18" fillId="0" borderId="0">
      <alignment vertical="center"/>
    </xf>
    <xf numFmtId="0" fontId="4" fillId="0" borderId="0"/>
    <xf numFmtId="0" fontId="21" fillId="0" borderId="0" applyBorder="0" applyProtection="0"/>
    <xf numFmtId="0" fontId="23" fillId="0" borderId="0"/>
    <xf numFmtId="0" fontId="2" fillId="0" borderId="0"/>
    <xf numFmtId="43" fontId="2" fillId="0" borderId="0" applyFont="0" applyFill="0" applyBorder="0" applyAlignment="0" applyProtection="0"/>
    <xf numFmtId="0" fontId="21" fillId="0" borderId="0"/>
  </cellStyleXfs>
  <cellXfs count="168">
    <xf numFmtId="0" fontId="0" fillId="0" borderId="0" xfId="0" applyAlignment="1">
      <alignment horizontal="left" vertical="top"/>
    </xf>
    <xf numFmtId="0" fontId="8" fillId="0" borderId="0" xfId="2"/>
    <xf numFmtId="164" fontId="0" fillId="0" borderId="0" xfId="3" applyNumberFormat="1" applyFont="1"/>
    <xf numFmtId="0" fontId="13" fillId="2" borderId="5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164" fontId="13" fillId="2" borderId="6" xfId="3" applyNumberFormat="1" applyFont="1" applyFill="1" applyBorder="1" applyAlignment="1">
      <alignment horizontal="center" vertical="center" wrapText="1"/>
    </xf>
    <xf numFmtId="0" fontId="11" fillId="0" borderId="8" xfId="4" applyBorder="1" applyAlignment="1">
      <alignment horizontal="center" vertical="center"/>
    </xf>
    <xf numFmtId="164" fontId="11" fillId="0" borderId="8" xfId="3" applyNumberFormat="1" applyFont="1" applyBorder="1" applyAlignment="1">
      <alignment horizontal="center" vertical="center"/>
    </xf>
    <xf numFmtId="165" fontId="11" fillId="0" borderId="8" xfId="5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0" fontId="10" fillId="0" borderId="0" xfId="2" applyFont="1"/>
    <xf numFmtId="2" fontId="8" fillId="0" borderId="0" xfId="2" applyNumberFormat="1"/>
    <xf numFmtId="0" fontId="14" fillId="0" borderId="3" xfId="4" applyFont="1" applyBorder="1" applyAlignment="1">
      <alignment horizontal="center" vertical="center"/>
    </xf>
    <xf numFmtId="0" fontId="8" fillId="0" borderId="12" xfId="2" applyBorder="1"/>
    <xf numFmtId="2" fontId="11" fillId="0" borderId="13" xfId="4" applyNumberFormat="1" applyBorder="1" applyAlignment="1">
      <alignment horizontal="center" vertical="center" wrapText="1"/>
    </xf>
    <xf numFmtId="1" fontId="8" fillId="0" borderId="7" xfId="2" applyNumberFormat="1" applyBorder="1" applyAlignment="1">
      <alignment horizontal="center" vertical="center"/>
    </xf>
    <xf numFmtId="164" fontId="8" fillId="0" borderId="0" xfId="1" applyNumberFormat="1" applyFont="1"/>
    <xf numFmtId="0" fontId="17" fillId="0" borderId="9" xfId="0" applyFont="1" applyBorder="1" applyAlignment="1">
      <alignment horizontal="center" vertical="center"/>
    </xf>
    <xf numFmtId="0" fontId="6" fillId="0" borderId="0" xfId="2" applyFont="1"/>
    <xf numFmtId="0" fontId="5" fillId="0" borderId="0" xfId="2" applyFont="1"/>
    <xf numFmtId="0" fontId="19" fillId="4" borderId="15" xfId="0" applyFont="1" applyFill="1" applyBorder="1" applyAlignment="1">
      <alignment horizontal="left" vertical="top"/>
    </xf>
    <xf numFmtId="0" fontId="13" fillId="0" borderId="2" xfId="4" applyFont="1" applyBorder="1" applyAlignment="1">
      <alignment horizontal="centerContinuous" vertical="center" wrapText="1"/>
    </xf>
    <xf numFmtId="0" fontId="13" fillId="0" borderId="11" xfId="4" applyFont="1" applyBorder="1" applyAlignment="1">
      <alignment horizontal="centerContinuous" vertical="center" wrapText="1"/>
    </xf>
    <xf numFmtId="0" fontId="13" fillId="0" borderId="6" xfId="4" applyFont="1" applyBorder="1" applyAlignment="1">
      <alignment horizontal="centerContinuous" vertical="center" wrapText="1"/>
    </xf>
    <xf numFmtId="0" fontId="13" fillId="2" borderId="2" xfId="4" applyFont="1" applyFill="1" applyBorder="1" applyAlignment="1">
      <alignment horizontal="center" vertical="center"/>
    </xf>
    <xf numFmtId="164" fontId="13" fillId="2" borderId="2" xfId="3" applyNumberFormat="1" applyFont="1" applyFill="1" applyBorder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horizontal="right" vertical="center" wrapText="1"/>
    </xf>
    <xf numFmtId="43" fontId="0" fillId="0" borderId="9" xfId="3" applyFont="1" applyBorder="1"/>
    <xf numFmtId="164" fontId="8" fillId="0" borderId="9" xfId="2" applyNumberFormat="1" applyBorder="1"/>
    <xf numFmtId="166" fontId="0" fillId="0" borderId="9" xfId="3" applyNumberFormat="1" applyFont="1" applyBorder="1"/>
    <xf numFmtId="164" fontId="0" fillId="0" borderId="9" xfId="3" applyNumberFormat="1" applyFont="1" applyBorder="1"/>
    <xf numFmtId="164" fontId="8" fillId="0" borderId="9" xfId="1" applyNumberFormat="1" applyFont="1" applyBorder="1"/>
    <xf numFmtId="164" fontId="10" fillId="0" borderId="9" xfId="2" applyNumberFormat="1" applyFont="1" applyBorder="1"/>
    <xf numFmtId="167" fontId="8" fillId="0" borderId="9" xfId="2" applyNumberFormat="1" applyBorder="1"/>
    <xf numFmtId="164" fontId="22" fillId="0" borderId="9" xfId="3" applyNumberFormat="1" applyFont="1" applyBorder="1"/>
    <xf numFmtId="168" fontId="8" fillId="0" borderId="9" xfId="2" applyNumberFormat="1" applyBorder="1"/>
    <xf numFmtId="2" fontId="10" fillId="0" borderId="9" xfId="2" applyNumberFormat="1" applyFont="1" applyBorder="1"/>
    <xf numFmtId="166" fontId="8" fillId="0" borderId="9" xfId="2" applyNumberFormat="1" applyBorder="1"/>
    <xf numFmtId="0" fontId="10" fillId="5" borderId="9" xfId="2" applyFont="1" applyFill="1" applyBorder="1"/>
    <xf numFmtId="0" fontId="8" fillId="7" borderId="9" xfId="2" applyFill="1" applyBorder="1"/>
    <xf numFmtId="0" fontId="10" fillId="7" borderId="9" xfId="2" applyFont="1" applyFill="1" applyBorder="1"/>
    <xf numFmtId="0" fontId="5" fillId="7" borderId="9" xfId="2" applyFont="1" applyFill="1" applyBorder="1"/>
    <xf numFmtId="0" fontId="7" fillId="7" borderId="9" xfId="2" applyFont="1" applyFill="1" applyBorder="1"/>
    <xf numFmtId="0" fontId="8" fillId="5" borderId="9" xfId="2" applyFill="1" applyBorder="1"/>
    <xf numFmtId="0" fontId="10" fillId="5" borderId="9" xfId="2" quotePrefix="1" applyFont="1" applyFill="1" applyBorder="1"/>
    <xf numFmtId="0" fontId="5" fillId="5" borderId="9" xfId="2" applyFont="1" applyFill="1" applyBorder="1"/>
    <xf numFmtId="0" fontId="16" fillId="8" borderId="9" xfId="2" applyFont="1" applyFill="1" applyBorder="1"/>
    <xf numFmtId="0" fontId="5" fillId="6" borderId="9" xfId="2" applyFont="1" applyFill="1" applyBorder="1"/>
    <xf numFmtId="0" fontId="8" fillId="7" borderId="8" xfId="2" applyFill="1" applyBorder="1"/>
    <xf numFmtId="0" fontId="5" fillId="6" borderId="19" xfId="2" applyFont="1" applyFill="1" applyBorder="1"/>
    <xf numFmtId="0" fontId="5" fillId="6" borderId="20" xfId="2" applyFont="1" applyFill="1" applyBorder="1"/>
    <xf numFmtId="2" fontId="8" fillId="9" borderId="11" xfId="2" applyNumberFormat="1" applyFill="1" applyBorder="1" applyAlignment="1">
      <alignment horizontal="centerContinuous"/>
    </xf>
    <xf numFmtId="2" fontId="8" fillId="9" borderId="6" xfId="2" applyNumberFormat="1" applyFill="1" applyBorder="1" applyAlignment="1">
      <alignment horizontal="centerContinuous"/>
    </xf>
    <xf numFmtId="0" fontId="8" fillId="10" borderId="9" xfId="2" applyFill="1" applyBorder="1"/>
    <xf numFmtId="2" fontId="10" fillId="9" borderId="11" xfId="2" applyNumberFormat="1" applyFont="1" applyFill="1" applyBorder="1" applyAlignment="1">
      <alignment horizontal="centerContinuous"/>
    </xf>
    <xf numFmtId="2" fontId="10" fillId="9" borderId="2" xfId="2" applyNumberFormat="1" applyFont="1" applyFill="1" applyBorder="1" applyAlignment="1">
      <alignment horizontal="centerContinuous"/>
    </xf>
    <xf numFmtId="2" fontId="10" fillId="9" borderId="6" xfId="2" applyNumberFormat="1" applyFont="1" applyFill="1" applyBorder="1" applyAlignment="1">
      <alignment horizontal="centerContinuous"/>
    </xf>
    <xf numFmtId="43" fontId="0" fillId="0" borderId="21" xfId="3" applyFont="1" applyBorder="1"/>
    <xf numFmtId="2" fontId="8" fillId="0" borderId="22" xfId="2" applyNumberFormat="1" applyBorder="1"/>
    <xf numFmtId="164" fontId="22" fillId="0" borderId="23" xfId="3" applyNumberFormat="1" applyFont="1" applyBorder="1"/>
    <xf numFmtId="0" fontId="19" fillId="0" borderId="14" xfId="0" applyFont="1" applyBorder="1"/>
    <xf numFmtId="0" fontId="20" fillId="11" borderId="16" xfId="0" applyFont="1" applyFill="1" applyBorder="1" applyAlignment="1">
      <alignment horizontal="centerContinuous" vertical="center"/>
    </xf>
    <xf numFmtId="0" fontId="20" fillId="11" borderId="17" xfId="0" applyFont="1" applyFill="1" applyBorder="1" applyAlignment="1">
      <alignment horizontal="centerContinuous" vertical="center"/>
    </xf>
    <xf numFmtId="0" fontId="20" fillId="11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16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3" fillId="0" borderId="0" xfId="2" applyFont="1"/>
    <xf numFmtId="169" fontId="8" fillId="0" borderId="0" xfId="2" applyNumberFormat="1"/>
    <xf numFmtId="0" fontId="24" fillId="0" borderId="0" xfId="10" applyFont="1"/>
    <xf numFmtId="43" fontId="24" fillId="0" borderId="0" xfId="11" applyFont="1" applyFill="1" applyBorder="1"/>
    <xf numFmtId="0" fontId="24" fillId="0" borderId="9" xfId="10" applyFont="1" applyBorder="1" applyAlignment="1">
      <alignment horizontal="center" vertical="center"/>
    </xf>
    <xf numFmtId="0" fontId="25" fillId="0" borderId="9" xfId="12" applyFont="1" applyBorder="1" applyAlignment="1">
      <alignment horizontal="center" vertical="center" wrapText="1"/>
    </xf>
    <xf numFmtId="43" fontId="25" fillId="0" borderId="9" xfId="11" applyFont="1" applyFill="1" applyBorder="1" applyAlignment="1">
      <alignment horizontal="center" vertical="center" wrapText="1"/>
    </xf>
    <xf numFmtId="0" fontId="24" fillId="0" borderId="9" xfId="10" applyFont="1" applyBorder="1" applyAlignment="1">
      <alignment vertical="center"/>
    </xf>
    <xf numFmtId="0" fontId="24" fillId="0" borderId="9" xfId="10" applyFont="1" applyBorder="1" applyAlignment="1">
      <alignment horizontal="center" vertical="center" wrapText="1"/>
    </xf>
    <xf numFmtId="0" fontId="26" fillId="0" borderId="0" xfId="10" applyFont="1"/>
    <xf numFmtId="0" fontId="27" fillId="0" borderId="9" xfId="12" applyFont="1" applyBorder="1" applyAlignment="1">
      <alignment horizontal="center"/>
    </xf>
    <xf numFmtId="0" fontId="28" fillId="0" borderId="9" xfId="10" applyFont="1" applyBorder="1"/>
    <xf numFmtId="0" fontId="24" fillId="0" borderId="9" xfId="12" applyFont="1" applyBorder="1" applyAlignment="1">
      <alignment horizontal="center"/>
    </xf>
    <xf numFmtId="43" fontId="27" fillId="0" borderId="9" xfId="11" applyFont="1" applyFill="1" applyBorder="1" applyAlignment="1">
      <alignment horizontal="center"/>
    </xf>
    <xf numFmtId="43" fontId="24" fillId="0" borderId="9" xfId="11" applyFont="1" applyFill="1" applyBorder="1"/>
    <xf numFmtId="0" fontId="28" fillId="0" borderId="0" xfId="10" applyFont="1"/>
    <xf numFmtId="0" fontId="26" fillId="12" borderId="9" xfId="10" applyFont="1" applyFill="1" applyBorder="1"/>
    <xf numFmtId="43" fontId="26" fillId="0" borderId="0" xfId="11" applyFont="1" applyFill="1" applyBorder="1"/>
    <xf numFmtId="0" fontId="26" fillId="13" borderId="9" xfId="10" applyFont="1" applyFill="1" applyBorder="1"/>
    <xf numFmtId="0" fontId="26" fillId="13" borderId="9" xfId="10" applyFont="1" applyFill="1" applyBorder="1" applyAlignment="1">
      <alignment horizontal="center" vertical="center"/>
    </xf>
    <xf numFmtId="0" fontId="26" fillId="13" borderId="9" xfId="10" applyFont="1" applyFill="1" applyBorder="1" applyAlignment="1">
      <alignment horizontal="center"/>
    </xf>
    <xf numFmtId="164" fontId="26" fillId="13" borderId="9" xfId="11" applyNumberFormat="1" applyFont="1" applyFill="1" applyBorder="1"/>
    <xf numFmtId="0" fontId="26" fillId="14" borderId="9" xfId="10" applyFont="1" applyFill="1" applyBorder="1"/>
    <xf numFmtId="0" fontId="26" fillId="14" borderId="9" xfId="10" applyFont="1" applyFill="1" applyBorder="1" applyAlignment="1">
      <alignment horizontal="center" vertical="center"/>
    </xf>
    <xf numFmtId="0" fontId="26" fillId="14" borderId="9" xfId="10" applyFont="1" applyFill="1" applyBorder="1" applyAlignment="1">
      <alignment horizontal="center"/>
    </xf>
    <xf numFmtId="164" fontId="26" fillId="14" borderId="9" xfId="11" applyNumberFormat="1" applyFont="1" applyFill="1" applyBorder="1"/>
    <xf numFmtId="0" fontId="26" fillId="15" borderId="9" xfId="10" applyFont="1" applyFill="1" applyBorder="1"/>
    <xf numFmtId="0" fontId="26" fillId="15" borderId="9" xfId="10" applyFont="1" applyFill="1" applyBorder="1" applyAlignment="1">
      <alignment horizontal="center" vertical="center"/>
    </xf>
    <xf numFmtId="0" fontId="26" fillId="15" borderId="9" xfId="10" applyFont="1" applyFill="1" applyBorder="1" applyAlignment="1">
      <alignment horizontal="center"/>
    </xf>
    <xf numFmtId="164" fontId="26" fillId="15" borderId="9" xfId="11" applyNumberFormat="1" applyFont="1" applyFill="1" applyBorder="1"/>
    <xf numFmtId="0" fontId="26" fillId="16" borderId="9" xfId="10" applyFont="1" applyFill="1" applyBorder="1"/>
    <xf numFmtId="0" fontId="26" fillId="16" borderId="9" xfId="10" applyFont="1" applyFill="1" applyBorder="1" applyAlignment="1">
      <alignment horizontal="center" vertical="center"/>
    </xf>
    <xf numFmtId="0" fontId="26" fillId="16" borderId="9" xfId="10" applyFont="1" applyFill="1" applyBorder="1" applyAlignment="1">
      <alignment horizontal="center"/>
    </xf>
    <xf numFmtId="164" fontId="26" fillId="16" borderId="9" xfId="11" applyNumberFormat="1" applyFont="1" applyFill="1" applyBorder="1"/>
    <xf numFmtId="0" fontId="26" fillId="17" borderId="9" xfId="10" applyFont="1" applyFill="1" applyBorder="1"/>
    <xf numFmtId="0" fontId="26" fillId="17" borderId="9" xfId="10" applyFont="1" applyFill="1" applyBorder="1" applyAlignment="1">
      <alignment horizontal="center" vertical="center"/>
    </xf>
    <xf numFmtId="0" fontId="26" fillId="17" borderId="9" xfId="10" applyFont="1" applyFill="1" applyBorder="1" applyAlignment="1">
      <alignment horizontal="center"/>
    </xf>
    <xf numFmtId="164" fontId="26" fillId="17" borderId="9" xfId="11" applyNumberFormat="1" applyFont="1" applyFill="1" applyBorder="1"/>
    <xf numFmtId="0" fontId="26" fillId="18" borderId="9" xfId="10" applyFont="1" applyFill="1" applyBorder="1"/>
    <xf numFmtId="2" fontId="26" fillId="18" borderId="9" xfId="10" applyNumberFormat="1" applyFont="1" applyFill="1" applyBorder="1"/>
    <xf numFmtId="0" fontId="26" fillId="19" borderId="9" xfId="10" applyFont="1" applyFill="1" applyBorder="1"/>
    <xf numFmtId="0" fontId="26" fillId="20" borderId="9" xfId="10" applyFont="1" applyFill="1" applyBorder="1"/>
    <xf numFmtId="0" fontId="26" fillId="20" borderId="9" xfId="10" applyFont="1" applyFill="1" applyBorder="1" applyAlignment="1">
      <alignment horizontal="center" vertical="center"/>
    </xf>
    <xf numFmtId="0" fontId="26" fillId="20" borderId="9" xfId="10" applyFont="1" applyFill="1" applyBorder="1" applyAlignment="1">
      <alignment horizontal="center"/>
    </xf>
    <xf numFmtId="164" fontId="26" fillId="20" borderId="9" xfId="11" applyNumberFormat="1" applyFont="1" applyFill="1" applyBorder="1"/>
    <xf numFmtId="0" fontId="26" fillId="21" borderId="9" xfId="10" applyFont="1" applyFill="1" applyBorder="1"/>
    <xf numFmtId="0" fontId="26" fillId="21" borderId="9" xfId="10" applyFont="1" applyFill="1" applyBorder="1" applyAlignment="1">
      <alignment horizontal="center" vertical="center"/>
    </xf>
    <xf numFmtId="0" fontId="26" fillId="21" borderId="9" xfId="10" applyFont="1" applyFill="1" applyBorder="1" applyAlignment="1">
      <alignment horizontal="center"/>
    </xf>
    <xf numFmtId="164" fontId="26" fillId="21" borderId="9" xfId="11" applyNumberFormat="1" applyFont="1" applyFill="1" applyBorder="1"/>
    <xf numFmtId="0" fontId="26" fillId="22" borderId="9" xfId="10" applyFont="1" applyFill="1" applyBorder="1"/>
    <xf numFmtId="2" fontId="26" fillId="22" borderId="9" xfId="10" applyNumberFormat="1" applyFont="1" applyFill="1" applyBorder="1"/>
    <xf numFmtId="0" fontId="26" fillId="0" borderId="9" xfId="10" applyFont="1" applyBorder="1"/>
    <xf numFmtId="43" fontId="26" fillId="0" borderId="0" xfId="10" applyNumberFormat="1" applyFont="1"/>
    <xf numFmtId="0" fontId="24" fillId="0" borderId="9" xfId="10" applyFont="1" applyBorder="1"/>
    <xf numFmtId="2" fontId="24" fillId="0" borderId="9" xfId="10" applyNumberFormat="1" applyFont="1" applyBorder="1"/>
    <xf numFmtId="0" fontId="24" fillId="0" borderId="9" xfId="10" applyFont="1" applyBorder="1" applyAlignment="1">
      <alignment horizontal="right"/>
    </xf>
    <xf numFmtId="0" fontId="27" fillId="23" borderId="9" xfId="12" applyFont="1" applyFill="1" applyBorder="1" applyAlignment="1">
      <alignment horizontal="center"/>
    </xf>
    <xf numFmtId="43" fontId="24" fillId="23" borderId="9" xfId="11" applyFont="1" applyFill="1" applyBorder="1"/>
    <xf numFmtId="43" fontId="27" fillId="23" borderId="9" xfId="11" applyFont="1" applyFill="1" applyBorder="1" applyAlignment="1">
      <alignment horizontal="center"/>
    </xf>
    <xf numFmtId="0" fontId="28" fillId="23" borderId="9" xfId="12" applyFont="1" applyFill="1" applyBorder="1" applyAlignment="1">
      <alignment horizontal="center"/>
    </xf>
    <xf numFmtId="0" fontId="28" fillId="0" borderId="9" xfId="12" applyFont="1" applyBorder="1" applyAlignment="1">
      <alignment horizontal="center"/>
    </xf>
    <xf numFmtId="0" fontId="0" fillId="0" borderId="0" xfId="0" pivotButton="1" applyAlignment="1">
      <alignment horizontal="left" vertical="top"/>
    </xf>
    <xf numFmtId="43" fontId="29" fillId="4" borderId="14" xfId="0" applyNumberFormat="1" applyFont="1" applyFill="1" applyBorder="1" applyAlignment="1">
      <alignment horizontal="left" vertical="top"/>
    </xf>
    <xf numFmtId="43" fontId="8" fillId="0" borderId="9" xfId="2" applyNumberFormat="1" applyBorder="1"/>
    <xf numFmtId="0" fontId="0" fillId="0" borderId="9" xfId="0" applyBorder="1" applyAlignment="1">
      <alignment horizontal="center" vertical="center"/>
    </xf>
    <xf numFmtId="0" fontId="24" fillId="0" borderId="9" xfId="10" applyFont="1" applyBorder="1" applyAlignment="1">
      <alignment horizontal="center" vertical="center"/>
    </xf>
    <xf numFmtId="0" fontId="24" fillId="0" borderId="0" xfId="10" applyFont="1" applyAlignment="1">
      <alignment horizontal="center"/>
    </xf>
    <xf numFmtId="0" fontId="24" fillId="0" borderId="9" xfId="10" applyFont="1" applyBorder="1" applyAlignment="1">
      <alignment horizontal="center"/>
    </xf>
    <xf numFmtId="0" fontId="26" fillId="12" borderId="9" xfId="10" applyFont="1" applyFill="1" applyBorder="1" applyAlignment="1">
      <alignment horizontal="center" vertical="center"/>
    </xf>
    <xf numFmtId="164" fontId="26" fillId="12" borderId="9" xfId="11" applyNumberFormat="1" applyFont="1" applyFill="1" applyBorder="1" applyAlignment="1">
      <alignment horizontal="center" vertical="center"/>
    </xf>
    <xf numFmtId="0" fontId="26" fillId="12" borderId="24" xfId="10" applyFont="1" applyFill="1" applyBorder="1" applyAlignment="1">
      <alignment horizontal="center" vertical="center"/>
    </xf>
    <xf numFmtId="0" fontId="26" fillId="12" borderId="8" xfId="10" applyFont="1" applyFill="1" applyBorder="1" applyAlignment="1">
      <alignment horizontal="center" vertical="center"/>
    </xf>
    <xf numFmtId="0" fontId="26" fillId="18" borderId="24" xfId="10" applyFont="1" applyFill="1" applyBorder="1" applyAlignment="1">
      <alignment horizontal="center" vertical="center"/>
    </xf>
    <xf numFmtId="0" fontId="26" fillId="18" borderId="25" xfId="10" applyFont="1" applyFill="1" applyBorder="1" applyAlignment="1">
      <alignment horizontal="center" vertical="center"/>
    </xf>
    <xf numFmtId="0" fontId="26" fillId="18" borderId="8" xfId="10" applyFont="1" applyFill="1" applyBorder="1" applyAlignment="1">
      <alignment horizontal="center" vertical="center"/>
    </xf>
    <xf numFmtId="164" fontId="26" fillId="18" borderId="24" xfId="11" applyNumberFormat="1" applyFont="1" applyFill="1" applyBorder="1" applyAlignment="1">
      <alignment horizontal="center" vertical="center"/>
    </xf>
    <xf numFmtId="164" fontId="26" fillId="18" borderId="25" xfId="11" applyNumberFormat="1" applyFont="1" applyFill="1" applyBorder="1" applyAlignment="1">
      <alignment horizontal="center" vertical="center"/>
    </xf>
    <xf numFmtId="164" fontId="26" fillId="18" borderId="8" xfId="11" applyNumberFormat="1" applyFont="1" applyFill="1" applyBorder="1" applyAlignment="1">
      <alignment horizontal="center" vertical="center"/>
    </xf>
    <xf numFmtId="0" fontId="26" fillId="19" borderId="24" xfId="10" applyFont="1" applyFill="1" applyBorder="1" applyAlignment="1">
      <alignment horizontal="center" vertical="center"/>
    </xf>
    <xf numFmtId="0" fontId="26" fillId="19" borderId="8" xfId="10" applyFont="1" applyFill="1" applyBorder="1" applyAlignment="1">
      <alignment horizontal="center" vertical="center"/>
    </xf>
    <xf numFmtId="0" fontId="26" fillId="22" borderId="24" xfId="10" applyFont="1" applyFill="1" applyBorder="1" applyAlignment="1">
      <alignment horizontal="center" vertical="center"/>
    </xf>
    <xf numFmtId="0" fontId="26" fillId="22" borderId="8" xfId="10" applyFont="1" applyFill="1" applyBorder="1" applyAlignment="1">
      <alignment horizontal="center" vertical="center"/>
    </xf>
    <xf numFmtId="164" fontId="26" fillId="22" borderId="24" xfId="11" applyNumberFormat="1" applyFont="1" applyFill="1" applyBorder="1" applyAlignment="1">
      <alignment horizontal="center" vertical="center"/>
    </xf>
    <xf numFmtId="164" fontId="26" fillId="22" borderId="8" xfId="11" applyNumberFormat="1" applyFont="1" applyFill="1" applyBorder="1" applyAlignment="1">
      <alignment horizontal="center" vertical="center"/>
    </xf>
    <xf numFmtId="164" fontId="26" fillId="19" borderId="24" xfId="11" applyNumberFormat="1" applyFont="1" applyFill="1" applyBorder="1" applyAlignment="1">
      <alignment horizontal="center" vertical="center"/>
    </xf>
    <xf numFmtId="164" fontId="26" fillId="19" borderId="8" xfId="11" applyNumberFormat="1" applyFont="1" applyFill="1" applyBorder="1" applyAlignment="1">
      <alignment horizontal="center" vertical="center"/>
    </xf>
    <xf numFmtId="0" fontId="24" fillId="0" borderId="26" xfId="10" applyFont="1" applyBorder="1" applyAlignment="1">
      <alignment horizontal="center"/>
    </xf>
    <xf numFmtId="0" fontId="24" fillId="0" borderId="16" xfId="10" applyFont="1" applyBorder="1" applyAlignment="1">
      <alignment horizontal="center"/>
    </xf>
    <xf numFmtId="0" fontId="24" fillId="0" borderId="17" xfId="10" applyFont="1" applyBorder="1" applyAlignment="1">
      <alignment horizontal="center"/>
    </xf>
    <xf numFmtId="0" fontId="24" fillId="0" borderId="27" xfId="10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166" fontId="8" fillId="0" borderId="0" xfId="1" applyNumberFormat="1" applyFont="1"/>
    <xf numFmtId="43" fontId="24" fillId="0" borderId="0" xfId="10" applyNumberFormat="1" applyFont="1"/>
    <xf numFmtId="0" fontId="0" fillId="0" borderId="0" xfId="0" applyNumberFormat="1" applyAlignment="1">
      <alignment horizontal="left" vertical="top"/>
    </xf>
    <xf numFmtId="0" fontId="0" fillId="0" borderId="9" xfId="0" applyNumberFormat="1" applyBorder="1" applyAlignment="1">
      <alignment horizontal="left" vertical="top"/>
    </xf>
  </cellXfs>
  <cellStyles count="13">
    <cellStyle name="Comma" xfId="1" builtinId="3"/>
    <cellStyle name="Comma 2" xfId="3" xr:uid="{00000000-0005-0000-0000-000001000000}"/>
    <cellStyle name="Comma 2 2" xfId="5" xr:uid="{00000000-0005-0000-0000-000002000000}"/>
    <cellStyle name="Comma 3" xfId="11" xr:uid="{00000000-0005-0000-0000-000003000000}"/>
    <cellStyle name="Excel Built-in Normal" xfId="8" xr:uid="{00000000-0005-0000-0000-000004000000}"/>
    <cellStyle name="Normal" xfId="0" builtinId="0"/>
    <cellStyle name="Normal 2" xfId="2" xr:uid="{00000000-0005-0000-0000-000006000000}"/>
    <cellStyle name="Normal 2 2" xfId="4" xr:uid="{00000000-0005-0000-0000-000007000000}"/>
    <cellStyle name="Normal 2 3" xfId="12" xr:uid="{00000000-0005-0000-0000-000008000000}"/>
    <cellStyle name="Normal 3" xfId="6" xr:uid="{00000000-0005-0000-0000-000009000000}"/>
    <cellStyle name="Normal 4" xfId="7" xr:uid="{00000000-0005-0000-0000-00000A000000}"/>
    <cellStyle name="Normal 5" xfId="9" xr:uid="{00000000-0005-0000-0000-00000B000000}"/>
    <cellStyle name="Normal 6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496.486701388887" createdVersion="8" refreshedVersion="8" minRefreshableVersion="3" recordCount="448" xr:uid="{00000000-000A-0000-FFFF-FFFF00000000}">
  <cacheSource type="worksheet">
    <worksheetSource ref="A3:N451" sheet="Inventory-240401"/>
  </cacheSource>
  <cacheFields count="14">
    <cacheField name="S.No" numFmtId="0">
      <sharedItems containsSemiMixedTypes="0" containsString="0" containsNumber="1" containsInteger="1" minValue="1" maxValue="448"/>
    </cacheField>
    <cacheField name="Tower" numFmtId="0">
      <sharedItems count="4">
        <s v="Tower A"/>
        <s v="Tower B"/>
        <s v="Tower C"/>
        <s v="Tower D"/>
      </sharedItems>
    </cacheField>
    <cacheField name="Apartment Type" numFmtId="0">
      <sharedItems count="11">
        <s v="3BHK+UT Type A"/>
        <s v="3BHK+UT Type B"/>
        <s v="3BHK+UT Type C"/>
        <s v="3BHK Compact"/>
        <s v="2BHK+UT Type A"/>
        <s v="2BHK"/>
        <s v="3BHK+UT Type D"/>
        <s v="3BHK+UT Type E"/>
        <s v="2BHK+UT Type B"/>
        <s v="4BHK+UT"/>
        <s v="3BHK+UT Type F"/>
      </sharedItems>
    </cacheField>
    <cacheField name="Floor" numFmtId="0">
      <sharedItems containsSemiMixedTypes="0" containsString="0" containsNumber="1" containsInteger="1" minValue="2" maxValue="35"/>
    </cacheField>
    <cacheField name="Apt. No." numFmtId="0">
      <sharedItems/>
    </cacheField>
    <cacheField name="East" numFmtId="0">
      <sharedItems/>
    </cacheField>
    <cacheField name="West" numFmtId="0">
      <sharedItems/>
    </cacheField>
    <cacheField name="North" numFmtId="0">
      <sharedItems/>
    </cacheField>
    <cacheField name="South" numFmtId="0">
      <sharedItems/>
    </cacheField>
    <cacheField name="RERA Carpet (sqm)" numFmtId="43">
      <sharedItems containsSemiMixedTypes="0" containsString="0" containsNumber="1" minValue="87.25380899293944" maxValue="142.79078409513193"/>
    </cacheField>
    <cacheField name="Balcony (sqm)" numFmtId="43">
      <sharedItems containsSemiMixedTypes="0" containsString="0" containsNumber="1" minValue="25.083612040133779" maxValue="44.337606837606842"/>
    </cacheField>
    <cacheField name="RERA Carpet (sft)" numFmtId="43">
      <sharedItems containsSemiMixedTypes="0" containsString="0" containsNumber="1" minValue="939.2" maxValue="1537"/>
    </cacheField>
    <cacheField name="Balcony (sft)" numFmtId="43">
      <sharedItems containsSemiMixedTypes="0" containsString="0" containsNumber="1" minValue="270" maxValue="477.25"/>
    </cacheField>
    <cacheField name="SA_x000a_(sft)" numFmtId="43">
      <sharedItems containsSemiMixedTypes="0" containsString="0" containsNumber="1" containsInteger="1" minValue="1715" maxValue="2825" count="11">
        <n v="2295"/>
        <n v="2335"/>
        <n v="2355"/>
        <n v="1945"/>
        <n v="2045"/>
        <n v="1715"/>
        <n v="2375"/>
        <n v="2325"/>
        <n v="2085"/>
        <n v="2825"/>
        <n v="25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n v="1"/>
    <x v="0"/>
    <x v="0"/>
    <n v="2"/>
    <s v="A-101"/>
    <s v="Open"/>
    <s v="Lift Lobby"/>
    <s v="Open"/>
    <s v="Apartment"/>
    <n v="116.45299145299145"/>
    <n v="32.562244518766256"/>
    <n v="1253.5"/>
    <n v="350.5"/>
    <x v="0"/>
  </r>
  <r>
    <n v="2"/>
    <x v="0"/>
    <x v="1"/>
    <n v="2"/>
    <s v="A-102"/>
    <s v="Open"/>
    <s v="Lift Lobby"/>
    <s v="Apartment"/>
    <s v="Open"/>
    <n v="118.55722779635825"/>
    <n v="31.619286510590861"/>
    <n v="1276.1500000000001"/>
    <n v="340.35"/>
    <x v="1"/>
  </r>
  <r>
    <n v="3"/>
    <x v="0"/>
    <x v="2"/>
    <n v="2"/>
    <s v="A-103"/>
    <s v="Lift lobby"/>
    <s v="Apartment"/>
    <s v="Apartment"/>
    <s v="Open"/>
    <n v="119.70921590486809"/>
    <n v="30.690263842437759"/>
    <n v="1288.55"/>
    <n v="330.35"/>
    <x v="2"/>
  </r>
  <r>
    <n v="4"/>
    <x v="0"/>
    <x v="3"/>
    <n v="2"/>
    <s v="A-104"/>
    <s v="Lift lobby"/>
    <s v="Apartment"/>
    <s v="Open"/>
    <s v="Apartment"/>
    <n v="98.792270531400987"/>
    <n v="27.87068004459309"/>
    <n v="1063.4000000000001"/>
    <n v="300"/>
    <x v="3"/>
  </r>
  <r>
    <n v="5"/>
    <x v="0"/>
    <x v="0"/>
    <n v="3"/>
    <s v="A-201"/>
    <s v="Open"/>
    <s v="Lift Lobby"/>
    <s v="Open"/>
    <s v="Apartment"/>
    <n v="116.45299145299145"/>
    <n v="32.562244518766256"/>
    <n v="1253.5"/>
    <n v="350.5"/>
    <x v="0"/>
  </r>
  <r>
    <n v="6"/>
    <x v="0"/>
    <x v="1"/>
    <n v="3"/>
    <s v="A-202"/>
    <s v="Open"/>
    <s v="Lift Lobby"/>
    <s v="Apartment"/>
    <s v="Open"/>
    <n v="118.55722779635825"/>
    <n v="31.619286510590861"/>
    <n v="1276.1500000000001"/>
    <n v="340.35"/>
    <x v="1"/>
  </r>
  <r>
    <n v="7"/>
    <x v="0"/>
    <x v="2"/>
    <n v="3"/>
    <s v="A-203"/>
    <s v="Lift lobby"/>
    <s v="Apartment"/>
    <s v="Apartment"/>
    <s v="Open"/>
    <n v="119.70921590486809"/>
    <n v="30.690263842437759"/>
    <n v="1288.55"/>
    <n v="330.35"/>
    <x v="2"/>
  </r>
  <r>
    <n v="8"/>
    <x v="0"/>
    <x v="3"/>
    <n v="3"/>
    <s v="A-204"/>
    <s v="Lift lobby"/>
    <s v="Apartment"/>
    <s v="Open"/>
    <s v="Apartment"/>
    <n v="98.792270531400987"/>
    <n v="27.87068004459309"/>
    <n v="1063.4000000000001"/>
    <n v="300"/>
    <x v="3"/>
  </r>
  <r>
    <n v="9"/>
    <x v="0"/>
    <x v="0"/>
    <n v="4"/>
    <s v="A-301"/>
    <s v="Open"/>
    <s v="Lift Lobby"/>
    <s v="Open"/>
    <s v="Apartment"/>
    <n v="116.45299145299145"/>
    <n v="32.562244518766256"/>
    <n v="1253.5"/>
    <n v="350.5"/>
    <x v="0"/>
  </r>
  <r>
    <n v="10"/>
    <x v="0"/>
    <x v="1"/>
    <n v="4"/>
    <s v="A-302"/>
    <s v="Open"/>
    <s v="Lift Lobby"/>
    <s v="Apartment"/>
    <s v="Open"/>
    <n v="118.55722779635825"/>
    <n v="31.619286510590861"/>
    <n v="1276.1500000000001"/>
    <n v="340.35"/>
    <x v="1"/>
  </r>
  <r>
    <n v="11"/>
    <x v="0"/>
    <x v="2"/>
    <n v="4"/>
    <s v="A-303"/>
    <s v="Lift lobby"/>
    <s v="Apartment"/>
    <s v="Apartment"/>
    <s v="Open"/>
    <n v="119.70921590486809"/>
    <n v="30.690263842437759"/>
    <n v="1288.55"/>
    <n v="330.35"/>
    <x v="2"/>
  </r>
  <r>
    <n v="12"/>
    <x v="0"/>
    <x v="3"/>
    <n v="4"/>
    <s v="A-304"/>
    <s v="Lift lobby"/>
    <s v="Apartment"/>
    <s v="Open"/>
    <s v="Apartment"/>
    <n v="98.792270531400987"/>
    <n v="27.87068004459309"/>
    <n v="1063.4000000000001"/>
    <n v="300"/>
    <x v="3"/>
  </r>
  <r>
    <n v="13"/>
    <x v="0"/>
    <x v="0"/>
    <n v="5"/>
    <s v="A-401"/>
    <s v="Open"/>
    <s v="Lift Lobby"/>
    <s v="Open"/>
    <s v="Apartment"/>
    <n v="116.45299145299145"/>
    <n v="32.562244518766256"/>
    <n v="1253.5"/>
    <n v="350.5"/>
    <x v="0"/>
  </r>
  <r>
    <n v="14"/>
    <x v="0"/>
    <x v="1"/>
    <n v="5"/>
    <s v="A-402"/>
    <s v="Open"/>
    <s v="Lift Lobby"/>
    <s v="Apartment"/>
    <s v="Open"/>
    <n v="118.55722779635825"/>
    <n v="31.619286510590861"/>
    <n v="1276.1500000000001"/>
    <n v="340.35"/>
    <x v="1"/>
  </r>
  <r>
    <n v="15"/>
    <x v="0"/>
    <x v="2"/>
    <n v="5"/>
    <s v="A-403"/>
    <s v="Lift lobby"/>
    <s v="Apartment"/>
    <s v="Apartment"/>
    <s v="Open"/>
    <n v="119.70921590486809"/>
    <n v="30.690263842437759"/>
    <n v="1288.55"/>
    <n v="330.35"/>
    <x v="2"/>
  </r>
  <r>
    <n v="16"/>
    <x v="0"/>
    <x v="3"/>
    <n v="5"/>
    <s v="A-404"/>
    <s v="Lift lobby"/>
    <s v="Apartment"/>
    <s v="Open"/>
    <s v="Apartment"/>
    <n v="98.792270531400987"/>
    <n v="27.87068004459309"/>
    <n v="1063.4000000000001"/>
    <n v="300"/>
    <x v="3"/>
  </r>
  <r>
    <n v="17"/>
    <x v="0"/>
    <x v="0"/>
    <n v="6"/>
    <s v="A-501"/>
    <s v="Open"/>
    <s v="Lift Lobby"/>
    <s v="Open"/>
    <s v="Apartment"/>
    <n v="116.45299145299145"/>
    <n v="32.562244518766256"/>
    <n v="1253.5"/>
    <n v="350.5"/>
    <x v="0"/>
  </r>
  <r>
    <n v="18"/>
    <x v="0"/>
    <x v="1"/>
    <n v="6"/>
    <s v="A-502"/>
    <s v="Open"/>
    <s v="Lift Lobby"/>
    <s v="Apartment"/>
    <s v="Open"/>
    <n v="118.55722779635825"/>
    <n v="31.619286510590861"/>
    <n v="1276.1500000000001"/>
    <n v="340.35"/>
    <x v="1"/>
  </r>
  <r>
    <n v="19"/>
    <x v="0"/>
    <x v="2"/>
    <n v="6"/>
    <s v="A-503"/>
    <s v="Lift lobby"/>
    <s v="Apartment"/>
    <s v="Apartment"/>
    <s v="Open"/>
    <n v="119.70921590486809"/>
    <n v="30.690263842437759"/>
    <n v="1288.55"/>
    <n v="330.35"/>
    <x v="2"/>
  </r>
  <r>
    <n v="20"/>
    <x v="0"/>
    <x v="3"/>
    <n v="6"/>
    <s v="A-504"/>
    <s v="Lift lobby"/>
    <s v="Apartment"/>
    <s v="Open"/>
    <s v="Apartment"/>
    <n v="98.792270531400987"/>
    <n v="27.87068004459309"/>
    <n v="1063.4000000000001"/>
    <n v="300"/>
    <x v="3"/>
  </r>
  <r>
    <n v="21"/>
    <x v="0"/>
    <x v="0"/>
    <n v="7"/>
    <s v="A-601"/>
    <s v="Open"/>
    <s v="Lift Lobby"/>
    <s v="Open"/>
    <s v="Apartment"/>
    <n v="116.45299145299145"/>
    <n v="32.562244518766256"/>
    <n v="1253.5"/>
    <n v="350.5"/>
    <x v="0"/>
  </r>
  <r>
    <n v="22"/>
    <x v="0"/>
    <x v="1"/>
    <n v="7"/>
    <s v="A-602"/>
    <s v="Open"/>
    <s v="Lift Lobby"/>
    <s v="Apartment"/>
    <s v="Open"/>
    <n v="118.55722779635825"/>
    <n v="31.619286510590861"/>
    <n v="1276.1500000000001"/>
    <n v="340.35"/>
    <x v="1"/>
  </r>
  <r>
    <n v="23"/>
    <x v="0"/>
    <x v="2"/>
    <n v="7"/>
    <s v="A-603"/>
    <s v="Lift lobby"/>
    <s v="Apartment"/>
    <s v="Apartment"/>
    <s v="Open"/>
    <n v="119.70921590486809"/>
    <n v="30.690263842437759"/>
    <n v="1288.55"/>
    <n v="330.35"/>
    <x v="2"/>
  </r>
  <r>
    <n v="24"/>
    <x v="0"/>
    <x v="3"/>
    <n v="7"/>
    <s v="A-604"/>
    <s v="Lift lobby"/>
    <s v="Apartment"/>
    <s v="Open"/>
    <s v="Apartment"/>
    <n v="98.792270531400987"/>
    <n v="27.87068004459309"/>
    <n v="1063.4000000000001"/>
    <n v="300"/>
    <x v="3"/>
  </r>
  <r>
    <n v="25"/>
    <x v="0"/>
    <x v="0"/>
    <n v="8"/>
    <s v="A-701"/>
    <s v="Open"/>
    <s v="Lift Lobby"/>
    <s v="Open"/>
    <s v="Apartment"/>
    <n v="116.45299145299145"/>
    <n v="32.562244518766256"/>
    <n v="1253.5"/>
    <n v="350.5"/>
    <x v="0"/>
  </r>
  <r>
    <n v="26"/>
    <x v="0"/>
    <x v="1"/>
    <n v="8"/>
    <s v="A-702"/>
    <s v="Open"/>
    <s v="Lift Lobby"/>
    <s v="Apartment"/>
    <s v="Open"/>
    <n v="118.55722779635825"/>
    <n v="31.619286510590861"/>
    <n v="1276.1500000000001"/>
    <n v="340.35"/>
    <x v="1"/>
  </r>
  <r>
    <n v="27"/>
    <x v="0"/>
    <x v="2"/>
    <n v="8"/>
    <s v="A-703"/>
    <s v="Lift lobby"/>
    <s v="Apartment"/>
    <s v="Apartment"/>
    <s v="Open"/>
    <n v="119.70921590486809"/>
    <n v="30.690263842437759"/>
    <n v="1288.55"/>
    <n v="330.35"/>
    <x v="2"/>
  </r>
  <r>
    <n v="28"/>
    <x v="0"/>
    <x v="3"/>
    <n v="8"/>
    <s v="A-704"/>
    <s v="Lift lobby"/>
    <s v="Apartment"/>
    <s v="Open"/>
    <s v="Apartment"/>
    <n v="98.792270531400987"/>
    <n v="27.87068004459309"/>
    <n v="1063.4000000000001"/>
    <n v="300"/>
    <x v="3"/>
  </r>
  <r>
    <n v="29"/>
    <x v="0"/>
    <x v="0"/>
    <n v="9"/>
    <s v="A-801"/>
    <s v="Open"/>
    <s v="Lift Lobby"/>
    <s v="Open"/>
    <s v="Apartment"/>
    <n v="116.45299145299145"/>
    <n v="32.562244518766256"/>
    <n v="1253.5"/>
    <n v="350.5"/>
    <x v="0"/>
  </r>
  <r>
    <n v="30"/>
    <x v="0"/>
    <x v="1"/>
    <n v="9"/>
    <s v="A-802"/>
    <s v="Open"/>
    <s v="Lift Lobby"/>
    <s v="Apartment"/>
    <s v="Open"/>
    <n v="118.55722779635825"/>
    <n v="31.619286510590861"/>
    <n v="1276.1500000000001"/>
    <n v="340.35"/>
    <x v="1"/>
  </r>
  <r>
    <n v="31"/>
    <x v="0"/>
    <x v="2"/>
    <n v="9"/>
    <s v="A-803"/>
    <s v="Lift lobby"/>
    <s v="Apartment"/>
    <s v="Apartment"/>
    <s v="Open"/>
    <n v="119.70921590486809"/>
    <n v="30.690263842437759"/>
    <n v="1288.55"/>
    <n v="330.35"/>
    <x v="2"/>
  </r>
  <r>
    <n v="32"/>
    <x v="0"/>
    <x v="3"/>
    <n v="9"/>
    <s v="A-804"/>
    <s v="Lift lobby"/>
    <s v="Apartment"/>
    <s v="Open"/>
    <s v="Apartment"/>
    <n v="98.792270531400987"/>
    <n v="27.87068004459309"/>
    <n v="1063.4000000000001"/>
    <n v="300"/>
    <x v="3"/>
  </r>
  <r>
    <n v="33"/>
    <x v="0"/>
    <x v="0"/>
    <n v="10"/>
    <s v="A-901"/>
    <s v="Open"/>
    <s v="Lift Lobby"/>
    <s v="Open"/>
    <s v="Apartment"/>
    <n v="116.45299145299145"/>
    <n v="32.562244518766256"/>
    <n v="1253.5"/>
    <n v="350.5"/>
    <x v="0"/>
  </r>
  <r>
    <n v="34"/>
    <x v="0"/>
    <x v="1"/>
    <n v="10"/>
    <s v="A-902"/>
    <s v="Open"/>
    <s v="Lift Lobby"/>
    <s v="Apartment"/>
    <s v="Open"/>
    <n v="118.55722779635825"/>
    <n v="31.619286510590861"/>
    <n v="1276.1500000000001"/>
    <n v="340.35"/>
    <x v="1"/>
  </r>
  <r>
    <n v="35"/>
    <x v="0"/>
    <x v="2"/>
    <n v="10"/>
    <s v="A-903"/>
    <s v="Lift lobby"/>
    <s v="Apartment"/>
    <s v="Apartment"/>
    <s v="Open"/>
    <n v="119.70921590486809"/>
    <n v="30.690263842437759"/>
    <n v="1288.55"/>
    <n v="330.35"/>
    <x v="2"/>
  </r>
  <r>
    <n v="36"/>
    <x v="0"/>
    <x v="3"/>
    <n v="10"/>
    <s v="A-904"/>
    <s v="Lift lobby"/>
    <s v="Apartment"/>
    <s v="Open"/>
    <s v="Apartment"/>
    <n v="98.792270531400987"/>
    <n v="27.87068004459309"/>
    <n v="1063.4000000000001"/>
    <n v="300"/>
    <x v="3"/>
  </r>
  <r>
    <n v="37"/>
    <x v="0"/>
    <x v="0"/>
    <n v="11"/>
    <s v="A-1001"/>
    <s v="Open"/>
    <s v="Lift Lobby"/>
    <s v="Open"/>
    <s v="Apartment"/>
    <n v="116.45299145299145"/>
    <n v="32.562244518766256"/>
    <n v="1253.5"/>
    <n v="350.5"/>
    <x v="0"/>
  </r>
  <r>
    <n v="38"/>
    <x v="0"/>
    <x v="1"/>
    <n v="11"/>
    <s v="A-1002"/>
    <s v="Open"/>
    <s v="Lift Lobby"/>
    <s v="Apartment"/>
    <s v="Open"/>
    <n v="118.55722779635825"/>
    <n v="31.619286510590861"/>
    <n v="1276.1500000000001"/>
    <n v="340.35"/>
    <x v="1"/>
  </r>
  <r>
    <n v="39"/>
    <x v="0"/>
    <x v="2"/>
    <n v="11"/>
    <s v="A-1003"/>
    <s v="Lift lobby"/>
    <s v="Apartment"/>
    <s v="Apartment"/>
    <s v="Open"/>
    <n v="119.70921590486809"/>
    <n v="30.690263842437759"/>
    <n v="1288.55"/>
    <n v="330.35"/>
    <x v="2"/>
  </r>
  <r>
    <n v="40"/>
    <x v="0"/>
    <x v="3"/>
    <n v="11"/>
    <s v="A-1004"/>
    <s v="Lift lobby"/>
    <s v="Apartment"/>
    <s v="Open"/>
    <s v="Apartment"/>
    <n v="98.792270531400987"/>
    <n v="27.87068004459309"/>
    <n v="1063.4000000000001"/>
    <n v="300"/>
    <x v="3"/>
  </r>
  <r>
    <n v="41"/>
    <x v="0"/>
    <x v="0"/>
    <n v="12"/>
    <s v="A-1101"/>
    <s v="Open"/>
    <s v="Lift Lobby"/>
    <s v="Open"/>
    <s v="Apartment"/>
    <n v="116.45299145299145"/>
    <n v="32.562244518766256"/>
    <n v="1253.5"/>
    <n v="350.5"/>
    <x v="0"/>
  </r>
  <r>
    <n v="42"/>
    <x v="0"/>
    <x v="1"/>
    <n v="12"/>
    <s v="A-1102"/>
    <s v="Open"/>
    <s v="Lift Lobby"/>
    <s v="Apartment"/>
    <s v="Open"/>
    <n v="118.55722779635825"/>
    <n v="31.619286510590861"/>
    <n v="1276.1500000000001"/>
    <n v="340.35"/>
    <x v="1"/>
  </r>
  <r>
    <n v="43"/>
    <x v="0"/>
    <x v="2"/>
    <n v="12"/>
    <s v="A-1103"/>
    <s v="Lift lobby"/>
    <s v="Apartment"/>
    <s v="Apartment"/>
    <s v="Open"/>
    <n v="119.70921590486809"/>
    <n v="30.690263842437759"/>
    <n v="1288.55"/>
    <n v="330.35"/>
    <x v="2"/>
  </r>
  <r>
    <n v="44"/>
    <x v="0"/>
    <x v="3"/>
    <n v="12"/>
    <s v="A-1104"/>
    <s v="Lift lobby"/>
    <s v="Apartment"/>
    <s v="Open"/>
    <s v="Apartment"/>
    <n v="98.792270531400987"/>
    <n v="27.87068004459309"/>
    <n v="1063.4000000000001"/>
    <n v="300"/>
    <x v="3"/>
  </r>
  <r>
    <n v="45"/>
    <x v="0"/>
    <x v="0"/>
    <n v="13"/>
    <s v="A-1201"/>
    <s v="Open"/>
    <s v="Lift Lobby"/>
    <s v="Open"/>
    <s v="Apartment"/>
    <n v="116.45299145299145"/>
    <n v="32.562244518766256"/>
    <n v="1253.5"/>
    <n v="350.5"/>
    <x v="0"/>
  </r>
  <r>
    <n v="46"/>
    <x v="0"/>
    <x v="1"/>
    <n v="13"/>
    <s v="A-1202"/>
    <s v="Open"/>
    <s v="Lift Lobby"/>
    <s v="Apartment"/>
    <s v="Open"/>
    <n v="118.55722779635825"/>
    <n v="31.619286510590861"/>
    <n v="1276.1500000000001"/>
    <n v="340.35"/>
    <x v="1"/>
  </r>
  <r>
    <n v="47"/>
    <x v="0"/>
    <x v="2"/>
    <n v="13"/>
    <s v="A-1203"/>
    <s v="Lift lobby"/>
    <s v="Apartment"/>
    <s v="Apartment"/>
    <s v="Open"/>
    <n v="119.70921590486809"/>
    <n v="30.690263842437759"/>
    <n v="1288.55"/>
    <n v="330.35"/>
    <x v="2"/>
  </r>
  <r>
    <n v="48"/>
    <x v="0"/>
    <x v="3"/>
    <n v="13"/>
    <s v="A-1204"/>
    <s v="Lift lobby"/>
    <s v="Apartment"/>
    <s v="Open"/>
    <s v="Apartment"/>
    <n v="98.792270531400987"/>
    <n v="27.87068004459309"/>
    <n v="1063.4000000000001"/>
    <n v="300"/>
    <x v="3"/>
  </r>
  <r>
    <n v="49"/>
    <x v="0"/>
    <x v="0"/>
    <n v="14"/>
    <s v="A-1401"/>
    <s v="Open"/>
    <s v="Lift Lobby"/>
    <s v="Open"/>
    <s v="Apartment"/>
    <n v="116.45299145299145"/>
    <n v="32.562244518766256"/>
    <n v="1253.5"/>
    <n v="350.5"/>
    <x v="0"/>
  </r>
  <r>
    <n v="50"/>
    <x v="0"/>
    <x v="1"/>
    <n v="14"/>
    <s v="A-1402"/>
    <s v="Open"/>
    <s v="Lift Lobby"/>
    <s v="Apartment"/>
    <s v="Open"/>
    <n v="118.55722779635825"/>
    <n v="31.619286510590861"/>
    <n v="1276.1500000000001"/>
    <n v="340.35"/>
    <x v="1"/>
  </r>
  <r>
    <n v="51"/>
    <x v="0"/>
    <x v="2"/>
    <n v="14"/>
    <s v="A-1403"/>
    <s v="Lift lobby"/>
    <s v="Apartment"/>
    <s v="Apartment"/>
    <s v="Open"/>
    <n v="119.70921590486809"/>
    <n v="30.690263842437759"/>
    <n v="1288.55"/>
    <n v="330.35"/>
    <x v="2"/>
  </r>
  <r>
    <n v="52"/>
    <x v="0"/>
    <x v="3"/>
    <n v="14"/>
    <s v="A-1404"/>
    <s v="Lift lobby"/>
    <s v="Apartment"/>
    <s v="Open"/>
    <s v="Apartment"/>
    <n v="98.792270531400987"/>
    <n v="27.87068004459309"/>
    <n v="1063.4000000000001"/>
    <n v="300"/>
    <x v="3"/>
  </r>
  <r>
    <n v="53"/>
    <x v="0"/>
    <x v="0"/>
    <n v="15"/>
    <s v="A-1501"/>
    <s v="Open"/>
    <s v="Lift Lobby"/>
    <s v="Open"/>
    <s v="Apartment"/>
    <n v="116.45299145299145"/>
    <n v="32.562244518766256"/>
    <n v="1253.5"/>
    <n v="350.5"/>
    <x v="0"/>
  </r>
  <r>
    <n v="54"/>
    <x v="0"/>
    <x v="1"/>
    <n v="15"/>
    <s v="A-1502"/>
    <s v="Open"/>
    <s v="Lift Lobby"/>
    <s v="Apartment"/>
    <s v="Open"/>
    <n v="118.55722779635825"/>
    <n v="31.619286510590861"/>
    <n v="1276.1500000000001"/>
    <n v="340.35"/>
    <x v="1"/>
  </r>
  <r>
    <n v="55"/>
    <x v="0"/>
    <x v="2"/>
    <n v="15"/>
    <s v="A-1503"/>
    <s v="Lift lobby"/>
    <s v="Apartment"/>
    <s v="Apartment"/>
    <s v="Open"/>
    <n v="119.70921590486809"/>
    <n v="30.690263842437759"/>
    <n v="1288.55"/>
    <n v="330.35"/>
    <x v="2"/>
  </r>
  <r>
    <n v="56"/>
    <x v="0"/>
    <x v="3"/>
    <n v="15"/>
    <s v="A-1504"/>
    <s v="Lift lobby"/>
    <s v="Apartment"/>
    <s v="Open"/>
    <s v="Apartment"/>
    <n v="98.792270531400987"/>
    <n v="27.87068004459309"/>
    <n v="1063.4000000000001"/>
    <n v="300"/>
    <x v="3"/>
  </r>
  <r>
    <n v="57"/>
    <x v="0"/>
    <x v="0"/>
    <n v="16"/>
    <s v="A-1601"/>
    <s v="Open"/>
    <s v="Lift Lobby"/>
    <s v="Open"/>
    <s v="Apartment"/>
    <n v="116.45299145299145"/>
    <n v="32.562244518766256"/>
    <n v="1253.5"/>
    <n v="350.5"/>
    <x v="0"/>
  </r>
  <r>
    <n v="58"/>
    <x v="0"/>
    <x v="1"/>
    <n v="16"/>
    <s v="A-1602"/>
    <s v="Open"/>
    <s v="Lift Lobby"/>
    <s v="Apartment"/>
    <s v="Open"/>
    <n v="118.55722779635825"/>
    <n v="31.619286510590861"/>
    <n v="1276.1500000000001"/>
    <n v="340.35"/>
    <x v="1"/>
  </r>
  <r>
    <n v="59"/>
    <x v="0"/>
    <x v="2"/>
    <n v="16"/>
    <s v="A-1603"/>
    <s v="Lift lobby"/>
    <s v="Apartment"/>
    <s v="Apartment"/>
    <s v="Open"/>
    <n v="119.70921590486809"/>
    <n v="30.690263842437759"/>
    <n v="1288.55"/>
    <n v="330.35"/>
    <x v="2"/>
  </r>
  <r>
    <n v="60"/>
    <x v="0"/>
    <x v="3"/>
    <n v="16"/>
    <s v="A-1604"/>
    <s v="Lift lobby"/>
    <s v="Apartment"/>
    <s v="Open"/>
    <s v="Apartment"/>
    <n v="98.792270531400987"/>
    <n v="27.87068004459309"/>
    <n v="1063.4000000000001"/>
    <n v="300"/>
    <x v="3"/>
  </r>
  <r>
    <n v="61"/>
    <x v="0"/>
    <x v="0"/>
    <n v="17"/>
    <s v="A-1701"/>
    <s v="Open"/>
    <s v="Lift Lobby"/>
    <s v="Open"/>
    <s v="Apartment"/>
    <n v="116.45299145299145"/>
    <n v="32.562244518766256"/>
    <n v="1253.5"/>
    <n v="350.5"/>
    <x v="0"/>
  </r>
  <r>
    <n v="62"/>
    <x v="0"/>
    <x v="1"/>
    <n v="17"/>
    <s v="A-1702"/>
    <s v="Open"/>
    <s v="Lift Lobby"/>
    <s v="Apartment"/>
    <s v="Open"/>
    <n v="118.55722779635825"/>
    <n v="31.619286510590861"/>
    <n v="1276.1500000000001"/>
    <n v="340.35"/>
    <x v="1"/>
  </r>
  <r>
    <n v="63"/>
    <x v="0"/>
    <x v="2"/>
    <n v="17"/>
    <s v="A-1703"/>
    <s v="Lift lobby"/>
    <s v="Apartment"/>
    <s v="Apartment"/>
    <s v="Open"/>
    <n v="119.70921590486809"/>
    <n v="30.690263842437759"/>
    <n v="1288.55"/>
    <n v="330.35"/>
    <x v="2"/>
  </r>
  <r>
    <n v="64"/>
    <x v="0"/>
    <x v="3"/>
    <n v="17"/>
    <s v="A-1704"/>
    <s v="Lift lobby"/>
    <s v="Apartment"/>
    <s v="Open"/>
    <s v="Apartment"/>
    <n v="98.792270531400987"/>
    <n v="27.87068004459309"/>
    <n v="1063.4000000000001"/>
    <n v="300"/>
    <x v="3"/>
  </r>
  <r>
    <n v="65"/>
    <x v="0"/>
    <x v="4"/>
    <n v="18"/>
    <s v="A-1801"/>
    <s v="Open"/>
    <s v="Lift Lobby"/>
    <s v="Open"/>
    <s v="Apartment"/>
    <n v="103.85079895949461"/>
    <n v="29.789111854329246"/>
    <n v="1117.8499999999999"/>
    <n v="320.64999999999998"/>
    <x v="4"/>
  </r>
  <r>
    <n v="66"/>
    <x v="0"/>
    <x v="1"/>
    <n v="18"/>
    <s v="A-1802"/>
    <s v="Open"/>
    <s v="Lift Lobby"/>
    <s v="Apartment"/>
    <s v="Open"/>
    <n v="118.55722779635825"/>
    <n v="31.619286510590861"/>
    <n v="1276.1500000000001"/>
    <n v="340.35"/>
    <x v="1"/>
  </r>
  <r>
    <n v="67"/>
    <x v="0"/>
    <x v="2"/>
    <n v="18"/>
    <s v="A-1803"/>
    <s v="Lift lobby"/>
    <s v="Apartment"/>
    <s v="Apartment"/>
    <s v="Open"/>
    <n v="119.70921590486809"/>
    <n v="30.690263842437759"/>
    <n v="1288.55"/>
    <n v="330.35"/>
    <x v="2"/>
  </r>
  <r>
    <n v="68"/>
    <x v="0"/>
    <x v="5"/>
    <n v="18"/>
    <s v="A-1804"/>
    <s v="Lift lobby"/>
    <s v="Apartment"/>
    <s v="Open"/>
    <s v="Apartment"/>
    <n v="87.25380899293944"/>
    <n v="25.083612040133779"/>
    <n v="939.2"/>
    <n v="270"/>
    <x v="5"/>
  </r>
  <r>
    <n v="69"/>
    <x v="0"/>
    <x v="0"/>
    <n v="19"/>
    <s v="A-1901"/>
    <s v="Open"/>
    <s v="Lift Lobby"/>
    <s v="Open"/>
    <s v="Apartment"/>
    <n v="116.45299145299145"/>
    <n v="32.562244518766256"/>
    <n v="1253.5"/>
    <n v="350.5"/>
    <x v="0"/>
  </r>
  <r>
    <n v="70"/>
    <x v="0"/>
    <x v="1"/>
    <n v="19"/>
    <s v="A-1902"/>
    <s v="Open"/>
    <s v="Lift Lobby"/>
    <s v="Apartment"/>
    <s v="Open"/>
    <n v="118.55722779635825"/>
    <n v="31.619286510590861"/>
    <n v="1276.1500000000001"/>
    <n v="340.35"/>
    <x v="1"/>
  </r>
  <r>
    <n v="71"/>
    <x v="0"/>
    <x v="2"/>
    <n v="19"/>
    <s v="A-1903"/>
    <s v="Lift lobby"/>
    <s v="Apartment"/>
    <s v="Apartment"/>
    <s v="Open"/>
    <n v="119.70921590486809"/>
    <n v="30.690263842437759"/>
    <n v="1288.55"/>
    <n v="330.35"/>
    <x v="2"/>
  </r>
  <r>
    <n v="72"/>
    <x v="0"/>
    <x v="3"/>
    <n v="19"/>
    <s v="A-1904"/>
    <s v="Lift lobby"/>
    <s v="Apartment"/>
    <s v="Open"/>
    <s v="Apartment"/>
    <n v="98.792270531400987"/>
    <n v="27.87068004459309"/>
    <n v="1063.4000000000001"/>
    <n v="300"/>
    <x v="3"/>
  </r>
  <r>
    <n v="73"/>
    <x v="0"/>
    <x v="0"/>
    <n v="20"/>
    <s v="A-2001"/>
    <s v="Open"/>
    <s v="Lift Lobby"/>
    <s v="Open"/>
    <s v="Apartment"/>
    <n v="116.45299145299145"/>
    <n v="32.562244518766256"/>
    <n v="1253.5"/>
    <n v="350.5"/>
    <x v="0"/>
  </r>
  <r>
    <n v="74"/>
    <x v="0"/>
    <x v="1"/>
    <n v="20"/>
    <s v="A-2002"/>
    <s v="Open"/>
    <s v="Lift Lobby"/>
    <s v="Apartment"/>
    <s v="Open"/>
    <n v="118.55722779635825"/>
    <n v="31.619286510590861"/>
    <n v="1276.1500000000001"/>
    <n v="340.35"/>
    <x v="1"/>
  </r>
  <r>
    <n v="75"/>
    <x v="0"/>
    <x v="2"/>
    <n v="20"/>
    <s v="A-2003"/>
    <s v="Lift lobby"/>
    <s v="Apartment"/>
    <s v="Apartment"/>
    <s v="Open"/>
    <n v="119.70921590486809"/>
    <n v="30.690263842437759"/>
    <n v="1288.55"/>
    <n v="330.35"/>
    <x v="2"/>
  </r>
  <r>
    <n v="76"/>
    <x v="0"/>
    <x v="3"/>
    <n v="20"/>
    <s v="A-2004"/>
    <s v="Lift lobby"/>
    <s v="Apartment"/>
    <s v="Open"/>
    <s v="Apartment"/>
    <n v="98.792270531400987"/>
    <n v="27.87068004459309"/>
    <n v="1063.4000000000001"/>
    <n v="300"/>
    <x v="3"/>
  </r>
  <r>
    <n v="77"/>
    <x v="0"/>
    <x v="0"/>
    <n v="21"/>
    <s v="A-2101"/>
    <s v="Open"/>
    <s v="Lift Lobby"/>
    <s v="Open"/>
    <s v="Apartment"/>
    <n v="116.45299145299145"/>
    <n v="32.562244518766256"/>
    <n v="1253.5"/>
    <n v="350.5"/>
    <x v="0"/>
  </r>
  <r>
    <n v="78"/>
    <x v="0"/>
    <x v="1"/>
    <n v="21"/>
    <s v="A-2102"/>
    <s v="Open"/>
    <s v="Lift Lobby"/>
    <s v="Apartment"/>
    <s v="Open"/>
    <n v="118.55722779635825"/>
    <n v="31.619286510590861"/>
    <n v="1276.1500000000001"/>
    <n v="340.35"/>
    <x v="1"/>
  </r>
  <r>
    <n v="79"/>
    <x v="0"/>
    <x v="2"/>
    <n v="21"/>
    <s v="A-2103"/>
    <s v="Lift lobby"/>
    <s v="Apartment"/>
    <s v="Apartment"/>
    <s v="Open"/>
    <n v="119.70921590486809"/>
    <n v="30.690263842437759"/>
    <n v="1288.55"/>
    <n v="330.35"/>
    <x v="2"/>
  </r>
  <r>
    <n v="80"/>
    <x v="0"/>
    <x v="3"/>
    <n v="21"/>
    <s v="A-2104"/>
    <s v="Lift lobby"/>
    <s v="Apartment"/>
    <s v="Open"/>
    <s v="Apartment"/>
    <n v="98.792270531400987"/>
    <n v="27.87068004459309"/>
    <n v="1063.4000000000001"/>
    <n v="300"/>
    <x v="3"/>
  </r>
  <r>
    <n v="81"/>
    <x v="0"/>
    <x v="0"/>
    <n v="22"/>
    <s v="A-2201"/>
    <s v="Open"/>
    <s v="Lift Lobby"/>
    <s v="Open"/>
    <s v="Apartment"/>
    <n v="116.45299145299145"/>
    <n v="32.562244518766256"/>
    <n v="1253.5"/>
    <n v="350.5"/>
    <x v="0"/>
  </r>
  <r>
    <n v="82"/>
    <x v="0"/>
    <x v="1"/>
    <n v="22"/>
    <s v="A-2202"/>
    <s v="Open"/>
    <s v="Lift Lobby"/>
    <s v="Apartment"/>
    <s v="Open"/>
    <n v="118.55722779635825"/>
    <n v="31.619286510590861"/>
    <n v="1276.1500000000001"/>
    <n v="340.35"/>
    <x v="1"/>
  </r>
  <r>
    <n v="83"/>
    <x v="0"/>
    <x v="2"/>
    <n v="22"/>
    <s v="A-2203"/>
    <s v="Lift lobby"/>
    <s v="Apartment"/>
    <s v="Apartment"/>
    <s v="Open"/>
    <n v="119.70921590486809"/>
    <n v="30.690263842437759"/>
    <n v="1288.55"/>
    <n v="330.35"/>
    <x v="2"/>
  </r>
  <r>
    <n v="84"/>
    <x v="0"/>
    <x v="3"/>
    <n v="22"/>
    <s v="A-2204"/>
    <s v="Lift lobby"/>
    <s v="Apartment"/>
    <s v="Open"/>
    <s v="Apartment"/>
    <n v="98.792270531400987"/>
    <n v="27.87068004459309"/>
    <n v="1063.4000000000001"/>
    <n v="300"/>
    <x v="3"/>
  </r>
  <r>
    <n v="85"/>
    <x v="0"/>
    <x v="0"/>
    <n v="23"/>
    <s v="A-2301"/>
    <s v="Open"/>
    <s v="Lift Lobby"/>
    <s v="Open"/>
    <s v="Apartment"/>
    <n v="116.45299145299145"/>
    <n v="32.562244518766256"/>
    <n v="1253.5"/>
    <n v="350.5"/>
    <x v="0"/>
  </r>
  <r>
    <n v="86"/>
    <x v="0"/>
    <x v="1"/>
    <n v="23"/>
    <s v="A-2302"/>
    <s v="Open"/>
    <s v="Lift Lobby"/>
    <s v="Apartment"/>
    <s v="Open"/>
    <n v="118.55722779635825"/>
    <n v="31.619286510590861"/>
    <n v="1276.1500000000001"/>
    <n v="340.35"/>
    <x v="1"/>
  </r>
  <r>
    <n v="87"/>
    <x v="0"/>
    <x v="2"/>
    <n v="23"/>
    <s v="A-2303"/>
    <s v="Lift lobby"/>
    <s v="Apartment"/>
    <s v="Apartment"/>
    <s v="Open"/>
    <n v="119.70921590486809"/>
    <n v="30.690263842437759"/>
    <n v="1288.55"/>
    <n v="330.35"/>
    <x v="2"/>
  </r>
  <r>
    <n v="88"/>
    <x v="0"/>
    <x v="3"/>
    <n v="23"/>
    <s v="A-2304"/>
    <s v="Lift lobby"/>
    <s v="Apartment"/>
    <s v="Open"/>
    <s v="Apartment"/>
    <n v="98.792270531400987"/>
    <n v="27.87068004459309"/>
    <n v="1063.4000000000001"/>
    <n v="300"/>
    <x v="3"/>
  </r>
  <r>
    <n v="89"/>
    <x v="0"/>
    <x v="0"/>
    <n v="24"/>
    <s v="A-2401"/>
    <s v="Open"/>
    <s v="Lift Lobby"/>
    <s v="Open"/>
    <s v="Apartment"/>
    <n v="116.45299145299145"/>
    <n v="32.562244518766256"/>
    <n v="1253.5"/>
    <n v="350.5"/>
    <x v="0"/>
  </r>
  <r>
    <n v="90"/>
    <x v="0"/>
    <x v="1"/>
    <n v="24"/>
    <s v="A-2402"/>
    <s v="Open"/>
    <s v="Lift Lobby"/>
    <s v="Apartment"/>
    <s v="Open"/>
    <n v="118.55722779635825"/>
    <n v="31.619286510590861"/>
    <n v="1276.1500000000001"/>
    <n v="340.35"/>
    <x v="1"/>
  </r>
  <r>
    <n v="91"/>
    <x v="0"/>
    <x v="2"/>
    <n v="24"/>
    <s v="A-2403"/>
    <s v="Lift lobby"/>
    <s v="Apartment"/>
    <s v="Apartment"/>
    <s v="Open"/>
    <n v="119.70921590486809"/>
    <n v="30.690263842437759"/>
    <n v="1288.55"/>
    <n v="330.35"/>
    <x v="2"/>
  </r>
  <r>
    <n v="92"/>
    <x v="0"/>
    <x v="3"/>
    <n v="24"/>
    <s v="A-2404"/>
    <s v="Lift lobby"/>
    <s v="Apartment"/>
    <s v="Open"/>
    <s v="Apartment"/>
    <n v="98.792270531400987"/>
    <n v="27.87068004459309"/>
    <n v="1063.4000000000001"/>
    <n v="300"/>
    <x v="3"/>
  </r>
  <r>
    <n v="93"/>
    <x v="1"/>
    <x v="3"/>
    <n v="2"/>
    <s v="B-101"/>
    <s v="Apartment"/>
    <s v="Lift Lobby"/>
    <s v="Open"/>
    <s v="Apartment"/>
    <n v="98.792270531400987"/>
    <n v="27.87068004459309"/>
    <n v="1063.4000000000001"/>
    <n v="300"/>
    <x v="3"/>
  </r>
  <r>
    <n v="94"/>
    <x v="1"/>
    <x v="2"/>
    <n v="2"/>
    <s v="B-102"/>
    <s v="Apartment"/>
    <s v="Lift Lobby"/>
    <s v="Apartment"/>
    <s v="Open"/>
    <n v="119.70921590486809"/>
    <n v="30.690263842437759"/>
    <n v="1288.55"/>
    <n v="330.35"/>
    <x v="2"/>
  </r>
  <r>
    <n v="95"/>
    <x v="1"/>
    <x v="1"/>
    <n v="2"/>
    <s v="B-103"/>
    <s v="Lift lobby"/>
    <s v="Apartment"/>
    <s v="Apartment"/>
    <s v="Open"/>
    <n v="118.55722779635825"/>
    <n v="31.619286510590861"/>
    <n v="1276.1500000000001"/>
    <n v="340.35"/>
    <x v="1"/>
  </r>
  <r>
    <n v="96"/>
    <x v="1"/>
    <x v="3"/>
    <n v="2"/>
    <s v="B-104"/>
    <s v="Lift lobby"/>
    <s v="Apartment"/>
    <s v="Open"/>
    <s v="Apartment"/>
    <n v="98.792270531400987"/>
    <n v="27.87068004459309"/>
    <n v="1063.4000000000001"/>
    <n v="300"/>
    <x v="3"/>
  </r>
  <r>
    <n v="97"/>
    <x v="1"/>
    <x v="3"/>
    <n v="3"/>
    <s v="B-201"/>
    <s v="Apartment"/>
    <s v="Lift Lobby"/>
    <s v="Open"/>
    <s v="Apartment"/>
    <n v="98.792270531400987"/>
    <n v="27.87068004459309"/>
    <n v="1063.4000000000001"/>
    <n v="300"/>
    <x v="3"/>
  </r>
  <r>
    <n v="98"/>
    <x v="1"/>
    <x v="2"/>
    <n v="3"/>
    <s v="B-202"/>
    <s v="Apartment"/>
    <s v="Lift Lobby"/>
    <s v="Apartment"/>
    <s v="Open"/>
    <n v="119.70921590486809"/>
    <n v="30.690263842437759"/>
    <n v="1288.55"/>
    <n v="330.35"/>
    <x v="2"/>
  </r>
  <r>
    <n v="99"/>
    <x v="1"/>
    <x v="1"/>
    <n v="3"/>
    <s v="B-203"/>
    <s v="Lift lobby"/>
    <s v="Apartment"/>
    <s v="Apartment"/>
    <s v="Open"/>
    <n v="118.55722779635825"/>
    <n v="31.619286510590861"/>
    <n v="1276.1500000000001"/>
    <n v="340.35"/>
    <x v="1"/>
  </r>
  <r>
    <n v="100"/>
    <x v="1"/>
    <x v="3"/>
    <n v="3"/>
    <s v="B-204"/>
    <s v="Lift lobby"/>
    <s v="Apartment"/>
    <s v="Open"/>
    <s v="Apartment"/>
    <n v="98.792270531400987"/>
    <n v="27.87068004459309"/>
    <n v="1063.4000000000001"/>
    <n v="300"/>
    <x v="3"/>
  </r>
  <r>
    <n v="101"/>
    <x v="1"/>
    <x v="3"/>
    <n v="4"/>
    <s v="B-301"/>
    <s v="Apartment"/>
    <s v="Lift Lobby"/>
    <s v="Open"/>
    <s v="Apartment"/>
    <n v="98.792270531400987"/>
    <n v="27.87068004459309"/>
    <n v="1063.4000000000001"/>
    <n v="300"/>
    <x v="3"/>
  </r>
  <r>
    <n v="102"/>
    <x v="1"/>
    <x v="2"/>
    <n v="4"/>
    <s v="B-302"/>
    <s v="Apartment"/>
    <s v="Lift Lobby"/>
    <s v="Apartment"/>
    <s v="Open"/>
    <n v="119.70921590486809"/>
    <n v="30.690263842437759"/>
    <n v="1288.55"/>
    <n v="330.35"/>
    <x v="2"/>
  </r>
  <r>
    <n v="103"/>
    <x v="1"/>
    <x v="1"/>
    <n v="4"/>
    <s v="B-303"/>
    <s v="Lift lobby"/>
    <s v="Apartment"/>
    <s v="Apartment"/>
    <s v="Open"/>
    <n v="118.55722779635825"/>
    <n v="31.619286510590861"/>
    <n v="1276.1500000000001"/>
    <n v="340.35"/>
    <x v="1"/>
  </r>
  <r>
    <n v="104"/>
    <x v="1"/>
    <x v="3"/>
    <n v="4"/>
    <s v="B-304"/>
    <s v="Lift lobby"/>
    <s v="Apartment"/>
    <s v="Open"/>
    <s v="Apartment"/>
    <n v="98.792270531400987"/>
    <n v="27.87068004459309"/>
    <n v="1063.4000000000001"/>
    <n v="300"/>
    <x v="3"/>
  </r>
  <r>
    <n v="105"/>
    <x v="1"/>
    <x v="3"/>
    <n v="5"/>
    <s v="B-401"/>
    <s v="Apartment"/>
    <s v="Lift Lobby"/>
    <s v="Open"/>
    <s v="Apartment"/>
    <n v="98.792270531400987"/>
    <n v="27.87068004459309"/>
    <n v="1063.4000000000001"/>
    <n v="300"/>
    <x v="3"/>
  </r>
  <r>
    <n v="106"/>
    <x v="1"/>
    <x v="2"/>
    <n v="5"/>
    <s v="B-402"/>
    <s v="Apartment"/>
    <s v="Lift Lobby"/>
    <s v="Apartment"/>
    <s v="Open"/>
    <n v="119.70921590486809"/>
    <n v="30.690263842437759"/>
    <n v="1288.55"/>
    <n v="330.35"/>
    <x v="2"/>
  </r>
  <r>
    <n v="107"/>
    <x v="1"/>
    <x v="1"/>
    <n v="5"/>
    <s v="B-403"/>
    <s v="Lift lobby"/>
    <s v="Apartment"/>
    <s v="Apartment"/>
    <s v="Open"/>
    <n v="118.55722779635825"/>
    <n v="31.619286510590861"/>
    <n v="1276.1500000000001"/>
    <n v="340.35"/>
    <x v="1"/>
  </r>
  <r>
    <n v="108"/>
    <x v="1"/>
    <x v="3"/>
    <n v="5"/>
    <s v="B-404"/>
    <s v="Lift lobby"/>
    <s v="Apartment"/>
    <s v="Open"/>
    <s v="Apartment"/>
    <n v="98.792270531400987"/>
    <n v="27.87068004459309"/>
    <n v="1063.4000000000001"/>
    <n v="300"/>
    <x v="3"/>
  </r>
  <r>
    <n v="109"/>
    <x v="1"/>
    <x v="3"/>
    <n v="6"/>
    <s v="B-501"/>
    <s v="Apartment"/>
    <s v="Lift Lobby"/>
    <s v="Open"/>
    <s v="Apartment"/>
    <n v="98.792270531400987"/>
    <n v="27.87068004459309"/>
    <n v="1063.4000000000001"/>
    <n v="300"/>
    <x v="3"/>
  </r>
  <r>
    <n v="110"/>
    <x v="1"/>
    <x v="2"/>
    <n v="6"/>
    <s v="B-502"/>
    <s v="Apartment"/>
    <s v="Lift Lobby"/>
    <s v="Apartment"/>
    <s v="Open"/>
    <n v="119.70921590486809"/>
    <n v="30.690263842437759"/>
    <n v="1288.55"/>
    <n v="330.35"/>
    <x v="2"/>
  </r>
  <r>
    <n v="111"/>
    <x v="1"/>
    <x v="1"/>
    <n v="6"/>
    <s v="B-503"/>
    <s v="Lift lobby"/>
    <s v="Apartment"/>
    <s v="Apartment"/>
    <s v="Open"/>
    <n v="118.55722779635825"/>
    <n v="31.619286510590861"/>
    <n v="1276.1500000000001"/>
    <n v="340.35"/>
    <x v="1"/>
  </r>
  <r>
    <n v="112"/>
    <x v="1"/>
    <x v="3"/>
    <n v="6"/>
    <s v="B-504"/>
    <s v="Lift lobby"/>
    <s v="Apartment"/>
    <s v="Open"/>
    <s v="Apartment"/>
    <n v="98.792270531400987"/>
    <n v="27.87068004459309"/>
    <n v="1063.4000000000001"/>
    <n v="300"/>
    <x v="3"/>
  </r>
  <r>
    <n v="113"/>
    <x v="1"/>
    <x v="3"/>
    <n v="7"/>
    <s v="B-601"/>
    <s v="Apartment"/>
    <s v="Lift Lobby"/>
    <s v="Open"/>
    <s v="Apartment"/>
    <n v="98.792270531400987"/>
    <n v="27.87068004459309"/>
    <n v="1063.4000000000001"/>
    <n v="300"/>
    <x v="3"/>
  </r>
  <r>
    <n v="114"/>
    <x v="1"/>
    <x v="2"/>
    <n v="7"/>
    <s v="B-602"/>
    <s v="Apartment"/>
    <s v="Lift Lobby"/>
    <s v="Apartment"/>
    <s v="Open"/>
    <n v="119.70921590486809"/>
    <n v="30.690263842437759"/>
    <n v="1288.55"/>
    <n v="330.35"/>
    <x v="2"/>
  </r>
  <r>
    <n v="115"/>
    <x v="1"/>
    <x v="1"/>
    <n v="7"/>
    <s v="B-603"/>
    <s v="Lift lobby"/>
    <s v="Apartment"/>
    <s v="Apartment"/>
    <s v="Open"/>
    <n v="118.55722779635825"/>
    <n v="31.619286510590861"/>
    <n v="1276.1500000000001"/>
    <n v="340.35"/>
    <x v="1"/>
  </r>
  <r>
    <n v="116"/>
    <x v="1"/>
    <x v="3"/>
    <n v="7"/>
    <s v="B-604"/>
    <s v="Lift lobby"/>
    <s v="Apartment"/>
    <s v="Open"/>
    <s v="Apartment"/>
    <n v="98.792270531400987"/>
    <n v="27.87068004459309"/>
    <n v="1063.4000000000001"/>
    <n v="300"/>
    <x v="3"/>
  </r>
  <r>
    <n v="117"/>
    <x v="1"/>
    <x v="3"/>
    <n v="8"/>
    <s v="B-701"/>
    <s v="Apartment"/>
    <s v="Lift Lobby"/>
    <s v="Open"/>
    <s v="Apartment"/>
    <n v="98.792270531400987"/>
    <n v="27.87068004459309"/>
    <n v="1063.4000000000001"/>
    <n v="300"/>
    <x v="3"/>
  </r>
  <r>
    <n v="118"/>
    <x v="1"/>
    <x v="2"/>
    <n v="8"/>
    <s v="B-702"/>
    <s v="Apartment"/>
    <s v="Lift Lobby"/>
    <s v="Apartment"/>
    <s v="Open"/>
    <n v="119.70921590486809"/>
    <n v="30.690263842437759"/>
    <n v="1288.55"/>
    <n v="330.35"/>
    <x v="2"/>
  </r>
  <r>
    <n v="119"/>
    <x v="1"/>
    <x v="1"/>
    <n v="8"/>
    <s v="B-703"/>
    <s v="Lift lobby"/>
    <s v="Apartment"/>
    <s v="Apartment"/>
    <s v="Open"/>
    <n v="118.55722779635825"/>
    <n v="31.619286510590861"/>
    <n v="1276.1500000000001"/>
    <n v="340.35"/>
    <x v="1"/>
  </r>
  <r>
    <n v="120"/>
    <x v="1"/>
    <x v="3"/>
    <n v="8"/>
    <s v="B-704"/>
    <s v="Lift lobby"/>
    <s v="Apartment"/>
    <s v="Open"/>
    <s v="Apartment"/>
    <n v="98.792270531400987"/>
    <n v="27.87068004459309"/>
    <n v="1063.4000000000001"/>
    <n v="300"/>
    <x v="3"/>
  </r>
  <r>
    <n v="121"/>
    <x v="1"/>
    <x v="3"/>
    <n v="9"/>
    <s v="B-801"/>
    <s v="Apartment"/>
    <s v="Lift Lobby"/>
    <s v="Open"/>
    <s v="Apartment"/>
    <n v="98.792270531400987"/>
    <n v="27.87068004459309"/>
    <n v="1063.4000000000001"/>
    <n v="300"/>
    <x v="3"/>
  </r>
  <r>
    <n v="122"/>
    <x v="1"/>
    <x v="2"/>
    <n v="9"/>
    <s v="B-802"/>
    <s v="Apartment"/>
    <s v="Lift Lobby"/>
    <s v="Apartment"/>
    <s v="Open"/>
    <n v="119.70921590486809"/>
    <n v="30.690263842437759"/>
    <n v="1288.55"/>
    <n v="330.35"/>
    <x v="2"/>
  </r>
  <r>
    <n v="123"/>
    <x v="1"/>
    <x v="1"/>
    <n v="9"/>
    <s v="B-803"/>
    <s v="Lift lobby"/>
    <s v="Apartment"/>
    <s v="Apartment"/>
    <s v="Open"/>
    <n v="118.55722779635825"/>
    <n v="31.619286510590861"/>
    <n v="1276.1500000000001"/>
    <n v="340.35"/>
    <x v="1"/>
  </r>
  <r>
    <n v="124"/>
    <x v="1"/>
    <x v="3"/>
    <n v="9"/>
    <s v="B-804"/>
    <s v="Lift lobby"/>
    <s v="Apartment"/>
    <s v="Open"/>
    <s v="Apartment"/>
    <n v="98.792270531400987"/>
    <n v="27.87068004459309"/>
    <n v="1063.4000000000001"/>
    <n v="300"/>
    <x v="3"/>
  </r>
  <r>
    <n v="125"/>
    <x v="1"/>
    <x v="3"/>
    <n v="10"/>
    <s v="B-901"/>
    <s v="Apartment"/>
    <s v="Lift Lobby"/>
    <s v="Open"/>
    <s v="Apartment"/>
    <n v="98.792270531400987"/>
    <n v="27.87068004459309"/>
    <n v="1063.4000000000001"/>
    <n v="300"/>
    <x v="3"/>
  </r>
  <r>
    <n v="126"/>
    <x v="1"/>
    <x v="2"/>
    <n v="10"/>
    <s v="B-902"/>
    <s v="Apartment"/>
    <s v="Lift Lobby"/>
    <s v="Apartment"/>
    <s v="Open"/>
    <n v="119.70921590486809"/>
    <n v="30.690263842437759"/>
    <n v="1288.55"/>
    <n v="330.35"/>
    <x v="2"/>
  </r>
  <r>
    <n v="127"/>
    <x v="1"/>
    <x v="1"/>
    <n v="10"/>
    <s v="B-903"/>
    <s v="Lift lobby"/>
    <s v="Apartment"/>
    <s v="Apartment"/>
    <s v="Open"/>
    <n v="118.55722779635825"/>
    <n v="31.619286510590861"/>
    <n v="1276.1500000000001"/>
    <n v="340.35"/>
    <x v="1"/>
  </r>
  <r>
    <n v="128"/>
    <x v="1"/>
    <x v="3"/>
    <n v="10"/>
    <s v="B-904"/>
    <s v="Lift lobby"/>
    <s v="Apartment"/>
    <s v="Open"/>
    <s v="Apartment"/>
    <n v="98.792270531400987"/>
    <n v="27.87068004459309"/>
    <n v="1063.4000000000001"/>
    <n v="300"/>
    <x v="3"/>
  </r>
  <r>
    <n v="129"/>
    <x v="1"/>
    <x v="3"/>
    <n v="11"/>
    <s v="B-1001"/>
    <s v="Apartment"/>
    <s v="Lift Lobby"/>
    <s v="Open"/>
    <s v="Apartment"/>
    <n v="98.792270531400987"/>
    <n v="27.87068004459309"/>
    <n v="1063.4000000000001"/>
    <n v="300"/>
    <x v="3"/>
  </r>
  <r>
    <n v="130"/>
    <x v="1"/>
    <x v="2"/>
    <n v="11"/>
    <s v="B-1002"/>
    <s v="Apartment"/>
    <s v="Lift Lobby"/>
    <s v="Apartment"/>
    <s v="Open"/>
    <n v="119.70921590486809"/>
    <n v="30.690263842437759"/>
    <n v="1288.55"/>
    <n v="330.35"/>
    <x v="2"/>
  </r>
  <r>
    <n v="131"/>
    <x v="1"/>
    <x v="1"/>
    <n v="11"/>
    <s v="B-1003"/>
    <s v="Lift lobby"/>
    <s v="Apartment"/>
    <s v="Apartment"/>
    <s v="Open"/>
    <n v="118.55722779635825"/>
    <n v="31.619286510590861"/>
    <n v="1276.1500000000001"/>
    <n v="340.35"/>
    <x v="1"/>
  </r>
  <r>
    <n v="132"/>
    <x v="1"/>
    <x v="3"/>
    <n v="11"/>
    <s v="B-1004"/>
    <s v="Lift lobby"/>
    <s v="Apartment"/>
    <s v="Open"/>
    <s v="Apartment"/>
    <n v="98.792270531400987"/>
    <n v="27.87068004459309"/>
    <n v="1063.4000000000001"/>
    <n v="300"/>
    <x v="3"/>
  </r>
  <r>
    <n v="133"/>
    <x v="1"/>
    <x v="3"/>
    <n v="12"/>
    <s v="B-1101"/>
    <s v="Apartment"/>
    <s v="Lift Lobby"/>
    <s v="Open"/>
    <s v="Apartment"/>
    <n v="98.792270531400987"/>
    <n v="27.87068004459309"/>
    <n v="1063.4000000000001"/>
    <n v="300"/>
    <x v="3"/>
  </r>
  <r>
    <n v="134"/>
    <x v="1"/>
    <x v="2"/>
    <n v="12"/>
    <s v="B-1102"/>
    <s v="Apartment"/>
    <s v="Lift Lobby"/>
    <s v="Apartment"/>
    <s v="Open"/>
    <n v="119.70921590486809"/>
    <n v="30.690263842437759"/>
    <n v="1288.55"/>
    <n v="330.35"/>
    <x v="2"/>
  </r>
  <r>
    <n v="135"/>
    <x v="1"/>
    <x v="1"/>
    <n v="12"/>
    <s v="B-1103"/>
    <s v="Lift lobby"/>
    <s v="Apartment"/>
    <s v="Apartment"/>
    <s v="Open"/>
    <n v="118.55722779635825"/>
    <n v="31.619286510590861"/>
    <n v="1276.1500000000001"/>
    <n v="340.35"/>
    <x v="1"/>
  </r>
  <r>
    <n v="136"/>
    <x v="1"/>
    <x v="3"/>
    <n v="12"/>
    <s v="B-1104"/>
    <s v="Lift lobby"/>
    <s v="Apartment"/>
    <s v="Open"/>
    <s v="Apartment"/>
    <n v="98.792270531400987"/>
    <n v="27.87068004459309"/>
    <n v="1063.4000000000001"/>
    <n v="300"/>
    <x v="3"/>
  </r>
  <r>
    <n v="137"/>
    <x v="1"/>
    <x v="3"/>
    <n v="13"/>
    <s v="B-1201"/>
    <s v="Apartment"/>
    <s v="Lift Lobby"/>
    <s v="Open"/>
    <s v="Apartment"/>
    <n v="98.792270531400987"/>
    <n v="27.87068004459309"/>
    <n v="1063.4000000000001"/>
    <n v="300"/>
    <x v="3"/>
  </r>
  <r>
    <n v="138"/>
    <x v="1"/>
    <x v="2"/>
    <n v="13"/>
    <s v="B-1202"/>
    <s v="Apartment"/>
    <s v="Lift Lobby"/>
    <s v="Apartment"/>
    <s v="Open"/>
    <n v="119.70921590486809"/>
    <n v="30.690263842437759"/>
    <n v="1288.55"/>
    <n v="330.35"/>
    <x v="2"/>
  </r>
  <r>
    <n v="139"/>
    <x v="1"/>
    <x v="1"/>
    <n v="13"/>
    <s v="B-1203"/>
    <s v="Lift lobby"/>
    <s v="Apartment"/>
    <s v="Apartment"/>
    <s v="Open"/>
    <n v="118.55722779635825"/>
    <n v="31.619286510590861"/>
    <n v="1276.1500000000001"/>
    <n v="340.35"/>
    <x v="1"/>
  </r>
  <r>
    <n v="140"/>
    <x v="1"/>
    <x v="3"/>
    <n v="13"/>
    <s v="B-1204"/>
    <s v="Lift lobby"/>
    <s v="Apartment"/>
    <s v="Open"/>
    <s v="Apartment"/>
    <n v="98.792270531400987"/>
    <n v="27.87068004459309"/>
    <n v="1063.4000000000001"/>
    <n v="300"/>
    <x v="3"/>
  </r>
  <r>
    <n v="141"/>
    <x v="1"/>
    <x v="3"/>
    <n v="14"/>
    <s v="B-1401"/>
    <s v="Apartment"/>
    <s v="Lift Lobby"/>
    <s v="Open"/>
    <s v="Apartment"/>
    <n v="98.792270531400987"/>
    <n v="27.87068004459309"/>
    <n v="1063.4000000000001"/>
    <n v="300"/>
    <x v="3"/>
  </r>
  <r>
    <n v="142"/>
    <x v="1"/>
    <x v="2"/>
    <n v="14"/>
    <s v="B-1402"/>
    <s v="Apartment"/>
    <s v="Lift Lobby"/>
    <s v="Apartment"/>
    <s v="Open"/>
    <n v="119.70921590486809"/>
    <n v="30.690263842437759"/>
    <n v="1288.55"/>
    <n v="330.35"/>
    <x v="2"/>
  </r>
  <r>
    <n v="143"/>
    <x v="1"/>
    <x v="1"/>
    <n v="14"/>
    <s v="B-1403"/>
    <s v="Lift lobby"/>
    <s v="Apartment"/>
    <s v="Apartment"/>
    <s v="Open"/>
    <n v="118.55722779635825"/>
    <n v="31.619286510590861"/>
    <n v="1276.1500000000001"/>
    <n v="340.35"/>
    <x v="1"/>
  </r>
  <r>
    <n v="144"/>
    <x v="1"/>
    <x v="3"/>
    <n v="14"/>
    <s v="B-1404"/>
    <s v="Lift lobby"/>
    <s v="Apartment"/>
    <s v="Open"/>
    <s v="Apartment"/>
    <n v="98.792270531400987"/>
    <n v="27.87068004459309"/>
    <n v="1063.4000000000001"/>
    <n v="300"/>
    <x v="3"/>
  </r>
  <r>
    <n v="145"/>
    <x v="1"/>
    <x v="3"/>
    <n v="15"/>
    <s v="B-1501"/>
    <s v="Apartment"/>
    <s v="Lift Lobby"/>
    <s v="Open"/>
    <s v="Apartment"/>
    <n v="98.792270531400987"/>
    <n v="27.87068004459309"/>
    <n v="1063.4000000000001"/>
    <n v="300"/>
    <x v="3"/>
  </r>
  <r>
    <n v="146"/>
    <x v="1"/>
    <x v="2"/>
    <n v="15"/>
    <s v="B-1502"/>
    <s v="Apartment"/>
    <s v="Lift Lobby"/>
    <s v="Apartment"/>
    <s v="Open"/>
    <n v="119.70921590486809"/>
    <n v="30.690263842437759"/>
    <n v="1288.55"/>
    <n v="330.35"/>
    <x v="2"/>
  </r>
  <r>
    <n v="147"/>
    <x v="1"/>
    <x v="1"/>
    <n v="15"/>
    <s v="B-1503"/>
    <s v="Lift lobby"/>
    <s v="Apartment"/>
    <s v="Apartment"/>
    <s v="Open"/>
    <n v="118.55722779635825"/>
    <n v="31.619286510590861"/>
    <n v="1276.1500000000001"/>
    <n v="340.35"/>
    <x v="1"/>
  </r>
  <r>
    <n v="148"/>
    <x v="1"/>
    <x v="3"/>
    <n v="15"/>
    <s v="B-1504"/>
    <s v="Lift lobby"/>
    <s v="Apartment"/>
    <s v="Open"/>
    <s v="Apartment"/>
    <n v="98.792270531400987"/>
    <n v="27.87068004459309"/>
    <n v="1063.4000000000001"/>
    <n v="300"/>
    <x v="3"/>
  </r>
  <r>
    <n v="149"/>
    <x v="1"/>
    <x v="3"/>
    <n v="16"/>
    <s v="B-1601"/>
    <s v="Apartment"/>
    <s v="Lift Lobby"/>
    <s v="Open"/>
    <s v="Apartment"/>
    <n v="98.792270531400987"/>
    <n v="27.87068004459309"/>
    <n v="1063.4000000000001"/>
    <n v="300"/>
    <x v="3"/>
  </r>
  <r>
    <n v="150"/>
    <x v="1"/>
    <x v="2"/>
    <n v="16"/>
    <s v="B-1602"/>
    <s v="Apartment"/>
    <s v="Lift Lobby"/>
    <s v="Apartment"/>
    <s v="Open"/>
    <n v="119.70921590486809"/>
    <n v="30.690263842437759"/>
    <n v="1288.55"/>
    <n v="330.35"/>
    <x v="2"/>
  </r>
  <r>
    <n v="151"/>
    <x v="1"/>
    <x v="1"/>
    <n v="16"/>
    <s v="B-1603"/>
    <s v="Lift lobby"/>
    <s v="Apartment"/>
    <s v="Apartment"/>
    <s v="Open"/>
    <n v="118.55722779635825"/>
    <n v="31.619286510590861"/>
    <n v="1276.1500000000001"/>
    <n v="340.35"/>
    <x v="1"/>
  </r>
  <r>
    <n v="152"/>
    <x v="1"/>
    <x v="3"/>
    <n v="16"/>
    <s v="B-1604"/>
    <s v="Lift lobby"/>
    <s v="Apartment"/>
    <s v="Open"/>
    <s v="Apartment"/>
    <n v="98.792270531400987"/>
    <n v="27.87068004459309"/>
    <n v="1063.4000000000001"/>
    <n v="300"/>
    <x v="3"/>
  </r>
  <r>
    <n v="153"/>
    <x v="1"/>
    <x v="3"/>
    <n v="17"/>
    <s v="B-1701"/>
    <s v="Apartment"/>
    <s v="Lift Lobby"/>
    <s v="Open"/>
    <s v="Apartment"/>
    <n v="98.792270531400987"/>
    <n v="27.87068004459309"/>
    <n v="1063.4000000000001"/>
    <n v="300"/>
    <x v="3"/>
  </r>
  <r>
    <n v="154"/>
    <x v="1"/>
    <x v="2"/>
    <n v="17"/>
    <s v="B-1702"/>
    <s v="Apartment"/>
    <s v="Lift Lobby"/>
    <s v="Apartment"/>
    <s v="Open"/>
    <n v="119.70921590486809"/>
    <n v="30.690263842437759"/>
    <n v="1288.55"/>
    <n v="330.35"/>
    <x v="2"/>
  </r>
  <r>
    <n v="155"/>
    <x v="1"/>
    <x v="1"/>
    <n v="17"/>
    <s v="B-1703"/>
    <s v="Lift lobby"/>
    <s v="Apartment"/>
    <s v="Apartment"/>
    <s v="Open"/>
    <n v="118.55722779635825"/>
    <n v="31.619286510590861"/>
    <n v="1276.1500000000001"/>
    <n v="340.35"/>
    <x v="1"/>
  </r>
  <r>
    <n v="156"/>
    <x v="1"/>
    <x v="3"/>
    <n v="17"/>
    <s v="B-1704"/>
    <s v="Lift lobby"/>
    <s v="Apartment"/>
    <s v="Open"/>
    <s v="Apartment"/>
    <n v="98.792270531400987"/>
    <n v="27.87068004459309"/>
    <n v="1063.4000000000001"/>
    <n v="300"/>
    <x v="3"/>
  </r>
  <r>
    <n v="157"/>
    <x v="1"/>
    <x v="5"/>
    <n v="18"/>
    <s v="B-1801"/>
    <s v="Apartment"/>
    <s v="Lift Lobby"/>
    <s v="Open"/>
    <s v="Apartment"/>
    <n v="87.25380899293944"/>
    <n v="25.083612040133779"/>
    <n v="939.2"/>
    <n v="270"/>
    <x v="5"/>
  </r>
  <r>
    <n v="158"/>
    <x v="1"/>
    <x v="2"/>
    <n v="18"/>
    <s v="B-1802"/>
    <s v="Apartment"/>
    <s v="Lift Lobby"/>
    <s v="Apartment"/>
    <s v="Open"/>
    <n v="119.70921590486809"/>
    <n v="30.690263842437759"/>
    <n v="1288.55"/>
    <n v="330.35"/>
    <x v="2"/>
  </r>
  <r>
    <n v="159"/>
    <x v="1"/>
    <x v="1"/>
    <n v="18"/>
    <s v="B-1803"/>
    <s v="Lift lobby"/>
    <s v="Apartment"/>
    <s v="Apartment"/>
    <s v="Open"/>
    <n v="118.55722779635825"/>
    <n v="31.619286510590861"/>
    <n v="1276.1500000000001"/>
    <n v="340.35"/>
    <x v="1"/>
  </r>
  <r>
    <n v="160"/>
    <x v="1"/>
    <x v="5"/>
    <n v="18"/>
    <s v="B-1804"/>
    <s v="Lift lobby"/>
    <s v="Apartment"/>
    <s v="Open"/>
    <s v="Apartment"/>
    <n v="87.25380899293944"/>
    <n v="25.083612040133779"/>
    <n v="939.2"/>
    <n v="270"/>
    <x v="5"/>
  </r>
  <r>
    <n v="161"/>
    <x v="1"/>
    <x v="3"/>
    <n v="19"/>
    <s v="B-1901"/>
    <s v="Apartment"/>
    <s v="Lift Lobby"/>
    <s v="Open"/>
    <s v="Apartment"/>
    <n v="98.792270531400987"/>
    <n v="27.87068004459309"/>
    <n v="1063.4000000000001"/>
    <n v="300"/>
    <x v="3"/>
  </r>
  <r>
    <n v="162"/>
    <x v="1"/>
    <x v="2"/>
    <n v="19"/>
    <s v="B-1902"/>
    <s v="Apartment"/>
    <s v="Lift Lobby"/>
    <s v="Apartment"/>
    <s v="Open"/>
    <n v="119.70921590486809"/>
    <n v="30.690263842437759"/>
    <n v="1288.55"/>
    <n v="330.35"/>
    <x v="2"/>
  </r>
  <r>
    <n v="163"/>
    <x v="1"/>
    <x v="1"/>
    <n v="19"/>
    <s v="B-1903"/>
    <s v="Lift lobby"/>
    <s v="Apartment"/>
    <s v="Apartment"/>
    <s v="Open"/>
    <n v="118.55722779635825"/>
    <n v="31.619286510590861"/>
    <n v="1276.1500000000001"/>
    <n v="340.35"/>
    <x v="1"/>
  </r>
  <r>
    <n v="164"/>
    <x v="1"/>
    <x v="3"/>
    <n v="19"/>
    <s v="B-1904"/>
    <s v="Lift lobby"/>
    <s v="Apartment"/>
    <s v="Open"/>
    <s v="Apartment"/>
    <n v="98.792270531400987"/>
    <n v="27.87068004459309"/>
    <n v="1063.4000000000001"/>
    <n v="300"/>
    <x v="3"/>
  </r>
  <r>
    <n v="165"/>
    <x v="1"/>
    <x v="3"/>
    <n v="20"/>
    <s v="B-2001"/>
    <s v="Apartment"/>
    <s v="Lift Lobby"/>
    <s v="Open"/>
    <s v="Apartment"/>
    <n v="98.792270531400987"/>
    <n v="27.87068004459309"/>
    <n v="1063.4000000000001"/>
    <n v="300"/>
    <x v="3"/>
  </r>
  <r>
    <n v="166"/>
    <x v="1"/>
    <x v="2"/>
    <n v="20"/>
    <s v="B-2002"/>
    <s v="Apartment"/>
    <s v="Lift Lobby"/>
    <s v="Apartment"/>
    <s v="Open"/>
    <n v="119.70921590486809"/>
    <n v="30.690263842437759"/>
    <n v="1288.55"/>
    <n v="330.35"/>
    <x v="2"/>
  </r>
  <r>
    <n v="167"/>
    <x v="1"/>
    <x v="1"/>
    <n v="20"/>
    <s v="B-2003"/>
    <s v="Lift lobby"/>
    <s v="Apartment"/>
    <s v="Apartment"/>
    <s v="Open"/>
    <n v="118.55722779635825"/>
    <n v="31.619286510590861"/>
    <n v="1276.1500000000001"/>
    <n v="340.35"/>
    <x v="1"/>
  </r>
  <r>
    <n v="168"/>
    <x v="1"/>
    <x v="3"/>
    <n v="20"/>
    <s v="B-2004"/>
    <s v="Lift lobby"/>
    <s v="Apartment"/>
    <s v="Open"/>
    <s v="Apartment"/>
    <n v="98.792270531400987"/>
    <n v="27.87068004459309"/>
    <n v="1063.4000000000001"/>
    <n v="300"/>
    <x v="3"/>
  </r>
  <r>
    <n v="169"/>
    <x v="1"/>
    <x v="3"/>
    <n v="21"/>
    <s v="B-2101"/>
    <s v="Apartment"/>
    <s v="Lift Lobby"/>
    <s v="Open"/>
    <s v="Apartment"/>
    <n v="98.792270531400987"/>
    <n v="27.87068004459309"/>
    <n v="1063.4000000000001"/>
    <n v="300"/>
    <x v="3"/>
  </r>
  <r>
    <n v="170"/>
    <x v="1"/>
    <x v="2"/>
    <n v="21"/>
    <s v="B-2102"/>
    <s v="Apartment"/>
    <s v="Lift Lobby"/>
    <s v="Apartment"/>
    <s v="Open"/>
    <n v="119.70921590486809"/>
    <n v="30.690263842437759"/>
    <n v="1288.55"/>
    <n v="330.35"/>
    <x v="2"/>
  </r>
  <r>
    <n v="171"/>
    <x v="1"/>
    <x v="1"/>
    <n v="21"/>
    <s v="B-2103"/>
    <s v="Lift lobby"/>
    <s v="Apartment"/>
    <s v="Apartment"/>
    <s v="Open"/>
    <n v="118.55722779635825"/>
    <n v="31.619286510590861"/>
    <n v="1276.1500000000001"/>
    <n v="340.35"/>
    <x v="1"/>
  </r>
  <r>
    <n v="172"/>
    <x v="1"/>
    <x v="3"/>
    <n v="21"/>
    <s v="B-2104"/>
    <s v="Lift lobby"/>
    <s v="Apartment"/>
    <s v="Open"/>
    <s v="Apartment"/>
    <n v="98.792270531400987"/>
    <n v="27.87068004459309"/>
    <n v="1063.4000000000001"/>
    <n v="300"/>
    <x v="3"/>
  </r>
  <r>
    <n v="173"/>
    <x v="1"/>
    <x v="3"/>
    <n v="22"/>
    <s v="B-2201"/>
    <s v="Apartment"/>
    <s v="Lift Lobby"/>
    <s v="Open"/>
    <s v="Apartment"/>
    <n v="98.792270531400987"/>
    <n v="27.87068004459309"/>
    <n v="1063.4000000000001"/>
    <n v="300"/>
    <x v="3"/>
  </r>
  <r>
    <n v="174"/>
    <x v="1"/>
    <x v="2"/>
    <n v="22"/>
    <s v="B-2202"/>
    <s v="Apartment"/>
    <s v="Lift Lobby"/>
    <s v="Apartment"/>
    <s v="Open"/>
    <n v="119.70921590486809"/>
    <n v="30.690263842437759"/>
    <n v="1288.55"/>
    <n v="330.35"/>
    <x v="2"/>
  </r>
  <r>
    <n v="175"/>
    <x v="1"/>
    <x v="1"/>
    <n v="22"/>
    <s v="B-2203"/>
    <s v="Lift lobby"/>
    <s v="Apartment"/>
    <s v="Apartment"/>
    <s v="Open"/>
    <n v="118.55722779635825"/>
    <n v="31.619286510590861"/>
    <n v="1276.1500000000001"/>
    <n v="340.35"/>
    <x v="1"/>
  </r>
  <r>
    <n v="176"/>
    <x v="1"/>
    <x v="3"/>
    <n v="22"/>
    <s v="B-2204"/>
    <s v="Lift lobby"/>
    <s v="Apartment"/>
    <s v="Open"/>
    <s v="Apartment"/>
    <n v="98.792270531400987"/>
    <n v="27.87068004459309"/>
    <n v="1063.4000000000001"/>
    <n v="300"/>
    <x v="3"/>
  </r>
  <r>
    <n v="177"/>
    <x v="1"/>
    <x v="3"/>
    <n v="23"/>
    <s v="B-2301"/>
    <s v="Apartment"/>
    <s v="Lift Lobby"/>
    <s v="Open"/>
    <s v="Apartment"/>
    <n v="98.792270531400987"/>
    <n v="27.87068004459309"/>
    <n v="1063.4000000000001"/>
    <n v="300"/>
    <x v="3"/>
  </r>
  <r>
    <n v="178"/>
    <x v="1"/>
    <x v="2"/>
    <n v="23"/>
    <s v="B-2302"/>
    <s v="Apartment"/>
    <s v="Lift Lobby"/>
    <s v="Apartment"/>
    <s v="Open"/>
    <n v="119.70921590486809"/>
    <n v="30.690263842437759"/>
    <n v="1288.55"/>
    <n v="330.35"/>
    <x v="2"/>
  </r>
  <r>
    <n v="179"/>
    <x v="1"/>
    <x v="1"/>
    <n v="23"/>
    <s v="B-2303"/>
    <s v="Lift lobby"/>
    <s v="Apartment"/>
    <s v="Apartment"/>
    <s v="Open"/>
    <n v="118.55722779635825"/>
    <n v="31.619286510590861"/>
    <n v="1276.1500000000001"/>
    <n v="340.35"/>
    <x v="1"/>
  </r>
  <r>
    <n v="180"/>
    <x v="1"/>
    <x v="3"/>
    <n v="23"/>
    <s v="B-2304"/>
    <s v="Lift lobby"/>
    <s v="Apartment"/>
    <s v="Open"/>
    <s v="Apartment"/>
    <n v="98.792270531400987"/>
    <n v="27.87068004459309"/>
    <n v="1063.4000000000001"/>
    <n v="300"/>
    <x v="3"/>
  </r>
  <r>
    <n v="181"/>
    <x v="1"/>
    <x v="3"/>
    <n v="24"/>
    <s v="B-2401"/>
    <s v="Apartment"/>
    <s v="Lift Lobby"/>
    <s v="Open"/>
    <s v="Apartment"/>
    <n v="98.792270531400987"/>
    <n v="27.87068004459309"/>
    <n v="1063.4000000000001"/>
    <n v="300"/>
    <x v="3"/>
  </r>
  <r>
    <n v="182"/>
    <x v="1"/>
    <x v="2"/>
    <n v="24"/>
    <s v="B-2402"/>
    <s v="Apartment"/>
    <s v="Lift Lobby"/>
    <s v="Apartment"/>
    <s v="Open"/>
    <n v="119.70921590486809"/>
    <n v="30.690263842437759"/>
    <n v="1288.55"/>
    <n v="330.35"/>
    <x v="2"/>
  </r>
  <r>
    <n v="183"/>
    <x v="1"/>
    <x v="1"/>
    <n v="24"/>
    <s v="B-2403"/>
    <s v="Lift lobby"/>
    <s v="Apartment"/>
    <s v="Apartment"/>
    <s v="Open"/>
    <n v="118.55722779635825"/>
    <n v="31.619286510590861"/>
    <n v="1276.1500000000001"/>
    <n v="340.35"/>
    <x v="1"/>
  </r>
  <r>
    <n v="184"/>
    <x v="1"/>
    <x v="3"/>
    <n v="24"/>
    <s v="B-2404"/>
    <s v="Lift lobby"/>
    <s v="Apartment"/>
    <s v="Open"/>
    <s v="Apartment"/>
    <n v="98.792270531400987"/>
    <n v="27.87068004459309"/>
    <n v="1063.4000000000001"/>
    <n v="300"/>
    <x v="3"/>
  </r>
  <r>
    <n v="185"/>
    <x v="1"/>
    <x v="3"/>
    <n v="25"/>
    <s v="B-2501"/>
    <s v="Apartment"/>
    <s v="Lift Lobby"/>
    <s v="Open"/>
    <s v="Apartment"/>
    <n v="98.792270531400987"/>
    <n v="27.87068004459309"/>
    <n v="1063.4000000000001"/>
    <n v="300"/>
    <x v="3"/>
  </r>
  <r>
    <n v="186"/>
    <x v="1"/>
    <x v="2"/>
    <n v="25"/>
    <s v="B-2502"/>
    <s v="Apartment"/>
    <s v="Lift Lobby"/>
    <s v="Apartment"/>
    <s v="Open"/>
    <n v="119.70921590486809"/>
    <n v="30.690263842437759"/>
    <n v="1288.55"/>
    <n v="330.35"/>
    <x v="2"/>
  </r>
  <r>
    <n v="187"/>
    <x v="1"/>
    <x v="1"/>
    <n v="25"/>
    <s v="B-2503"/>
    <s v="Lift lobby"/>
    <s v="Apartment"/>
    <s v="Apartment"/>
    <s v="Open"/>
    <n v="118.55722779635825"/>
    <n v="31.619286510590861"/>
    <n v="1276.1500000000001"/>
    <n v="340.35"/>
    <x v="1"/>
  </r>
  <r>
    <n v="188"/>
    <x v="1"/>
    <x v="3"/>
    <n v="25"/>
    <s v="B-2504"/>
    <s v="Lift lobby"/>
    <s v="Apartment"/>
    <s v="Open"/>
    <s v="Apartment"/>
    <n v="98.792270531400987"/>
    <n v="27.87068004459309"/>
    <n v="1063.4000000000001"/>
    <n v="300"/>
    <x v="3"/>
  </r>
  <r>
    <n v="189"/>
    <x v="1"/>
    <x v="3"/>
    <n v="26"/>
    <s v="B-2601"/>
    <s v="Apartment"/>
    <s v="Lift Lobby"/>
    <s v="Open"/>
    <s v="Apartment"/>
    <n v="98.792270531400987"/>
    <n v="27.87068004459309"/>
    <n v="1063.4000000000001"/>
    <n v="300"/>
    <x v="3"/>
  </r>
  <r>
    <n v="190"/>
    <x v="1"/>
    <x v="2"/>
    <n v="26"/>
    <s v="B-2602"/>
    <s v="Apartment"/>
    <s v="Lift Lobby"/>
    <s v="Apartment"/>
    <s v="Open"/>
    <n v="119.70921590486809"/>
    <n v="30.690263842437759"/>
    <n v="1288.55"/>
    <n v="330.35"/>
    <x v="2"/>
  </r>
  <r>
    <n v="191"/>
    <x v="1"/>
    <x v="1"/>
    <n v="26"/>
    <s v="B-2603"/>
    <s v="Lift lobby"/>
    <s v="Apartment"/>
    <s v="Apartment"/>
    <s v="Open"/>
    <n v="118.55722779635825"/>
    <n v="31.619286510590861"/>
    <n v="1276.1500000000001"/>
    <n v="340.35"/>
    <x v="1"/>
  </r>
  <r>
    <n v="192"/>
    <x v="1"/>
    <x v="3"/>
    <n v="26"/>
    <s v="B-2604"/>
    <s v="Lift lobby"/>
    <s v="Apartment"/>
    <s v="Open"/>
    <s v="Apartment"/>
    <n v="98.792270531400987"/>
    <n v="27.87068004459309"/>
    <n v="1063.4000000000001"/>
    <n v="300"/>
    <x v="3"/>
  </r>
  <r>
    <n v="193"/>
    <x v="1"/>
    <x v="5"/>
    <n v="27"/>
    <s v="B-2701"/>
    <s v="Apartment"/>
    <s v="Lift Lobby"/>
    <s v="Open"/>
    <s v="Apartment"/>
    <n v="87.25380899293944"/>
    <n v="25.083612040133779"/>
    <n v="939.2"/>
    <n v="270"/>
    <x v="5"/>
  </r>
  <r>
    <n v="194"/>
    <x v="1"/>
    <x v="2"/>
    <n v="27"/>
    <s v="B-2702"/>
    <s v="Apartment"/>
    <s v="Lift Lobby"/>
    <s v="Apartment"/>
    <s v="Open"/>
    <n v="119.70921590486809"/>
    <n v="30.690263842437759"/>
    <n v="1288.55"/>
    <n v="330.35"/>
    <x v="2"/>
  </r>
  <r>
    <n v="195"/>
    <x v="1"/>
    <x v="1"/>
    <n v="27"/>
    <s v="B-2703"/>
    <s v="Lift lobby"/>
    <s v="Apartment"/>
    <s v="Apartment"/>
    <s v="Open"/>
    <n v="118.55722779635825"/>
    <n v="31.619286510590861"/>
    <n v="1276.1500000000001"/>
    <n v="340.35"/>
    <x v="1"/>
  </r>
  <r>
    <n v="196"/>
    <x v="1"/>
    <x v="5"/>
    <n v="27"/>
    <s v="B-2704"/>
    <s v="Lift lobby"/>
    <s v="Apartment"/>
    <s v="Open"/>
    <s v="Apartment"/>
    <n v="87.25380899293944"/>
    <n v="25.083612040133779"/>
    <n v="939.2"/>
    <n v="270"/>
    <x v="5"/>
  </r>
  <r>
    <n v="197"/>
    <x v="2"/>
    <x v="3"/>
    <n v="2"/>
    <s v="C-101"/>
    <s v="Apartment"/>
    <s v="Lift Lobby"/>
    <s v="Open"/>
    <s v="Apartment"/>
    <n v="98.792270531400987"/>
    <n v="27.87068004459309"/>
    <n v="1063.4000000000001"/>
    <n v="300"/>
    <x v="3"/>
  </r>
  <r>
    <n v="198"/>
    <x v="2"/>
    <x v="2"/>
    <n v="2"/>
    <s v="C-102"/>
    <s v="Apartment"/>
    <s v="Lift Lobby"/>
    <s v="Apartment"/>
    <s v="Open"/>
    <n v="119.70921590486809"/>
    <n v="30.690263842437759"/>
    <n v="1288.55"/>
    <n v="330.35"/>
    <x v="2"/>
  </r>
  <r>
    <n v="199"/>
    <x v="2"/>
    <x v="6"/>
    <n v="2"/>
    <s v="C-103"/>
    <s v="Lift lobby"/>
    <s v="Open"/>
    <s v="Apartment"/>
    <s v="Open"/>
    <n v="118.60832404310666"/>
    <n v="43.385358602749911"/>
    <n v="1276.7"/>
    <n v="467"/>
    <x v="6"/>
  </r>
  <r>
    <n v="200"/>
    <x v="2"/>
    <x v="7"/>
    <n v="2"/>
    <s v="C-104"/>
    <s v="Lift lobby"/>
    <s v="Open"/>
    <s v="Open"/>
    <s v="Apartment"/>
    <n v="116.57840951319211"/>
    <n v="44.337606837606842"/>
    <n v="1254.8499999999999"/>
    <n v="477.25"/>
    <x v="7"/>
  </r>
  <r>
    <n v="201"/>
    <x v="2"/>
    <x v="3"/>
    <n v="3"/>
    <s v="C-201"/>
    <s v="Apartment"/>
    <s v="Lift Lobby"/>
    <s v="Open"/>
    <s v="Apartment"/>
    <n v="98.792270531400987"/>
    <n v="27.87068004459309"/>
    <n v="1063.4000000000001"/>
    <n v="300"/>
    <x v="3"/>
  </r>
  <r>
    <n v="202"/>
    <x v="2"/>
    <x v="2"/>
    <n v="3"/>
    <s v="C-202"/>
    <s v="Apartment"/>
    <s v="Lift Lobby"/>
    <s v="Apartment"/>
    <s v="Open"/>
    <n v="119.70921590486809"/>
    <n v="30.690263842437759"/>
    <n v="1288.55"/>
    <n v="330.35"/>
    <x v="2"/>
  </r>
  <r>
    <n v="203"/>
    <x v="2"/>
    <x v="6"/>
    <n v="3"/>
    <s v="C-203"/>
    <s v="Lift lobby"/>
    <s v="Open"/>
    <s v="Apartment"/>
    <s v="Open"/>
    <n v="118.60832404310666"/>
    <n v="43.385358602749911"/>
    <n v="1276.7"/>
    <n v="467"/>
    <x v="6"/>
  </r>
  <r>
    <n v="204"/>
    <x v="2"/>
    <x v="7"/>
    <n v="3"/>
    <s v="C-204"/>
    <s v="Lift lobby"/>
    <s v="Open"/>
    <s v="Open"/>
    <s v="Apartment"/>
    <n v="116.57840951319211"/>
    <n v="44.337606837606842"/>
    <n v="1254.8499999999999"/>
    <n v="477.25"/>
    <x v="7"/>
  </r>
  <r>
    <n v="205"/>
    <x v="2"/>
    <x v="3"/>
    <n v="4"/>
    <s v="C-301"/>
    <s v="Apartment"/>
    <s v="Lift Lobby"/>
    <s v="Open"/>
    <s v="Apartment"/>
    <n v="98.792270531400987"/>
    <n v="27.87068004459309"/>
    <n v="1063.4000000000001"/>
    <n v="300"/>
    <x v="3"/>
  </r>
  <r>
    <n v="206"/>
    <x v="2"/>
    <x v="2"/>
    <n v="4"/>
    <s v="C-302"/>
    <s v="Apartment"/>
    <s v="Lift Lobby"/>
    <s v="Apartment"/>
    <s v="Open"/>
    <n v="119.70921590486809"/>
    <n v="30.690263842437759"/>
    <n v="1288.55"/>
    <n v="330.35"/>
    <x v="2"/>
  </r>
  <r>
    <n v="207"/>
    <x v="2"/>
    <x v="6"/>
    <n v="4"/>
    <s v="C-303"/>
    <s v="Lift lobby"/>
    <s v="Open"/>
    <s v="Apartment"/>
    <s v="Open"/>
    <n v="118.60832404310666"/>
    <n v="43.385358602749911"/>
    <n v="1276.7"/>
    <n v="467"/>
    <x v="6"/>
  </r>
  <r>
    <n v="208"/>
    <x v="2"/>
    <x v="7"/>
    <n v="4"/>
    <s v="C-304"/>
    <s v="Lift lobby"/>
    <s v="Open"/>
    <s v="Open"/>
    <s v="Apartment"/>
    <n v="116.57840951319211"/>
    <n v="44.337606837606842"/>
    <n v="1254.8499999999999"/>
    <n v="477.25"/>
    <x v="7"/>
  </r>
  <r>
    <n v="209"/>
    <x v="2"/>
    <x v="3"/>
    <n v="5"/>
    <s v="C-401"/>
    <s v="Apartment"/>
    <s v="Lift Lobby"/>
    <s v="Open"/>
    <s v="Apartment"/>
    <n v="98.792270531400987"/>
    <n v="27.87068004459309"/>
    <n v="1063.4000000000001"/>
    <n v="300"/>
    <x v="3"/>
  </r>
  <r>
    <n v="210"/>
    <x v="2"/>
    <x v="2"/>
    <n v="5"/>
    <s v="C-402"/>
    <s v="Apartment"/>
    <s v="Lift Lobby"/>
    <s v="Apartment"/>
    <s v="Open"/>
    <n v="119.70921590486809"/>
    <n v="30.690263842437759"/>
    <n v="1288.55"/>
    <n v="330.35"/>
    <x v="2"/>
  </r>
  <r>
    <n v="211"/>
    <x v="2"/>
    <x v="6"/>
    <n v="5"/>
    <s v="C-403"/>
    <s v="Lift lobby"/>
    <s v="Open"/>
    <s v="Apartment"/>
    <s v="Open"/>
    <n v="118.60832404310666"/>
    <n v="43.385358602749911"/>
    <n v="1276.7"/>
    <n v="467"/>
    <x v="6"/>
  </r>
  <r>
    <n v="212"/>
    <x v="2"/>
    <x v="7"/>
    <n v="5"/>
    <s v="C-404"/>
    <s v="Lift lobby"/>
    <s v="Open"/>
    <s v="Open"/>
    <s v="Apartment"/>
    <n v="116.57840951319211"/>
    <n v="44.337606837606842"/>
    <n v="1254.8499999999999"/>
    <n v="477.25"/>
    <x v="7"/>
  </r>
  <r>
    <n v="213"/>
    <x v="2"/>
    <x v="3"/>
    <n v="6"/>
    <s v="C-501"/>
    <s v="Apartment"/>
    <s v="Lift Lobby"/>
    <s v="Open"/>
    <s v="Apartment"/>
    <n v="98.792270531400987"/>
    <n v="27.87068004459309"/>
    <n v="1063.4000000000001"/>
    <n v="300"/>
    <x v="3"/>
  </r>
  <r>
    <n v="214"/>
    <x v="2"/>
    <x v="2"/>
    <n v="6"/>
    <s v="C-502"/>
    <s v="Apartment"/>
    <s v="Lift Lobby"/>
    <s v="Apartment"/>
    <s v="Open"/>
    <n v="119.70921590486809"/>
    <n v="30.690263842437759"/>
    <n v="1288.55"/>
    <n v="330.35"/>
    <x v="2"/>
  </r>
  <r>
    <n v="215"/>
    <x v="2"/>
    <x v="6"/>
    <n v="6"/>
    <s v="C-503"/>
    <s v="Lift lobby"/>
    <s v="Open"/>
    <s v="Apartment"/>
    <s v="Open"/>
    <n v="118.60832404310666"/>
    <n v="43.385358602749911"/>
    <n v="1276.7"/>
    <n v="467"/>
    <x v="6"/>
  </r>
  <r>
    <n v="216"/>
    <x v="2"/>
    <x v="7"/>
    <n v="6"/>
    <s v="C-504"/>
    <s v="Lift lobby"/>
    <s v="Open"/>
    <s v="Open"/>
    <s v="Apartment"/>
    <n v="116.57840951319211"/>
    <n v="44.337606837606842"/>
    <n v="1254.8499999999999"/>
    <n v="477.25"/>
    <x v="7"/>
  </r>
  <r>
    <n v="217"/>
    <x v="2"/>
    <x v="3"/>
    <n v="7"/>
    <s v="C-601"/>
    <s v="Apartment"/>
    <s v="Lift Lobby"/>
    <s v="Open"/>
    <s v="Apartment"/>
    <n v="98.792270531400987"/>
    <n v="27.87068004459309"/>
    <n v="1063.4000000000001"/>
    <n v="300"/>
    <x v="3"/>
  </r>
  <r>
    <n v="218"/>
    <x v="2"/>
    <x v="2"/>
    <n v="7"/>
    <s v="C-602"/>
    <s v="Apartment"/>
    <s v="Lift Lobby"/>
    <s v="Apartment"/>
    <s v="Open"/>
    <n v="119.70921590486809"/>
    <n v="30.690263842437759"/>
    <n v="1288.55"/>
    <n v="330.35"/>
    <x v="2"/>
  </r>
  <r>
    <n v="219"/>
    <x v="2"/>
    <x v="6"/>
    <n v="7"/>
    <s v="C-603"/>
    <s v="Lift lobby"/>
    <s v="Open"/>
    <s v="Apartment"/>
    <s v="Open"/>
    <n v="118.60832404310666"/>
    <n v="43.385358602749911"/>
    <n v="1276.7"/>
    <n v="467"/>
    <x v="6"/>
  </r>
  <r>
    <n v="220"/>
    <x v="2"/>
    <x v="7"/>
    <n v="7"/>
    <s v="C-604"/>
    <s v="Lift lobby"/>
    <s v="Open"/>
    <s v="Open"/>
    <s v="Apartment"/>
    <n v="116.57840951319211"/>
    <n v="44.337606837606842"/>
    <n v="1254.8499999999999"/>
    <n v="477.25"/>
    <x v="7"/>
  </r>
  <r>
    <n v="221"/>
    <x v="2"/>
    <x v="3"/>
    <n v="8"/>
    <s v="C-701"/>
    <s v="Apartment"/>
    <s v="Lift Lobby"/>
    <s v="Open"/>
    <s v="Apartment"/>
    <n v="98.792270531400987"/>
    <n v="27.87068004459309"/>
    <n v="1063.4000000000001"/>
    <n v="300"/>
    <x v="3"/>
  </r>
  <r>
    <n v="222"/>
    <x v="2"/>
    <x v="2"/>
    <n v="8"/>
    <s v="C-702"/>
    <s v="Apartment"/>
    <s v="Lift Lobby"/>
    <s v="Apartment"/>
    <s v="Open"/>
    <n v="119.70921590486809"/>
    <n v="30.690263842437759"/>
    <n v="1288.55"/>
    <n v="330.35"/>
    <x v="2"/>
  </r>
  <r>
    <n v="223"/>
    <x v="2"/>
    <x v="6"/>
    <n v="8"/>
    <s v="C-703"/>
    <s v="Lift lobby"/>
    <s v="Open"/>
    <s v="Apartment"/>
    <s v="Open"/>
    <n v="118.60832404310666"/>
    <n v="43.385358602749911"/>
    <n v="1276.7"/>
    <n v="467"/>
    <x v="6"/>
  </r>
  <r>
    <n v="224"/>
    <x v="2"/>
    <x v="7"/>
    <n v="8"/>
    <s v="C-704"/>
    <s v="Lift lobby"/>
    <s v="Open"/>
    <s v="Open"/>
    <s v="Apartment"/>
    <n v="116.57840951319211"/>
    <n v="44.337606837606842"/>
    <n v="1254.8499999999999"/>
    <n v="477.25"/>
    <x v="7"/>
  </r>
  <r>
    <n v="225"/>
    <x v="2"/>
    <x v="3"/>
    <n v="9"/>
    <s v="C-801"/>
    <s v="Apartment"/>
    <s v="Lift Lobby"/>
    <s v="Open"/>
    <s v="Apartment"/>
    <n v="98.792270531400987"/>
    <n v="27.87068004459309"/>
    <n v="1063.4000000000001"/>
    <n v="300"/>
    <x v="3"/>
  </r>
  <r>
    <n v="226"/>
    <x v="2"/>
    <x v="2"/>
    <n v="9"/>
    <s v="C-802"/>
    <s v="Apartment"/>
    <s v="Lift Lobby"/>
    <s v="Apartment"/>
    <s v="Open"/>
    <n v="119.70921590486809"/>
    <n v="30.690263842437759"/>
    <n v="1288.55"/>
    <n v="330.35"/>
    <x v="2"/>
  </r>
  <r>
    <n v="227"/>
    <x v="2"/>
    <x v="6"/>
    <n v="9"/>
    <s v="C-803"/>
    <s v="Lift lobby"/>
    <s v="Open"/>
    <s v="Apartment"/>
    <s v="Open"/>
    <n v="118.60832404310666"/>
    <n v="43.385358602749911"/>
    <n v="1276.7"/>
    <n v="467"/>
    <x v="6"/>
  </r>
  <r>
    <n v="228"/>
    <x v="2"/>
    <x v="7"/>
    <n v="9"/>
    <s v="C-804"/>
    <s v="Lift lobby"/>
    <s v="Open"/>
    <s v="Open"/>
    <s v="Apartment"/>
    <n v="116.57840951319211"/>
    <n v="44.337606837606842"/>
    <n v="1254.8499999999999"/>
    <n v="477.25"/>
    <x v="7"/>
  </r>
  <r>
    <n v="229"/>
    <x v="2"/>
    <x v="3"/>
    <n v="10"/>
    <s v="C-901"/>
    <s v="Apartment"/>
    <s v="Lift Lobby"/>
    <s v="Open"/>
    <s v="Apartment"/>
    <n v="98.792270531400987"/>
    <n v="27.87068004459309"/>
    <n v="1063.4000000000001"/>
    <n v="300"/>
    <x v="3"/>
  </r>
  <r>
    <n v="230"/>
    <x v="2"/>
    <x v="2"/>
    <n v="10"/>
    <s v="C-902"/>
    <s v="Apartment"/>
    <s v="Lift Lobby"/>
    <s v="Apartment"/>
    <s v="Open"/>
    <n v="119.70921590486809"/>
    <n v="30.690263842437759"/>
    <n v="1288.55"/>
    <n v="330.35"/>
    <x v="2"/>
  </r>
  <r>
    <n v="231"/>
    <x v="2"/>
    <x v="6"/>
    <n v="10"/>
    <s v="C-903"/>
    <s v="Lift lobby"/>
    <s v="Open"/>
    <s v="Apartment"/>
    <s v="Open"/>
    <n v="118.60832404310666"/>
    <n v="43.385358602749911"/>
    <n v="1276.7"/>
    <n v="467"/>
    <x v="6"/>
  </r>
  <r>
    <n v="232"/>
    <x v="2"/>
    <x v="7"/>
    <n v="10"/>
    <s v="C-904"/>
    <s v="Lift lobby"/>
    <s v="Open"/>
    <s v="Open"/>
    <s v="Apartment"/>
    <n v="116.57840951319211"/>
    <n v="44.337606837606842"/>
    <n v="1254.8499999999999"/>
    <n v="477.25"/>
    <x v="7"/>
  </r>
  <r>
    <n v="233"/>
    <x v="2"/>
    <x v="3"/>
    <n v="11"/>
    <s v="C-1001"/>
    <s v="Apartment"/>
    <s v="Lift Lobby"/>
    <s v="Open"/>
    <s v="Apartment"/>
    <n v="98.792270531400987"/>
    <n v="27.87068004459309"/>
    <n v="1063.4000000000001"/>
    <n v="300"/>
    <x v="3"/>
  </r>
  <r>
    <n v="234"/>
    <x v="2"/>
    <x v="2"/>
    <n v="11"/>
    <s v="C-1002"/>
    <s v="Apartment"/>
    <s v="Lift Lobby"/>
    <s v="Apartment"/>
    <s v="Open"/>
    <n v="119.70921590486809"/>
    <n v="30.690263842437759"/>
    <n v="1288.55"/>
    <n v="330.35"/>
    <x v="2"/>
  </r>
  <r>
    <n v="235"/>
    <x v="2"/>
    <x v="6"/>
    <n v="11"/>
    <s v="C-1003"/>
    <s v="Lift lobby"/>
    <s v="Open"/>
    <s v="Apartment"/>
    <s v="Open"/>
    <n v="118.60832404310666"/>
    <n v="43.385358602749911"/>
    <n v="1276.7"/>
    <n v="467"/>
    <x v="6"/>
  </r>
  <r>
    <n v="236"/>
    <x v="2"/>
    <x v="7"/>
    <n v="11"/>
    <s v="C-1004"/>
    <s v="Lift lobby"/>
    <s v="Open"/>
    <s v="Open"/>
    <s v="Apartment"/>
    <n v="116.57840951319211"/>
    <n v="44.337606837606842"/>
    <n v="1254.8499999999999"/>
    <n v="477.25"/>
    <x v="7"/>
  </r>
  <r>
    <n v="237"/>
    <x v="2"/>
    <x v="3"/>
    <n v="12"/>
    <s v="C-1101"/>
    <s v="Apartment"/>
    <s v="Lift Lobby"/>
    <s v="Open"/>
    <s v="Apartment"/>
    <n v="98.792270531400987"/>
    <n v="27.87068004459309"/>
    <n v="1063.4000000000001"/>
    <n v="300"/>
    <x v="3"/>
  </r>
  <r>
    <n v="238"/>
    <x v="2"/>
    <x v="2"/>
    <n v="12"/>
    <s v="C-1102"/>
    <s v="Apartment"/>
    <s v="Lift Lobby"/>
    <s v="Apartment"/>
    <s v="Open"/>
    <n v="119.70921590486809"/>
    <n v="30.690263842437759"/>
    <n v="1288.55"/>
    <n v="330.35"/>
    <x v="2"/>
  </r>
  <r>
    <n v="239"/>
    <x v="2"/>
    <x v="6"/>
    <n v="12"/>
    <s v="C-1103"/>
    <s v="Lift lobby"/>
    <s v="Open"/>
    <s v="Apartment"/>
    <s v="Open"/>
    <n v="118.60832404310666"/>
    <n v="43.385358602749911"/>
    <n v="1276.7"/>
    <n v="467"/>
    <x v="6"/>
  </r>
  <r>
    <n v="240"/>
    <x v="2"/>
    <x v="7"/>
    <n v="12"/>
    <s v="C-1104"/>
    <s v="Lift lobby"/>
    <s v="Open"/>
    <s v="Open"/>
    <s v="Apartment"/>
    <n v="116.57840951319211"/>
    <n v="44.337606837606842"/>
    <n v="1254.8499999999999"/>
    <n v="477.25"/>
    <x v="7"/>
  </r>
  <r>
    <n v="241"/>
    <x v="2"/>
    <x v="3"/>
    <n v="13"/>
    <s v="C-1201"/>
    <s v="Apartment"/>
    <s v="Lift Lobby"/>
    <s v="Open"/>
    <s v="Apartment"/>
    <n v="98.792270531400987"/>
    <n v="27.87068004459309"/>
    <n v="1063.4000000000001"/>
    <n v="300"/>
    <x v="3"/>
  </r>
  <r>
    <n v="242"/>
    <x v="2"/>
    <x v="2"/>
    <n v="13"/>
    <s v="C-1202"/>
    <s v="Apartment"/>
    <s v="Lift Lobby"/>
    <s v="Apartment"/>
    <s v="Open"/>
    <n v="119.70921590486809"/>
    <n v="30.690263842437759"/>
    <n v="1288.55"/>
    <n v="330.35"/>
    <x v="2"/>
  </r>
  <r>
    <n v="243"/>
    <x v="2"/>
    <x v="6"/>
    <n v="13"/>
    <s v="C-1203"/>
    <s v="Lift lobby"/>
    <s v="Open"/>
    <s v="Apartment"/>
    <s v="Open"/>
    <n v="118.60832404310666"/>
    <n v="43.385358602749911"/>
    <n v="1276.7"/>
    <n v="467"/>
    <x v="6"/>
  </r>
  <r>
    <n v="244"/>
    <x v="2"/>
    <x v="7"/>
    <n v="13"/>
    <s v="C-1204"/>
    <s v="Lift lobby"/>
    <s v="Open"/>
    <s v="Open"/>
    <s v="Apartment"/>
    <n v="116.57840951319211"/>
    <n v="44.337606837606842"/>
    <n v="1254.8499999999999"/>
    <n v="477.25"/>
    <x v="7"/>
  </r>
  <r>
    <n v="245"/>
    <x v="2"/>
    <x v="3"/>
    <n v="14"/>
    <s v="C-1401"/>
    <s v="Apartment"/>
    <s v="Lift Lobby"/>
    <s v="Open"/>
    <s v="Apartment"/>
    <n v="98.792270531400987"/>
    <n v="27.87068004459309"/>
    <n v="1063.4000000000001"/>
    <n v="300"/>
    <x v="3"/>
  </r>
  <r>
    <n v="246"/>
    <x v="2"/>
    <x v="2"/>
    <n v="14"/>
    <s v="C-1402"/>
    <s v="Apartment"/>
    <s v="Lift Lobby"/>
    <s v="Apartment"/>
    <s v="Open"/>
    <n v="119.70921590486809"/>
    <n v="30.690263842437759"/>
    <n v="1288.55"/>
    <n v="330.35"/>
    <x v="2"/>
  </r>
  <r>
    <n v="247"/>
    <x v="2"/>
    <x v="6"/>
    <n v="14"/>
    <s v="C-1403"/>
    <s v="Lift lobby"/>
    <s v="Open"/>
    <s v="Apartment"/>
    <s v="Open"/>
    <n v="118.60832404310666"/>
    <n v="43.385358602749911"/>
    <n v="1276.7"/>
    <n v="467"/>
    <x v="6"/>
  </r>
  <r>
    <n v="248"/>
    <x v="2"/>
    <x v="7"/>
    <n v="14"/>
    <s v="C-1404"/>
    <s v="Lift lobby"/>
    <s v="Open"/>
    <s v="Open"/>
    <s v="Apartment"/>
    <n v="116.57840951319211"/>
    <n v="44.337606837606842"/>
    <n v="1254.8499999999999"/>
    <n v="477.25"/>
    <x v="7"/>
  </r>
  <r>
    <n v="249"/>
    <x v="2"/>
    <x v="3"/>
    <n v="15"/>
    <s v="C-1501"/>
    <s v="Apartment"/>
    <s v="Lift Lobby"/>
    <s v="Open"/>
    <s v="Apartment"/>
    <n v="98.792270531400987"/>
    <n v="27.87068004459309"/>
    <n v="1063.4000000000001"/>
    <n v="300"/>
    <x v="3"/>
  </r>
  <r>
    <n v="250"/>
    <x v="2"/>
    <x v="2"/>
    <n v="15"/>
    <s v="C-1502"/>
    <s v="Apartment"/>
    <s v="Lift Lobby"/>
    <s v="Apartment"/>
    <s v="Open"/>
    <n v="119.70921590486809"/>
    <n v="30.690263842437759"/>
    <n v="1288.55"/>
    <n v="330.35"/>
    <x v="2"/>
  </r>
  <r>
    <n v="251"/>
    <x v="2"/>
    <x v="6"/>
    <n v="15"/>
    <s v="C-1503"/>
    <s v="Lift lobby"/>
    <s v="Open"/>
    <s v="Apartment"/>
    <s v="Open"/>
    <n v="118.60832404310666"/>
    <n v="43.385358602749911"/>
    <n v="1276.7"/>
    <n v="467"/>
    <x v="6"/>
  </r>
  <r>
    <n v="252"/>
    <x v="2"/>
    <x v="7"/>
    <n v="15"/>
    <s v="C-1504"/>
    <s v="Lift lobby"/>
    <s v="Open"/>
    <s v="Open"/>
    <s v="Apartment"/>
    <n v="116.57840951319211"/>
    <n v="44.337606837606842"/>
    <n v="1254.8499999999999"/>
    <n v="477.25"/>
    <x v="7"/>
  </r>
  <r>
    <n v="253"/>
    <x v="2"/>
    <x v="3"/>
    <n v="16"/>
    <s v="C-1601"/>
    <s v="Apartment"/>
    <s v="Lift Lobby"/>
    <s v="Open"/>
    <s v="Apartment"/>
    <n v="98.792270531400987"/>
    <n v="27.87068004459309"/>
    <n v="1063.4000000000001"/>
    <n v="300"/>
    <x v="3"/>
  </r>
  <r>
    <n v="254"/>
    <x v="2"/>
    <x v="2"/>
    <n v="16"/>
    <s v="C-1602"/>
    <s v="Apartment"/>
    <s v="Lift Lobby"/>
    <s v="Apartment"/>
    <s v="Open"/>
    <n v="119.70921590486809"/>
    <n v="30.690263842437759"/>
    <n v="1288.55"/>
    <n v="330.35"/>
    <x v="2"/>
  </r>
  <r>
    <n v="255"/>
    <x v="2"/>
    <x v="6"/>
    <n v="16"/>
    <s v="C-1603"/>
    <s v="Lift lobby"/>
    <s v="Open"/>
    <s v="Apartment"/>
    <s v="Open"/>
    <n v="118.60832404310666"/>
    <n v="43.385358602749911"/>
    <n v="1276.7"/>
    <n v="467"/>
    <x v="6"/>
  </r>
  <r>
    <n v="256"/>
    <x v="2"/>
    <x v="7"/>
    <n v="16"/>
    <s v="C-1604"/>
    <s v="Lift lobby"/>
    <s v="Open"/>
    <s v="Open"/>
    <s v="Apartment"/>
    <n v="116.57840951319211"/>
    <n v="44.337606837606842"/>
    <n v="1254.8499999999999"/>
    <n v="477.25"/>
    <x v="7"/>
  </r>
  <r>
    <n v="257"/>
    <x v="2"/>
    <x v="3"/>
    <n v="17"/>
    <s v="C-1701"/>
    <s v="Apartment"/>
    <s v="Lift Lobby"/>
    <s v="Open"/>
    <s v="Apartment"/>
    <n v="98.792270531400987"/>
    <n v="27.87068004459309"/>
    <n v="1063.4000000000001"/>
    <n v="300"/>
    <x v="3"/>
  </r>
  <r>
    <n v="258"/>
    <x v="2"/>
    <x v="2"/>
    <n v="17"/>
    <s v="C-1702"/>
    <s v="Apartment"/>
    <s v="Lift Lobby"/>
    <s v="Apartment"/>
    <s v="Open"/>
    <n v="119.70921590486809"/>
    <n v="30.690263842437759"/>
    <n v="1288.55"/>
    <n v="330.35"/>
    <x v="2"/>
  </r>
  <r>
    <n v="259"/>
    <x v="2"/>
    <x v="6"/>
    <n v="17"/>
    <s v="C-1703"/>
    <s v="Lift lobby"/>
    <s v="Open"/>
    <s v="Apartment"/>
    <s v="Open"/>
    <n v="118.60832404310666"/>
    <n v="43.385358602749911"/>
    <n v="1276.7"/>
    <n v="467"/>
    <x v="6"/>
  </r>
  <r>
    <n v="260"/>
    <x v="2"/>
    <x v="7"/>
    <n v="17"/>
    <s v="C-1704"/>
    <s v="Lift lobby"/>
    <s v="Open"/>
    <s v="Open"/>
    <s v="Apartment"/>
    <n v="116.57840951319211"/>
    <n v="44.337606837606842"/>
    <n v="1254.8499999999999"/>
    <n v="477.25"/>
    <x v="7"/>
  </r>
  <r>
    <n v="261"/>
    <x v="2"/>
    <x v="5"/>
    <n v="18"/>
    <s v="C-1801"/>
    <s v="Apartment"/>
    <s v="Lift Lobby"/>
    <s v="Open"/>
    <s v="Apartment"/>
    <n v="87.25380899293944"/>
    <n v="25.083612040133779"/>
    <n v="939.2"/>
    <n v="270"/>
    <x v="5"/>
  </r>
  <r>
    <n v="262"/>
    <x v="2"/>
    <x v="2"/>
    <n v="18"/>
    <s v="C-1802"/>
    <s v="Apartment"/>
    <s v="Lift Lobby"/>
    <s v="Apartment"/>
    <s v="Open"/>
    <n v="119.70921590486809"/>
    <n v="30.690263842437759"/>
    <n v="1288.55"/>
    <n v="330.35"/>
    <x v="2"/>
  </r>
  <r>
    <n v="263"/>
    <x v="2"/>
    <x v="6"/>
    <n v="18"/>
    <s v="C-1803"/>
    <s v="Lift lobby"/>
    <s v="Open"/>
    <s v="Apartment"/>
    <s v="Open"/>
    <n v="118.60832404310666"/>
    <n v="43.385358602749911"/>
    <n v="1276.7"/>
    <n v="467"/>
    <x v="6"/>
  </r>
  <r>
    <n v="264"/>
    <x v="2"/>
    <x v="8"/>
    <n v="18"/>
    <s v="C-1804"/>
    <s v="Lift lobby"/>
    <s v="Open"/>
    <s v="Open"/>
    <s v="Apartment"/>
    <n v="104.05053883314754"/>
    <n v="41.569119286510592"/>
    <n v="1120"/>
    <n v="447.45"/>
    <x v="8"/>
  </r>
  <r>
    <n v="265"/>
    <x v="2"/>
    <x v="3"/>
    <n v="19"/>
    <s v="C-1901"/>
    <s v="Apartment"/>
    <s v="Lift Lobby"/>
    <s v="Open"/>
    <s v="Apartment"/>
    <n v="98.792270531400987"/>
    <n v="27.87068004459309"/>
    <n v="1063.4000000000001"/>
    <n v="300"/>
    <x v="3"/>
  </r>
  <r>
    <n v="266"/>
    <x v="2"/>
    <x v="2"/>
    <n v="19"/>
    <s v="C-1902"/>
    <s v="Apartment"/>
    <s v="Lift Lobby"/>
    <s v="Apartment"/>
    <s v="Open"/>
    <n v="119.70921590486809"/>
    <n v="30.690263842437759"/>
    <n v="1288.55"/>
    <n v="330.35"/>
    <x v="2"/>
  </r>
  <r>
    <n v="267"/>
    <x v="2"/>
    <x v="6"/>
    <n v="19"/>
    <s v="C-1903"/>
    <s v="Lift lobby"/>
    <s v="Open"/>
    <s v="Apartment"/>
    <s v="Open"/>
    <n v="118.60832404310666"/>
    <n v="43.385358602749911"/>
    <n v="1276.7"/>
    <n v="467"/>
    <x v="6"/>
  </r>
  <r>
    <n v="268"/>
    <x v="2"/>
    <x v="7"/>
    <n v="19"/>
    <s v="C-1904"/>
    <s v="Lift lobby"/>
    <s v="Open"/>
    <s v="Open"/>
    <s v="Apartment"/>
    <n v="116.57840951319211"/>
    <n v="44.337606837606842"/>
    <n v="1254.8499999999999"/>
    <n v="477.25"/>
    <x v="7"/>
  </r>
  <r>
    <n v="269"/>
    <x v="2"/>
    <x v="3"/>
    <n v="20"/>
    <s v="C-2001"/>
    <s v="Apartment"/>
    <s v="Lift Lobby"/>
    <s v="Open"/>
    <s v="Apartment"/>
    <n v="98.792270531400987"/>
    <n v="27.87068004459309"/>
    <n v="1063.4000000000001"/>
    <n v="300"/>
    <x v="3"/>
  </r>
  <r>
    <n v="270"/>
    <x v="2"/>
    <x v="2"/>
    <n v="20"/>
    <s v="C-2002"/>
    <s v="Apartment"/>
    <s v="Lift Lobby"/>
    <s v="Apartment"/>
    <s v="Open"/>
    <n v="119.70921590486809"/>
    <n v="30.690263842437759"/>
    <n v="1288.55"/>
    <n v="330.35"/>
    <x v="2"/>
  </r>
  <r>
    <n v="271"/>
    <x v="2"/>
    <x v="6"/>
    <n v="20"/>
    <s v="C-2003"/>
    <s v="Lift lobby"/>
    <s v="Open"/>
    <s v="Apartment"/>
    <s v="Open"/>
    <n v="118.60832404310666"/>
    <n v="43.385358602749911"/>
    <n v="1276.7"/>
    <n v="467"/>
    <x v="6"/>
  </r>
  <r>
    <n v="272"/>
    <x v="2"/>
    <x v="7"/>
    <n v="20"/>
    <s v="C-2004"/>
    <s v="Lift lobby"/>
    <s v="Open"/>
    <s v="Open"/>
    <s v="Apartment"/>
    <n v="116.57840951319211"/>
    <n v="44.337606837606842"/>
    <n v="1254.8499999999999"/>
    <n v="477.25"/>
    <x v="7"/>
  </r>
  <r>
    <n v="273"/>
    <x v="2"/>
    <x v="3"/>
    <n v="21"/>
    <s v="C-2101"/>
    <s v="Apartment"/>
    <s v="Lift Lobby"/>
    <s v="Open"/>
    <s v="Apartment"/>
    <n v="98.792270531400987"/>
    <n v="27.87068004459309"/>
    <n v="1063.4000000000001"/>
    <n v="300"/>
    <x v="3"/>
  </r>
  <r>
    <n v="274"/>
    <x v="2"/>
    <x v="2"/>
    <n v="21"/>
    <s v="C-2102"/>
    <s v="Apartment"/>
    <s v="Lift Lobby"/>
    <s v="Apartment"/>
    <s v="Open"/>
    <n v="119.70921590486809"/>
    <n v="30.690263842437759"/>
    <n v="1288.55"/>
    <n v="330.35"/>
    <x v="2"/>
  </r>
  <r>
    <n v="275"/>
    <x v="2"/>
    <x v="6"/>
    <n v="21"/>
    <s v="C-2103"/>
    <s v="Lift lobby"/>
    <s v="Open"/>
    <s v="Apartment"/>
    <s v="Open"/>
    <n v="118.60832404310666"/>
    <n v="43.385358602749911"/>
    <n v="1276.7"/>
    <n v="467"/>
    <x v="6"/>
  </r>
  <r>
    <n v="276"/>
    <x v="2"/>
    <x v="7"/>
    <n v="21"/>
    <s v="C-2104"/>
    <s v="Lift lobby"/>
    <s v="Open"/>
    <s v="Open"/>
    <s v="Apartment"/>
    <n v="116.57840951319211"/>
    <n v="44.337606837606842"/>
    <n v="1254.8499999999999"/>
    <n v="477.25"/>
    <x v="7"/>
  </r>
  <r>
    <n v="277"/>
    <x v="2"/>
    <x v="3"/>
    <n v="22"/>
    <s v="C-2201"/>
    <s v="Apartment"/>
    <s v="Lift Lobby"/>
    <s v="Open"/>
    <s v="Apartment"/>
    <n v="98.792270531400987"/>
    <n v="27.87068004459309"/>
    <n v="1063.4000000000001"/>
    <n v="300"/>
    <x v="3"/>
  </r>
  <r>
    <n v="278"/>
    <x v="2"/>
    <x v="2"/>
    <n v="22"/>
    <s v="C-2202"/>
    <s v="Apartment"/>
    <s v="Lift Lobby"/>
    <s v="Apartment"/>
    <s v="Open"/>
    <n v="119.70921590486809"/>
    <n v="30.690263842437759"/>
    <n v="1288.55"/>
    <n v="330.35"/>
    <x v="2"/>
  </r>
  <r>
    <n v="279"/>
    <x v="2"/>
    <x v="6"/>
    <n v="22"/>
    <s v="C-2203"/>
    <s v="Lift lobby"/>
    <s v="Open"/>
    <s v="Apartment"/>
    <s v="Open"/>
    <n v="118.60832404310666"/>
    <n v="43.385358602749911"/>
    <n v="1276.7"/>
    <n v="467"/>
    <x v="6"/>
  </r>
  <r>
    <n v="280"/>
    <x v="2"/>
    <x v="7"/>
    <n v="22"/>
    <s v="C-2204"/>
    <s v="Lift lobby"/>
    <s v="Open"/>
    <s v="Open"/>
    <s v="Apartment"/>
    <n v="116.57840951319211"/>
    <n v="44.337606837606842"/>
    <n v="1254.8499999999999"/>
    <n v="477.25"/>
    <x v="7"/>
  </r>
  <r>
    <n v="281"/>
    <x v="2"/>
    <x v="3"/>
    <n v="23"/>
    <s v="C-2301"/>
    <s v="Apartment"/>
    <s v="Lift Lobby"/>
    <s v="Open"/>
    <s v="Apartment"/>
    <n v="98.792270531400987"/>
    <n v="27.87068004459309"/>
    <n v="1063.4000000000001"/>
    <n v="300"/>
    <x v="3"/>
  </r>
  <r>
    <n v="282"/>
    <x v="2"/>
    <x v="2"/>
    <n v="23"/>
    <s v="C-2302"/>
    <s v="Apartment"/>
    <s v="Lift Lobby"/>
    <s v="Apartment"/>
    <s v="Open"/>
    <n v="119.70921590486809"/>
    <n v="30.690263842437759"/>
    <n v="1288.55"/>
    <n v="330.35"/>
    <x v="2"/>
  </r>
  <r>
    <n v="283"/>
    <x v="2"/>
    <x v="6"/>
    <n v="23"/>
    <s v="C-2303"/>
    <s v="Lift lobby"/>
    <s v="Open"/>
    <s v="Apartment"/>
    <s v="Open"/>
    <n v="118.60832404310666"/>
    <n v="43.385358602749911"/>
    <n v="1276.7"/>
    <n v="467"/>
    <x v="6"/>
  </r>
  <r>
    <n v="284"/>
    <x v="2"/>
    <x v="7"/>
    <n v="23"/>
    <s v="C-2304"/>
    <s v="Lift lobby"/>
    <s v="Open"/>
    <s v="Open"/>
    <s v="Apartment"/>
    <n v="116.57840951319211"/>
    <n v="44.337606837606842"/>
    <n v="1254.8499999999999"/>
    <n v="477.25"/>
    <x v="7"/>
  </r>
  <r>
    <n v="285"/>
    <x v="2"/>
    <x v="3"/>
    <n v="24"/>
    <s v="C-2401"/>
    <s v="Apartment"/>
    <s v="Lift Lobby"/>
    <s v="Open"/>
    <s v="Apartment"/>
    <n v="98.792270531400987"/>
    <n v="27.87068004459309"/>
    <n v="1063.4000000000001"/>
    <n v="300"/>
    <x v="3"/>
  </r>
  <r>
    <n v="286"/>
    <x v="2"/>
    <x v="2"/>
    <n v="24"/>
    <s v="C-2402"/>
    <s v="Apartment"/>
    <s v="Lift Lobby"/>
    <s v="Apartment"/>
    <s v="Open"/>
    <n v="119.70921590486809"/>
    <n v="30.690263842437759"/>
    <n v="1288.55"/>
    <n v="330.35"/>
    <x v="2"/>
  </r>
  <r>
    <n v="287"/>
    <x v="2"/>
    <x v="6"/>
    <n v="24"/>
    <s v="C-2403"/>
    <s v="Lift lobby"/>
    <s v="Open"/>
    <s v="Apartment"/>
    <s v="Open"/>
    <n v="118.60832404310666"/>
    <n v="43.385358602749911"/>
    <n v="1276.7"/>
    <n v="467"/>
    <x v="6"/>
  </r>
  <r>
    <n v="288"/>
    <x v="2"/>
    <x v="7"/>
    <n v="24"/>
    <s v="C-2404"/>
    <s v="Lift lobby"/>
    <s v="Open"/>
    <s v="Open"/>
    <s v="Apartment"/>
    <n v="116.57840951319211"/>
    <n v="44.337606837606842"/>
    <n v="1254.8499999999999"/>
    <n v="477.25"/>
    <x v="7"/>
  </r>
  <r>
    <n v="289"/>
    <x v="2"/>
    <x v="3"/>
    <n v="25"/>
    <s v="C-2501"/>
    <s v="Apartment"/>
    <s v="Lift Lobby"/>
    <s v="Open"/>
    <s v="Apartment"/>
    <n v="98.792270531400987"/>
    <n v="27.87068004459309"/>
    <n v="1063.4000000000001"/>
    <n v="300"/>
    <x v="3"/>
  </r>
  <r>
    <n v="290"/>
    <x v="2"/>
    <x v="2"/>
    <n v="25"/>
    <s v="C-2502"/>
    <s v="Apartment"/>
    <s v="Lift Lobby"/>
    <s v="Apartment"/>
    <s v="Open"/>
    <n v="119.70921590486809"/>
    <n v="30.690263842437759"/>
    <n v="1288.55"/>
    <n v="330.35"/>
    <x v="2"/>
  </r>
  <r>
    <n v="291"/>
    <x v="2"/>
    <x v="6"/>
    <n v="25"/>
    <s v="C-2503"/>
    <s v="Lift lobby"/>
    <s v="Open"/>
    <s v="Apartment"/>
    <s v="Open"/>
    <n v="118.60832404310666"/>
    <n v="43.385358602749911"/>
    <n v="1276.7"/>
    <n v="467"/>
    <x v="6"/>
  </r>
  <r>
    <n v="292"/>
    <x v="2"/>
    <x v="7"/>
    <n v="25"/>
    <s v="C-2504"/>
    <s v="Lift lobby"/>
    <s v="Open"/>
    <s v="Open"/>
    <s v="Apartment"/>
    <n v="116.57840951319211"/>
    <n v="44.337606837606842"/>
    <n v="1254.8499999999999"/>
    <n v="477.25"/>
    <x v="7"/>
  </r>
  <r>
    <n v="293"/>
    <x v="2"/>
    <x v="3"/>
    <n v="26"/>
    <s v="C-2601"/>
    <s v="Apartment"/>
    <s v="Lift Lobby"/>
    <s v="Open"/>
    <s v="Apartment"/>
    <n v="98.792270531400987"/>
    <n v="27.87068004459309"/>
    <n v="1063.4000000000001"/>
    <n v="300"/>
    <x v="3"/>
  </r>
  <r>
    <n v="294"/>
    <x v="2"/>
    <x v="2"/>
    <n v="26"/>
    <s v="C-2602"/>
    <s v="Apartment"/>
    <s v="Lift Lobby"/>
    <s v="Apartment"/>
    <s v="Open"/>
    <n v="119.70921590486809"/>
    <n v="30.690263842437759"/>
    <n v="1288.55"/>
    <n v="330.35"/>
    <x v="2"/>
  </r>
  <r>
    <n v="295"/>
    <x v="2"/>
    <x v="6"/>
    <n v="26"/>
    <s v="C-2603"/>
    <s v="Lift lobby"/>
    <s v="Open"/>
    <s v="Apartment"/>
    <s v="Open"/>
    <n v="118.60832404310666"/>
    <n v="43.385358602749911"/>
    <n v="1276.7"/>
    <n v="467"/>
    <x v="6"/>
  </r>
  <r>
    <n v="296"/>
    <x v="2"/>
    <x v="7"/>
    <n v="26"/>
    <s v="C-2604"/>
    <s v="Lift lobby"/>
    <s v="Open"/>
    <s v="Open"/>
    <s v="Apartment"/>
    <n v="116.57840951319211"/>
    <n v="44.337606837606842"/>
    <n v="1254.8499999999999"/>
    <n v="477.25"/>
    <x v="7"/>
  </r>
  <r>
    <n v="297"/>
    <x v="2"/>
    <x v="5"/>
    <n v="27"/>
    <s v="C-2701"/>
    <s v="Apartment"/>
    <s v="Lift Lobby"/>
    <s v="Open"/>
    <s v="Apartment"/>
    <n v="87.25380899293944"/>
    <n v="25.083612040133779"/>
    <n v="939.2"/>
    <n v="270"/>
    <x v="5"/>
  </r>
  <r>
    <n v="298"/>
    <x v="2"/>
    <x v="2"/>
    <n v="27"/>
    <s v="C-2702"/>
    <s v="Apartment"/>
    <s v="Lift Lobby"/>
    <s v="Apartment"/>
    <s v="Open"/>
    <n v="119.70921590486809"/>
    <n v="30.690263842437759"/>
    <n v="1288.55"/>
    <n v="330.35"/>
    <x v="2"/>
  </r>
  <r>
    <n v="299"/>
    <x v="2"/>
    <x v="6"/>
    <n v="27"/>
    <s v="C-2703"/>
    <s v="Lift lobby"/>
    <s v="Open"/>
    <s v="Apartment"/>
    <s v="Open"/>
    <n v="118.60832404310666"/>
    <n v="43.385358602749911"/>
    <n v="1276.7"/>
    <n v="467"/>
    <x v="6"/>
  </r>
  <r>
    <n v="300"/>
    <x v="2"/>
    <x v="8"/>
    <n v="27"/>
    <s v="C-2704"/>
    <s v="Lift lobby"/>
    <s v="Open"/>
    <s v="Open"/>
    <s v="Apartment"/>
    <n v="104.05053883314754"/>
    <n v="41.569119286510592"/>
    <n v="1120"/>
    <n v="447.45"/>
    <x v="8"/>
  </r>
  <r>
    <n v="301"/>
    <x v="2"/>
    <x v="3"/>
    <n v="28"/>
    <s v="C-2801"/>
    <s v="Apartment"/>
    <s v="Lift Lobby"/>
    <s v="Open"/>
    <s v="Apartment"/>
    <n v="98.792270531400987"/>
    <n v="27.87068004459309"/>
    <n v="1063.4000000000001"/>
    <n v="300"/>
    <x v="3"/>
  </r>
  <r>
    <n v="302"/>
    <x v="2"/>
    <x v="2"/>
    <n v="28"/>
    <s v="C-2802"/>
    <s v="Apartment"/>
    <s v="Lift Lobby"/>
    <s v="Apartment"/>
    <s v="Open"/>
    <n v="119.70921590486809"/>
    <n v="30.690263842437759"/>
    <n v="1288.55"/>
    <n v="330.35"/>
    <x v="2"/>
  </r>
  <r>
    <n v="303"/>
    <x v="2"/>
    <x v="6"/>
    <n v="28"/>
    <s v="C-2803"/>
    <s v="Lift lobby"/>
    <s v="Open"/>
    <s v="Apartment"/>
    <s v="Open"/>
    <n v="118.60832404310666"/>
    <n v="43.385358602749911"/>
    <n v="1276.7"/>
    <n v="467"/>
    <x v="6"/>
  </r>
  <r>
    <n v="304"/>
    <x v="2"/>
    <x v="7"/>
    <n v="28"/>
    <s v="C-2804"/>
    <s v="Lift lobby"/>
    <s v="Open"/>
    <s v="Open"/>
    <s v="Apartment"/>
    <n v="116.57840951319211"/>
    <n v="44.337606837606842"/>
    <n v="1254.8499999999999"/>
    <n v="477.25"/>
    <x v="7"/>
  </r>
  <r>
    <n v="305"/>
    <x v="2"/>
    <x v="3"/>
    <n v="29"/>
    <s v="C-2901"/>
    <s v="Apartment"/>
    <s v="Lift Lobby"/>
    <s v="Open"/>
    <s v="Apartment"/>
    <n v="98.792270531400987"/>
    <n v="27.87068004459309"/>
    <n v="1063.4000000000001"/>
    <n v="300"/>
    <x v="3"/>
  </r>
  <r>
    <n v="306"/>
    <x v="2"/>
    <x v="2"/>
    <n v="29"/>
    <s v="C-2902"/>
    <s v="Apartment"/>
    <s v="Lift Lobby"/>
    <s v="Apartment"/>
    <s v="Open"/>
    <n v="119.70921590486809"/>
    <n v="30.690263842437759"/>
    <n v="1288.55"/>
    <n v="330.35"/>
    <x v="2"/>
  </r>
  <r>
    <n v="307"/>
    <x v="2"/>
    <x v="6"/>
    <n v="29"/>
    <s v="C-2903"/>
    <s v="Lift lobby"/>
    <s v="Open"/>
    <s v="Apartment"/>
    <s v="Open"/>
    <n v="118.60832404310666"/>
    <n v="43.385358602749911"/>
    <n v="1276.7"/>
    <n v="467"/>
    <x v="6"/>
  </r>
  <r>
    <n v="308"/>
    <x v="2"/>
    <x v="7"/>
    <n v="29"/>
    <s v="C-2904"/>
    <s v="Lift lobby"/>
    <s v="Open"/>
    <s v="Open"/>
    <s v="Apartment"/>
    <n v="116.57840951319211"/>
    <n v="44.337606837606842"/>
    <n v="1254.8499999999999"/>
    <n v="477.25"/>
    <x v="7"/>
  </r>
  <r>
    <n v="309"/>
    <x v="2"/>
    <x v="3"/>
    <n v="30"/>
    <s v="C-3001"/>
    <s v="Apartment"/>
    <s v="Lift Lobby"/>
    <s v="Open"/>
    <s v="Apartment"/>
    <n v="98.792270531400987"/>
    <n v="27.87068004459309"/>
    <n v="1063.4000000000001"/>
    <n v="300"/>
    <x v="3"/>
  </r>
  <r>
    <n v="310"/>
    <x v="2"/>
    <x v="2"/>
    <n v="30"/>
    <s v="C-3002"/>
    <s v="Apartment"/>
    <s v="Lift Lobby"/>
    <s v="Apartment"/>
    <s v="Open"/>
    <n v="119.70921590486809"/>
    <n v="30.690263842437759"/>
    <n v="1288.55"/>
    <n v="330.35"/>
    <x v="2"/>
  </r>
  <r>
    <n v="311"/>
    <x v="2"/>
    <x v="6"/>
    <n v="30"/>
    <s v="C-3003"/>
    <s v="Lift lobby"/>
    <s v="Open"/>
    <s v="Apartment"/>
    <s v="Open"/>
    <n v="118.60832404310666"/>
    <n v="43.385358602749911"/>
    <n v="1276.7"/>
    <n v="467"/>
    <x v="6"/>
  </r>
  <r>
    <n v="312"/>
    <x v="2"/>
    <x v="7"/>
    <n v="30"/>
    <s v="C-3004"/>
    <s v="Lift lobby"/>
    <s v="Open"/>
    <s v="Open"/>
    <s v="Apartment"/>
    <n v="116.57840951319211"/>
    <n v="44.337606837606842"/>
    <n v="1254.8499999999999"/>
    <n v="477.25"/>
    <x v="7"/>
  </r>
  <r>
    <n v="313"/>
    <x v="3"/>
    <x v="9"/>
    <n v="2"/>
    <s v="D-101"/>
    <s v="Apartment"/>
    <s v="Open"/>
    <s v="Open"/>
    <s v="Lift lobby"/>
    <n v="142.79078409513193"/>
    <n v="29.440728353771831"/>
    <n v="1537"/>
    <n v="316.89999999999998"/>
    <x v="9"/>
  </r>
  <r>
    <n v="314"/>
    <x v="3"/>
    <x v="9"/>
    <n v="2"/>
    <s v="D-102"/>
    <s v="Open"/>
    <s v="Apartment"/>
    <s v="Open"/>
    <s v="Lift lobby"/>
    <n v="142.79078409513193"/>
    <n v="29.440728353771831"/>
    <n v="1537"/>
    <n v="316.89999999999998"/>
    <x v="9"/>
  </r>
  <r>
    <n v="315"/>
    <x v="3"/>
    <x v="9"/>
    <n v="2"/>
    <s v="D-103"/>
    <s v="Open"/>
    <s v="Apartment"/>
    <s v="Lift lobby"/>
    <s v="Open"/>
    <n v="142.79078409513193"/>
    <n v="29.440728353771831"/>
    <n v="1537"/>
    <n v="316.89999999999998"/>
    <x v="9"/>
  </r>
  <r>
    <n v="316"/>
    <x v="3"/>
    <x v="9"/>
    <n v="2"/>
    <s v="D-104"/>
    <s v="Apartment"/>
    <s v="Open"/>
    <s v="Lift lobby"/>
    <s v="Open"/>
    <n v="142.79078409513193"/>
    <n v="29.440728353771831"/>
    <n v="1537"/>
    <n v="316.89999999999998"/>
    <x v="9"/>
  </r>
  <r>
    <n v="317"/>
    <x v="3"/>
    <x v="9"/>
    <n v="3"/>
    <s v="D-201"/>
    <s v="Apartment"/>
    <s v="Open"/>
    <s v="Open"/>
    <s v="Lift lobby"/>
    <n v="142.79078409513193"/>
    <n v="29.440728353771831"/>
    <n v="1537"/>
    <n v="316.89999999999998"/>
    <x v="9"/>
  </r>
  <r>
    <n v="318"/>
    <x v="3"/>
    <x v="9"/>
    <n v="3"/>
    <s v="D-202"/>
    <s v="Open"/>
    <s v="Apartment"/>
    <s v="Open"/>
    <s v="Lift lobby"/>
    <n v="142.79078409513193"/>
    <n v="29.440728353771831"/>
    <n v="1537"/>
    <n v="316.89999999999998"/>
    <x v="9"/>
  </r>
  <r>
    <n v="319"/>
    <x v="3"/>
    <x v="9"/>
    <n v="3"/>
    <s v="D-203"/>
    <s v="Open"/>
    <s v="Apartment"/>
    <s v="Lift lobby"/>
    <s v="Open"/>
    <n v="142.79078409513193"/>
    <n v="29.440728353771831"/>
    <n v="1537"/>
    <n v="316.89999999999998"/>
    <x v="9"/>
  </r>
  <r>
    <n v="320"/>
    <x v="3"/>
    <x v="9"/>
    <n v="3"/>
    <s v="D-204"/>
    <s v="Apartment"/>
    <s v="Open"/>
    <s v="Lift lobby"/>
    <s v="Open"/>
    <n v="142.79078409513193"/>
    <n v="29.440728353771831"/>
    <n v="1537"/>
    <n v="316.89999999999998"/>
    <x v="9"/>
  </r>
  <r>
    <n v="321"/>
    <x v="3"/>
    <x v="9"/>
    <n v="4"/>
    <s v="D-301"/>
    <s v="Apartment"/>
    <s v="Open"/>
    <s v="Open"/>
    <s v="Lift lobby"/>
    <n v="142.79078409513193"/>
    <n v="29.440728353771831"/>
    <n v="1537"/>
    <n v="316.89999999999998"/>
    <x v="9"/>
  </r>
  <r>
    <n v="322"/>
    <x v="3"/>
    <x v="9"/>
    <n v="4"/>
    <s v="D-302"/>
    <s v="Open"/>
    <s v="Apartment"/>
    <s v="Open"/>
    <s v="Lift lobby"/>
    <n v="142.79078409513193"/>
    <n v="29.440728353771831"/>
    <n v="1537"/>
    <n v="316.89999999999998"/>
    <x v="9"/>
  </r>
  <r>
    <n v="323"/>
    <x v="3"/>
    <x v="9"/>
    <n v="4"/>
    <s v="D-303"/>
    <s v="Open"/>
    <s v="Apartment"/>
    <s v="Lift lobby"/>
    <s v="Open"/>
    <n v="142.79078409513193"/>
    <n v="29.440728353771831"/>
    <n v="1537"/>
    <n v="316.89999999999998"/>
    <x v="9"/>
  </r>
  <r>
    <n v="324"/>
    <x v="3"/>
    <x v="9"/>
    <n v="4"/>
    <s v="D-304"/>
    <s v="Apartment"/>
    <s v="Open"/>
    <s v="Lift lobby"/>
    <s v="Open"/>
    <n v="142.79078409513193"/>
    <n v="29.440728353771831"/>
    <n v="1537"/>
    <n v="316.89999999999998"/>
    <x v="9"/>
  </r>
  <r>
    <n v="325"/>
    <x v="3"/>
    <x v="9"/>
    <n v="5"/>
    <s v="D-401"/>
    <s v="Apartment"/>
    <s v="Open"/>
    <s v="Open"/>
    <s v="Lift lobby"/>
    <n v="142.79078409513193"/>
    <n v="29.440728353771831"/>
    <n v="1537"/>
    <n v="316.89999999999998"/>
    <x v="9"/>
  </r>
  <r>
    <n v="326"/>
    <x v="3"/>
    <x v="9"/>
    <n v="5"/>
    <s v="D-402"/>
    <s v="Open"/>
    <s v="Apartment"/>
    <s v="Open"/>
    <s v="Lift lobby"/>
    <n v="142.79078409513193"/>
    <n v="29.440728353771831"/>
    <n v="1537"/>
    <n v="316.89999999999998"/>
    <x v="9"/>
  </r>
  <r>
    <n v="327"/>
    <x v="3"/>
    <x v="9"/>
    <n v="5"/>
    <s v="D-403"/>
    <s v="Open"/>
    <s v="Apartment"/>
    <s v="Lift lobby"/>
    <s v="Open"/>
    <n v="142.79078409513193"/>
    <n v="29.440728353771831"/>
    <n v="1537"/>
    <n v="316.89999999999998"/>
    <x v="9"/>
  </r>
  <r>
    <n v="328"/>
    <x v="3"/>
    <x v="9"/>
    <n v="5"/>
    <s v="D-404"/>
    <s v="Apartment"/>
    <s v="Open"/>
    <s v="Lift lobby"/>
    <s v="Open"/>
    <n v="142.79078409513193"/>
    <n v="29.440728353771831"/>
    <n v="1537"/>
    <n v="316.89999999999998"/>
    <x v="9"/>
  </r>
  <r>
    <n v="329"/>
    <x v="3"/>
    <x v="9"/>
    <n v="6"/>
    <s v="D-501"/>
    <s v="Apartment"/>
    <s v="Open"/>
    <s v="Open"/>
    <s v="Lift lobby"/>
    <n v="142.79078409513193"/>
    <n v="29.440728353771831"/>
    <n v="1537"/>
    <n v="316.89999999999998"/>
    <x v="9"/>
  </r>
  <r>
    <n v="330"/>
    <x v="3"/>
    <x v="9"/>
    <n v="6"/>
    <s v="D-502"/>
    <s v="Open"/>
    <s v="Apartment"/>
    <s v="Open"/>
    <s v="Lift lobby"/>
    <n v="142.79078409513193"/>
    <n v="29.440728353771831"/>
    <n v="1537"/>
    <n v="316.89999999999998"/>
    <x v="9"/>
  </r>
  <r>
    <n v="331"/>
    <x v="3"/>
    <x v="9"/>
    <n v="6"/>
    <s v="D-503"/>
    <s v="Open"/>
    <s v="Apartment"/>
    <s v="Lift lobby"/>
    <s v="Open"/>
    <n v="142.79078409513193"/>
    <n v="29.440728353771831"/>
    <n v="1537"/>
    <n v="316.89999999999998"/>
    <x v="9"/>
  </r>
  <r>
    <n v="332"/>
    <x v="3"/>
    <x v="9"/>
    <n v="6"/>
    <s v="D-504"/>
    <s v="Apartment"/>
    <s v="Open"/>
    <s v="Lift lobby"/>
    <s v="Open"/>
    <n v="142.79078409513193"/>
    <n v="29.440728353771831"/>
    <n v="1537"/>
    <n v="316.89999999999998"/>
    <x v="9"/>
  </r>
  <r>
    <n v="333"/>
    <x v="3"/>
    <x v="9"/>
    <n v="7"/>
    <s v="D-601"/>
    <s v="Apartment"/>
    <s v="Open"/>
    <s v="Open"/>
    <s v="Lift lobby"/>
    <n v="142.79078409513193"/>
    <n v="29.440728353771831"/>
    <n v="1537"/>
    <n v="316.89999999999998"/>
    <x v="9"/>
  </r>
  <r>
    <n v="334"/>
    <x v="3"/>
    <x v="9"/>
    <n v="7"/>
    <s v="D-602"/>
    <s v="Open"/>
    <s v="Apartment"/>
    <s v="Open"/>
    <s v="Lift lobby"/>
    <n v="142.79078409513193"/>
    <n v="29.440728353771831"/>
    <n v="1537"/>
    <n v="316.89999999999998"/>
    <x v="9"/>
  </r>
  <r>
    <n v="335"/>
    <x v="3"/>
    <x v="9"/>
    <n v="7"/>
    <s v="D-603"/>
    <s v="Open"/>
    <s v="Apartment"/>
    <s v="Lift lobby"/>
    <s v="Open"/>
    <n v="142.79078409513193"/>
    <n v="29.440728353771831"/>
    <n v="1537"/>
    <n v="316.89999999999998"/>
    <x v="9"/>
  </r>
  <r>
    <n v="336"/>
    <x v="3"/>
    <x v="9"/>
    <n v="7"/>
    <s v="D-604"/>
    <s v="Apartment"/>
    <s v="Open"/>
    <s v="Lift lobby"/>
    <s v="Open"/>
    <n v="142.79078409513193"/>
    <n v="29.440728353771831"/>
    <n v="1537"/>
    <n v="316.89999999999998"/>
    <x v="9"/>
  </r>
  <r>
    <n v="337"/>
    <x v="3"/>
    <x v="9"/>
    <n v="8"/>
    <s v="D-701"/>
    <s v="Apartment"/>
    <s v="Open"/>
    <s v="Open"/>
    <s v="Lift lobby"/>
    <n v="142.79078409513193"/>
    <n v="29.440728353771831"/>
    <n v="1537"/>
    <n v="316.89999999999998"/>
    <x v="9"/>
  </r>
  <r>
    <n v="338"/>
    <x v="3"/>
    <x v="9"/>
    <n v="8"/>
    <s v="D-702"/>
    <s v="Open"/>
    <s v="Apartment"/>
    <s v="Open"/>
    <s v="Lift lobby"/>
    <n v="142.79078409513193"/>
    <n v="29.440728353771831"/>
    <n v="1537"/>
    <n v="316.89999999999998"/>
    <x v="9"/>
  </r>
  <r>
    <n v="339"/>
    <x v="3"/>
    <x v="9"/>
    <n v="8"/>
    <s v="D-703"/>
    <s v="Open"/>
    <s v="Apartment"/>
    <s v="Lift lobby"/>
    <s v="Open"/>
    <n v="142.79078409513193"/>
    <n v="29.440728353771831"/>
    <n v="1537"/>
    <n v="316.89999999999998"/>
    <x v="9"/>
  </r>
  <r>
    <n v="340"/>
    <x v="3"/>
    <x v="9"/>
    <n v="8"/>
    <s v="D-704"/>
    <s v="Apartment"/>
    <s v="Open"/>
    <s v="Lift lobby"/>
    <s v="Open"/>
    <n v="142.79078409513193"/>
    <n v="29.440728353771831"/>
    <n v="1537"/>
    <n v="316.89999999999998"/>
    <x v="9"/>
  </r>
  <r>
    <n v="341"/>
    <x v="3"/>
    <x v="9"/>
    <n v="9"/>
    <s v="D-801"/>
    <s v="Apartment"/>
    <s v="Open"/>
    <s v="Open"/>
    <s v="Lift lobby"/>
    <n v="142.79078409513193"/>
    <n v="29.440728353771831"/>
    <n v="1537"/>
    <n v="316.89999999999998"/>
    <x v="9"/>
  </r>
  <r>
    <n v="342"/>
    <x v="3"/>
    <x v="9"/>
    <n v="9"/>
    <s v="D-802"/>
    <s v="Open"/>
    <s v="Apartment"/>
    <s v="Open"/>
    <s v="Lift lobby"/>
    <n v="142.79078409513193"/>
    <n v="29.440728353771831"/>
    <n v="1537"/>
    <n v="316.89999999999998"/>
    <x v="9"/>
  </r>
  <r>
    <n v="343"/>
    <x v="3"/>
    <x v="9"/>
    <n v="9"/>
    <s v="D-803"/>
    <s v="Open"/>
    <s v="Apartment"/>
    <s v="Lift lobby"/>
    <s v="Open"/>
    <n v="142.79078409513193"/>
    <n v="29.440728353771831"/>
    <n v="1537"/>
    <n v="316.89999999999998"/>
    <x v="9"/>
  </r>
  <r>
    <n v="344"/>
    <x v="3"/>
    <x v="9"/>
    <n v="9"/>
    <s v="D-804"/>
    <s v="Apartment"/>
    <s v="Open"/>
    <s v="Lift lobby"/>
    <s v="Open"/>
    <n v="142.79078409513193"/>
    <n v="29.440728353771831"/>
    <n v="1537"/>
    <n v="316.89999999999998"/>
    <x v="9"/>
  </r>
  <r>
    <n v="345"/>
    <x v="3"/>
    <x v="9"/>
    <n v="10"/>
    <s v="D-901"/>
    <s v="Apartment"/>
    <s v="Open"/>
    <s v="Open"/>
    <s v="Lift lobby"/>
    <n v="142.79078409513193"/>
    <n v="29.440728353771831"/>
    <n v="1537"/>
    <n v="316.89999999999998"/>
    <x v="9"/>
  </r>
  <r>
    <n v="346"/>
    <x v="3"/>
    <x v="9"/>
    <n v="10"/>
    <s v="D-902"/>
    <s v="Open"/>
    <s v="Apartment"/>
    <s v="Open"/>
    <s v="Lift lobby"/>
    <n v="142.79078409513193"/>
    <n v="29.440728353771831"/>
    <n v="1537"/>
    <n v="316.89999999999998"/>
    <x v="9"/>
  </r>
  <r>
    <n v="347"/>
    <x v="3"/>
    <x v="9"/>
    <n v="10"/>
    <s v="D-903"/>
    <s v="Open"/>
    <s v="Apartment"/>
    <s v="Lift lobby"/>
    <s v="Open"/>
    <n v="142.79078409513193"/>
    <n v="29.440728353771831"/>
    <n v="1537"/>
    <n v="316.89999999999998"/>
    <x v="9"/>
  </r>
  <r>
    <n v="348"/>
    <x v="3"/>
    <x v="9"/>
    <n v="10"/>
    <s v="D-904"/>
    <s v="Apartment"/>
    <s v="Open"/>
    <s v="Lift lobby"/>
    <s v="Open"/>
    <n v="142.79078409513193"/>
    <n v="29.440728353771831"/>
    <n v="1537"/>
    <n v="316.89999999999998"/>
    <x v="9"/>
  </r>
  <r>
    <n v="349"/>
    <x v="3"/>
    <x v="9"/>
    <n v="11"/>
    <s v="D-1001"/>
    <s v="Apartment"/>
    <s v="Open"/>
    <s v="Open"/>
    <s v="Lift lobby"/>
    <n v="142.79078409513193"/>
    <n v="29.440728353771831"/>
    <n v="1537"/>
    <n v="316.89999999999998"/>
    <x v="9"/>
  </r>
  <r>
    <n v="350"/>
    <x v="3"/>
    <x v="9"/>
    <n v="11"/>
    <s v="D-1002"/>
    <s v="Open"/>
    <s v="Apartment"/>
    <s v="Open"/>
    <s v="Lift lobby"/>
    <n v="142.79078409513193"/>
    <n v="29.440728353771831"/>
    <n v="1537"/>
    <n v="316.89999999999998"/>
    <x v="9"/>
  </r>
  <r>
    <n v="351"/>
    <x v="3"/>
    <x v="9"/>
    <n v="11"/>
    <s v="D-1003"/>
    <s v="Open"/>
    <s v="Apartment"/>
    <s v="Lift lobby"/>
    <s v="Open"/>
    <n v="142.79078409513193"/>
    <n v="29.440728353771831"/>
    <n v="1537"/>
    <n v="316.89999999999998"/>
    <x v="9"/>
  </r>
  <r>
    <n v="352"/>
    <x v="3"/>
    <x v="9"/>
    <n v="11"/>
    <s v="D-1004"/>
    <s v="Apartment"/>
    <s v="Open"/>
    <s v="Lift lobby"/>
    <s v="Open"/>
    <n v="142.79078409513193"/>
    <n v="29.440728353771831"/>
    <n v="1537"/>
    <n v="316.89999999999998"/>
    <x v="9"/>
  </r>
  <r>
    <n v="353"/>
    <x v="3"/>
    <x v="9"/>
    <n v="12"/>
    <s v="D-1101"/>
    <s v="Apartment"/>
    <s v="Open"/>
    <s v="Open"/>
    <s v="Lift lobby"/>
    <n v="142.79078409513193"/>
    <n v="29.440728353771831"/>
    <n v="1537"/>
    <n v="316.89999999999998"/>
    <x v="9"/>
  </r>
  <r>
    <n v="354"/>
    <x v="3"/>
    <x v="9"/>
    <n v="12"/>
    <s v="D-1102"/>
    <s v="Open"/>
    <s v="Apartment"/>
    <s v="Open"/>
    <s v="Lift lobby"/>
    <n v="142.79078409513193"/>
    <n v="29.440728353771831"/>
    <n v="1537"/>
    <n v="316.89999999999998"/>
    <x v="9"/>
  </r>
  <r>
    <n v="355"/>
    <x v="3"/>
    <x v="9"/>
    <n v="12"/>
    <s v="D-1103"/>
    <s v="Open"/>
    <s v="Apartment"/>
    <s v="Lift lobby"/>
    <s v="Open"/>
    <n v="142.79078409513193"/>
    <n v="29.440728353771831"/>
    <n v="1537"/>
    <n v="316.89999999999998"/>
    <x v="9"/>
  </r>
  <r>
    <n v="356"/>
    <x v="3"/>
    <x v="9"/>
    <n v="12"/>
    <s v="D-1104"/>
    <s v="Apartment"/>
    <s v="Open"/>
    <s v="Lift lobby"/>
    <s v="Open"/>
    <n v="142.79078409513193"/>
    <n v="29.440728353771831"/>
    <n v="1537"/>
    <n v="316.89999999999998"/>
    <x v="9"/>
  </r>
  <r>
    <n v="357"/>
    <x v="3"/>
    <x v="9"/>
    <n v="13"/>
    <s v="D-1201"/>
    <s v="Apartment"/>
    <s v="Open"/>
    <s v="Open"/>
    <s v="Lift lobby"/>
    <n v="142.79078409513193"/>
    <n v="29.440728353771831"/>
    <n v="1537"/>
    <n v="316.89999999999998"/>
    <x v="9"/>
  </r>
  <r>
    <n v="358"/>
    <x v="3"/>
    <x v="9"/>
    <n v="13"/>
    <s v="D-1202"/>
    <s v="Open"/>
    <s v="Apartment"/>
    <s v="Open"/>
    <s v="Lift lobby"/>
    <n v="142.79078409513193"/>
    <n v="29.440728353771831"/>
    <n v="1537"/>
    <n v="316.89999999999998"/>
    <x v="9"/>
  </r>
  <r>
    <n v="359"/>
    <x v="3"/>
    <x v="9"/>
    <n v="13"/>
    <s v="D-1203"/>
    <s v="Open"/>
    <s v="Apartment"/>
    <s v="Lift lobby"/>
    <s v="Open"/>
    <n v="142.79078409513193"/>
    <n v="29.440728353771831"/>
    <n v="1537"/>
    <n v="316.89999999999998"/>
    <x v="9"/>
  </r>
  <r>
    <n v="360"/>
    <x v="3"/>
    <x v="9"/>
    <n v="13"/>
    <s v="D-1204"/>
    <s v="Apartment"/>
    <s v="Open"/>
    <s v="Lift lobby"/>
    <s v="Open"/>
    <n v="142.79078409513193"/>
    <n v="29.440728353771831"/>
    <n v="1537"/>
    <n v="316.89999999999998"/>
    <x v="9"/>
  </r>
  <r>
    <n v="361"/>
    <x v="3"/>
    <x v="9"/>
    <n v="14"/>
    <s v="D-1401"/>
    <s v="Apartment"/>
    <s v="Open"/>
    <s v="Open"/>
    <s v="Lift lobby"/>
    <n v="142.79078409513193"/>
    <n v="29.440728353771831"/>
    <n v="1537"/>
    <n v="316.89999999999998"/>
    <x v="9"/>
  </r>
  <r>
    <n v="362"/>
    <x v="3"/>
    <x v="9"/>
    <n v="14"/>
    <s v="D-1402"/>
    <s v="Open"/>
    <s v="Apartment"/>
    <s v="Open"/>
    <s v="Lift lobby"/>
    <n v="142.79078409513193"/>
    <n v="29.440728353771831"/>
    <n v="1537"/>
    <n v="316.89999999999998"/>
    <x v="9"/>
  </r>
  <r>
    <n v="363"/>
    <x v="3"/>
    <x v="9"/>
    <n v="14"/>
    <s v="D-1403"/>
    <s v="Open"/>
    <s v="Apartment"/>
    <s v="Lift lobby"/>
    <s v="Open"/>
    <n v="142.79078409513193"/>
    <n v="29.440728353771831"/>
    <n v="1537"/>
    <n v="316.89999999999998"/>
    <x v="9"/>
  </r>
  <r>
    <n v="364"/>
    <x v="3"/>
    <x v="9"/>
    <n v="14"/>
    <s v="D-1404"/>
    <s v="Apartment"/>
    <s v="Open"/>
    <s v="Lift lobby"/>
    <s v="Open"/>
    <n v="142.79078409513193"/>
    <n v="29.440728353771831"/>
    <n v="1537"/>
    <n v="316.89999999999998"/>
    <x v="9"/>
  </r>
  <r>
    <n v="365"/>
    <x v="3"/>
    <x v="9"/>
    <n v="15"/>
    <s v="D-1501"/>
    <s v="Apartment"/>
    <s v="Open"/>
    <s v="Open"/>
    <s v="Lift lobby"/>
    <n v="142.79078409513193"/>
    <n v="29.440728353771831"/>
    <n v="1537"/>
    <n v="316.89999999999998"/>
    <x v="9"/>
  </r>
  <r>
    <n v="366"/>
    <x v="3"/>
    <x v="9"/>
    <n v="15"/>
    <s v="D-1502"/>
    <s v="Open"/>
    <s v="Apartment"/>
    <s v="Open"/>
    <s v="Lift lobby"/>
    <n v="142.79078409513193"/>
    <n v="29.440728353771831"/>
    <n v="1537"/>
    <n v="316.89999999999998"/>
    <x v="9"/>
  </r>
  <r>
    <n v="367"/>
    <x v="3"/>
    <x v="9"/>
    <n v="15"/>
    <s v="D-1503"/>
    <s v="Open"/>
    <s v="Apartment"/>
    <s v="Lift lobby"/>
    <s v="Open"/>
    <n v="142.79078409513193"/>
    <n v="29.440728353771831"/>
    <n v="1537"/>
    <n v="316.89999999999998"/>
    <x v="9"/>
  </r>
  <r>
    <n v="368"/>
    <x v="3"/>
    <x v="9"/>
    <n v="15"/>
    <s v="D-1504"/>
    <s v="Apartment"/>
    <s v="Open"/>
    <s v="Lift lobby"/>
    <s v="Open"/>
    <n v="142.79078409513193"/>
    <n v="29.440728353771831"/>
    <n v="1537"/>
    <n v="316.89999999999998"/>
    <x v="9"/>
  </r>
  <r>
    <n v="369"/>
    <x v="3"/>
    <x v="9"/>
    <n v="16"/>
    <s v="D-1601"/>
    <s v="Apartment"/>
    <s v="Open"/>
    <s v="Open"/>
    <s v="Lift lobby"/>
    <n v="142.79078409513193"/>
    <n v="29.440728353771831"/>
    <n v="1537"/>
    <n v="316.89999999999998"/>
    <x v="9"/>
  </r>
  <r>
    <n v="370"/>
    <x v="3"/>
    <x v="9"/>
    <n v="16"/>
    <s v="D-1602"/>
    <s v="Open"/>
    <s v="Apartment"/>
    <s v="Open"/>
    <s v="Lift lobby"/>
    <n v="142.79078409513193"/>
    <n v="29.440728353771831"/>
    <n v="1537"/>
    <n v="316.89999999999998"/>
    <x v="9"/>
  </r>
  <r>
    <n v="371"/>
    <x v="3"/>
    <x v="9"/>
    <n v="16"/>
    <s v="D-1603"/>
    <s v="Open"/>
    <s v="Apartment"/>
    <s v="Lift lobby"/>
    <s v="Open"/>
    <n v="142.79078409513193"/>
    <n v="29.440728353771831"/>
    <n v="1537"/>
    <n v="316.89999999999998"/>
    <x v="9"/>
  </r>
  <r>
    <n v="372"/>
    <x v="3"/>
    <x v="9"/>
    <n v="16"/>
    <s v="D-1604"/>
    <s v="Apartment"/>
    <s v="Open"/>
    <s v="Lift lobby"/>
    <s v="Open"/>
    <n v="142.79078409513193"/>
    <n v="29.440728353771831"/>
    <n v="1537"/>
    <n v="316.89999999999998"/>
    <x v="9"/>
  </r>
  <r>
    <n v="373"/>
    <x v="3"/>
    <x v="9"/>
    <n v="17"/>
    <s v="D-1701"/>
    <s v="Apartment"/>
    <s v="Open"/>
    <s v="Open"/>
    <s v="Lift lobby"/>
    <n v="142.79078409513193"/>
    <n v="29.440728353771831"/>
    <n v="1537"/>
    <n v="316.89999999999998"/>
    <x v="9"/>
  </r>
  <r>
    <n v="374"/>
    <x v="3"/>
    <x v="9"/>
    <n v="17"/>
    <s v="D-1702"/>
    <s v="Open"/>
    <s v="Apartment"/>
    <s v="Open"/>
    <s v="Lift lobby"/>
    <n v="142.79078409513193"/>
    <n v="29.440728353771831"/>
    <n v="1537"/>
    <n v="316.89999999999998"/>
    <x v="9"/>
  </r>
  <r>
    <n v="375"/>
    <x v="3"/>
    <x v="9"/>
    <n v="17"/>
    <s v="D-1703"/>
    <s v="Open"/>
    <s v="Apartment"/>
    <s v="Lift lobby"/>
    <s v="Open"/>
    <n v="142.79078409513193"/>
    <n v="29.440728353771831"/>
    <n v="1537"/>
    <n v="316.89999999999998"/>
    <x v="9"/>
  </r>
  <r>
    <n v="376"/>
    <x v="3"/>
    <x v="9"/>
    <n v="17"/>
    <s v="D-1704"/>
    <s v="Apartment"/>
    <s v="Open"/>
    <s v="Lift lobby"/>
    <s v="Open"/>
    <n v="142.79078409513193"/>
    <n v="29.440728353771831"/>
    <n v="1537"/>
    <n v="316.89999999999998"/>
    <x v="9"/>
  </r>
  <r>
    <n v="377"/>
    <x v="3"/>
    <x v="10"/>
    <n v="18"/>
    <s v="D-1801"/>
    <s v="Apartment"/>
    <s v="Open"/>
    <s v="Open"/>
    <s v="Lift lobby"/>
    <n v="129.40821256038649"/>
    <n v="27.638424377554813"/>
    <n v="1392.95"/>
    <n v="297.5"/>
    <x v="10"/>
  </r>
  <r>
    <n v="378"/>
    <x v="3"/>
    <x v="9"/>
    <n v="18"/>
    <s v="D-1802"/>
    <s v="Open"/>
    <s v="Apartment"/>
    <s v="Open"/>
    <s v="Lift lobby"/>
    <n v="142.79078409513193"/>
    <n v="29.440728353771831"/>
    <n v="1537"/>
    <n v="316.89999999999998"/>
    <x v="9"/>
  </r>
  <r>
    <n v="379"/>
    <x v="3"/>
    <x v="9"/>
    <n v="18"/>
    <s v="D-1803"/>
    <s v="Open"/>
    <s v="Apartment"/>
    <s v="Lift lobby"/>
    <s v="Open"/>
    <n v="142.79078409513193"/>
    <n v="29.440728353771831"/>
    <n v="1537"/>
    <n v="316.89999999999998"/>
    <x v="9"/>
  </r>
  <r>
    <n v="380"/>
    <x v="3"/>
    <x v="10"/>
    <n v="18"/>
    <s v="D-1804"/>
    <s v="Apartment"/>
    <s v="Open"/>
    <s v="Lift lobby"/>
    <s v="Open"/>
    <n v="129.40821256038649"/>
    <n v="27.638424377554813"/>
    <n v="1392.95"/>
    <n v="297.5"/>
    <x v="10"/>
  </r>
  <r>
    <n v="381"/>
    <x v="3"/>
    <x v="9"/>
    <n v="19"/>
    <s v="D-1901"/>
    <s v="Apartment"/>
    <s v="Open"/>
    <s v="Open"/>
    <s v="Lift lobby"/>
    <n v="142.79078409513193"/>
    <n v="29.440728353771831"/>
    <n v="1537"/>
    <n v="316.89999999999998"/>
    <x v="9"/>
  </r>
  <r>
    <n v="382"/>
    <x v="3"/>
    <x v="9"/>
    <n v="19"/>
    <s v="D-1902"/>
    <s v="Open"/>
    <s v="Apartment"/>
    <s v="Open"/>
    <s v="Lift lobby"/>
    <n v="142.79078409513193"/>
    <n v="29.440728353771831"/>
    <n v="1537"/>
    <n v="316.89999999999998"/>
    <x v="9"/>
  </r>
  <r>
    <n v="383"/>
    <x v="3"/>
    <x v="9"/>
    <n v="19"/>
    <s v="D-1903"/>
    <s v="Open"/>
    <s v="Apartment"/>
    <s v="Lift lobby"/>
    <s v="Open"/>
    <n v="142.79078409513193"/>
    <n v="29.440728353771831"/>
    <n v="1537"/>
    <n v="316.89999999999998"/>
    <x v="9"/>
  </r>
  <r>
    <n v="384"/>
    <x v="3"/>
    <x v="9"/>
    <n v="19"/>
    <s v="D-1904"/>
    <s v="Apartment"/>
    <s v="Open"/>
    <s v="Lift lobby"/>
    <s v="Open"/>
    <n v="142.79078409513193"/>
    <n v="29.440728353771831"/>
    <n v="1537"/>
    <n v="316.89999999999998"/>
    <x v="9"/>
  </r>
  <r>
    <n v="385"/>
    <x v="3"/>
    <x v="9"/>
    <n v="20"/>
    <s v="D-2001"/>
    <s v="Apartment"/>
    <s v="Open"/>
    <s v="Open"/>
    <s v="Lift lobby"/>
    <n v="142.79078409513193"/>
    <n v="29.440728353771831"/>
    <n v="1537"/>
    <n v="316.89999999999998"/>
    <x v="9"/>
  </r>
  <r>
    <n v="386"/>
    <x v="3"/>
    <x v="9"/>
    <n v="20"/>
    <s v="D-2002"/>
    <s v="Open"/>
    <s v="Apartment"/>
    <s v="Open"/>
    <s v="Lift lobby"/>
    <n v="142.79078409513193"/>
    <n v="29.440728353771831"/>
    <n v="1537"/>
    <n v="316.89999999999998"/>
    <x v="9"/>
  </r>
  <r>
    <n v="387"/>
    <x v="3"/>
    <x v="9"/>
    <n v="20"/>
    <s v="D-2003"/>
    <s v="Open"/>
    <s v="Apartment"/>
    <s v="Lift lobby"/>
    <s v="Open"/>
    <n v="142.79078409513193"/>
    <n v="29.440728353771831"/>
    <n v="1537"/>
    <n v="316.89999999999998"/>
    <x v="9"/>
  </r>
  <r>
    <n v="388"/>
    <x v="3"/>
    <x v="9"/>
    <n v="20"/>
    <s v="D-2004"/>
    <s v="Apartment"/>
    <s v="Open"/>
    <s v="Lift lobby"/>
    <s v="Open"/>
    <n v="142.79078409513193"/>
    <n v="29.440728353771831"/>
    <n v="1537"/>
    <n v="316.89999999999998"/>
    <x v="9"/>
  </r>
  <r>
    <n v="389"/>
    <x v="3"/>
    <x v="9"/>
    <n v="21"/>
    <s v="D-2101"/>
    <s v="Apartment"/>
    <s v="Open"/>
    <s v="Open"/>
    <s v="Lift lobby"/>
    <n v="142.79078409513193"/>
    <n v="29.440728353771831"/>
    <n v="1537"/>
    <n v="316.89999999999998"/>
    <x v="9"/>
  </r>
  <r>
    <n v="390"/>
    <x v="3"/>
    <x v="9"/>
    <n v="21"/>
    <s v="D-2102"/>
    <s v="Open"/>
    <s v="Apartment"/>
    <s v="Open"/>
    <s v="Lift lobby"/>
    <n v="142.79078409513193"/>
    <n v="29.440728353771831"/>
    <n v="1537"/>
    <n v="316.89999999999998"/>
    <x v="9"/>
  </r>
  <r>
    <n v="391"/>
    <x v="3"/>
    <x v="9"/>
    <n v="21"/>
    <s v="D-2103"/>
    <s v="Open"/>
    <s v="Apartment"/>
    <s v="Lift lobby"/>
    <s v="Open"/>
    <n v="142.79078409513193"/>
    <n v="29.440728353771831"/>
    <n v="1537"/>
    <n v="316.89999999999998"/>
    <x v="9"/>
  </r>
  <r>
    <n v="392"/>
    <x v="3"/>
    <x v="9"/>
    <n v="21"/>
    <s v="D-2104"/>
    <s v="Apartment"/>
    <s v="Open"/>
    <s v="Lift lobby"/>
    <s v="Open"/>
    <n v="142.79078409513193"/>
    <n v="29.440728353771831"/>
    <n v="1537"/>
    <n v="316.89999999999998"/>
    <x v="9"/>
  </r>
  <r>
    <n v="393"/>
    <x v="3"/>
    <x v="9"/>
    <n v="22"/>
    <s v="D-2201"/>
    <s v="Apartment"/>
    <s v="Open"/>
    <s v="Open"/>
    <s v="Lift lobby"/>
    <n v="142.79078409513193"/>
    <n v="29.440728353771831"/>
    <n v="1537"/>
    <n v="316.89999999999998"/>
    <x v="9"/>
  </r>
  <r>
    <n v="394"/>
    <x v="3"/>
    <x v="9"/>
    <n v="22"/>
    <s v="D-2202"/>
    <s v="Open"/>
    <s v="Apartment"/>
    <s v="Open"/>
    <s v="Lift lobby"/>
    <n v="142.79078409513193"/>
    <n v="29.440728353771831"/>
    <n v="1537"/>
    <n v="316.89999999999998"/>
    <x v="9"/>
  </r>
  <r>
    <n v="395"/>
    <x v="3"/>
    <x v="9"/>
    <n v="22"/>
    <s v="D-2203"/>
    <s v="Open"/>
    <s v="Apartment"/>
    <s v="Lift lobby"/>
    <s v="Open"/>
    <n v="142.79078409513193"/>
    <n v="29.440728353771831"/>
    <n v="1537"/>
    <n v="316.89999999999998"/>
    <x v="9"/>
  </r>
  <r>
    <n v="396"/>
    <x v="3"/>
    <x v="9"/>
    <n v="22"/>
    <s v="D-2204"/>
    <s v="Apartment"/>
    <s v="Open"/>
    <s v="Lift lobby"/>
    <s v="Open"/>
    <n v="142.79078409513193"/>
    <n v="29.440728353771831"/>
    <n v="1537"/>
    <n v="316.89999999999998"/>
    <x v="9"/>
  </r>
  <r>
    <n v="397"/>
    <x v="3"/>
    <x v="9"/>
    <n v="23"/>
    <s v="D-2301"/>
    <s v="Apartment"/>
    <s v="Open"/>
    <s v="Open"/>
    <s v="Lift lobby"/>
    <n v="142.79078409513193"/>
    <n v="29.440728353771831"/>
    <n v="1537"/>
    <n v="316.89999999999998"/>
    <x v="9"/>
  </r>
  <r>
    <n v="398"/>
    <x v="3"/>
    <x v="9"/>
    <n v="23"/>
    <s v="D-2302"/>
    <s v="Open"/>
    <s v="Apartment"/>
    <s v="Open"/>
    <s v="Lift lobby"/>
    <n v="142.79078409513193"/>
    <n v="29.440728353771831"/>
    <n v="1537"/>
    <n v="316.89999999999998"/>
    <x v="9"/>
  </r>
  <r>
    <n v="399"/>
    <x v="3"/>
    <x v="9"/>
    <n v="23"/>
    <s v="D-2303"/>
    <s v="Open"/>
    <s v="Apartment"/>
    <s v="Lift lobby"/>
    <s v="Open"/>
    <n v="142.79078409513193"/>
    <n v="29.440728353771831"/>
    <n v="1537"/>
    <n v="316.89999999999998"/>
    <x v="9"/>
  </r>
  <r>
    <n v="400"/>
    <x v="3"/>
    <x v="9"/>
    <n v="23"/>
    <s v="D-2304"/>
    <s v="Apartment"/>
    <s v="Open"/>
    <s v="Lift lobby"/>
    <s v="Open"/>
    <n v="142.79078409513193"/>
    <n v="29.440728353771831"/>
    <n v="1537"/>
    <n v="316.89999999999998"/>
    <x v="9"/>
  </r>
  <r>
    <n v="401"/>
    <x v="3"/>
    <x v="9"/>
    <n v="24"/>
    <s v="D-2401"/>
    <s v="Apartment"/>
    <s v="Open"/>
    <s v="Open"/>
    <s v="Lift lobby"/>
    <n v="142.79078409513193"/>
    <n v="29.440728353771831"/>
    <n v="1537"/>
    <n v="316.89999999999998"/>
    <x v="9"/>
  </r>
  <r>
    <n v="402"/>
    <x v="3"/>
    <x v="9"/>
    <n v="24"/>
    <s v="D-2402"/>
    <s v="Open"/>
    <s v="Apartment"/>
    <s v="Open"/>
    <s v="Lift lobby"/>
    <n v="142.79078409513193"/>
    <n v="29.440728353771831"/>
    <n v="1537"/>
    <n v="316.89999999999998"/>
    <x v="9"/>
  </r>
  <r>
    <n v="403"/>
    <x v="3"/>
    <x v="9"/>
    <n v="24"/>
    <s v="D-2403"/>
    <s v="Open"/>
    <s v="Apartment"/>
    <s v="Lift lobby"/>
    <s v="Open"/>
    <n v="142.79078409513193"/>
    <n v="29.440728353771831"/>
    <n v="1537"/>
    <n v="316.89999999999998"/>
    <x v="9"/>
  </r>
  <r>
    <n v="404"/>
    <x v="3"/>
    <x v="9"/>
    <n v="24"/>
    <s v="D-2404"/>
    <s v="Apartment"/>
    <s v="Open"/>
    <s v="Lift lobby"/>
    <s v="Open"/>
    <n v="142.79078409513193"/>
    <n v="29.440728353771831"/>
    <n v="1537"/>
    <n v="316.89999999999998"/>
    <x v="9"/>
  </r>
  <r>
    <n v="405"/>
    <x v="3"/>
    <x v="9"/>
    <n v="25"/>
    <s v="D-2501"/>
    <s v="Apartment"/>
    <s v="Open"/>
    <s v="Open"/>
    <s v="Lift lobby"/>
    <n v="142.79078409513193"/>
    <n v="29.440728353771831"/>
    <n v="1537"/>
    <n v="316.89999999999998"/>
    <x v="9"/>
  </r>
  <r>
    <n v="406"/>
    <x v="3"/>
    <x v="9"/>
    <n v="25"/>
    <s v="D-2502"/>
    <s v="Open"/>
    <s v="Apartment"/>
    <s v="Open"/>
    <s v="Lift lobby"/>
    <n v="142.79078409513193"/>
    <n v="29.440728353771831"/>
    <n v="1537"/>
    <n v="316.89999999999998"/>
    <x v="9"/>
  </r>
  <r>
    <n v="407"/>
    <x v="3"/>
    <x v="9"/>
    <n v="25"/>
    <s v="D-2503"/>
    <s v="Open"/>
    <s v="Apartment"/>
    <s v="Lift lobby"/>
    <s v="Open"/>
    <n v="142.79078409513193"/>
    <n v="29.440728353771831"/>
    <n v="1537"/>
    <n v="316.89999999999998"/>
    <x v="9"/>
  </r>
  <r>
    <n v="408"/>
    <x v="3"/>
    <x v="9"/>
    <n v="25"/>
    <s v="D-2504"/>
    <s v="Apartment"/>
    <s v="Open"/>
    <s v="Lift lobby"/>
    <s v="Open"/>
    <n v="142.79078409513193"/>
    <n v="29.440728353771831"/>
    <n v="1537"/>
    <n v="316.89999999999998"/>
    <x v="9"/>
  </r>
  <r>
    <n v="409"/>
    <x v="3"/>
    <x v="9"/>
    <n v="26"/>
    <s v="D-2601"/>
    <s v="Apartment"/>
    <s v="Open"/>
    <s v="Open"/>
    <s v="Lift lobby"/>
    <n v="142.79078409513193"/>
    <n v="29.440728353771831"/>
    <n v="1537"/>
    <n v="316.89999999999998"/>
    <x v="9"/>
  </r>
  <r>
    <n v="410"/>
    <x v="3"/>
    <x v="9"/>
    <n v="26"/>
    <s v="D-2602"/>
    <s v="Open"/>
    <s v="Apartment"/>
    <s v="Open"/>
    <s v="Lift lobby"/>
    <n v="142.79078409513193"/>
    <n v="29.440728353771831"/>
    <n v="1537"/>
    <n v="316.89999999999998"/>
    <x v="9"/>
  </r>
  <r>
    <n v="411"/>
    <x v="3"/>
    <x v="9"/>
    <n v="26"/>
    <s v="D-2603"/>
    <s v="Open"/>
    <s v="Apartment"/>
    <s v="Lift lobby"/>
    <s v="Open"/>
    <n v="142.79078409513193"/>
    <n v="29.440728353771831"/>
    <n v="1537"/>
    <n v="316.89999999999998"/>
    <x v="9"/>
  </r>
  <r>
    <n v="412"/>
    <x v="3"/>
    <x v="9"/>
    <n v="26"/>
    <s v="D-2604"/>
    <s v="Apartment"/>
    <s v="Open"/>
    <s v="Lift lobby"/>
    <s v="Open"/>
    <n v="142.79078409513193"/>
    <n v="29.440728353771831"/>
    <n v="1537"/>
    <n v="316.89999999999998"/>
    <x v="9"/>
  </r>
  <r>
    <n v="413"/>
    <x v="3"/>
    <x v="10"/>
    <n v="27"/>
    <s v="D-2701"/>
    <s v="Apartment"/>
    <s v="Open"/>
    <s v="Open"/>
    <s v="Lift lobby"/>
    <n v="129.40821256038649"/>
    <n v="27.638424377554813"/>
    <n v="1392.95"/>
    <n v="297.5"/>
    <x v="10"/>
  </r>
  <r>
    <n v="414"/>
    <x v="3"/>
    <x v="9"/>
    <n v="27"/>
    <s v="D-2702"/>
    <s v="Open"/>
    <s v="Apartment"/>
    <s v="Open"/>
    <s v="Lift lobby"/>
    <n v="142.79078409513193"/>
    <n v="29.440728353771831"/>
    <n v="1537"/>
    <n v="316.89999999999998"/>
    <x v="9"/>
  </r>
  <r>
    <n v="415"/>
    <x v="3"/>
    <x v="9"/>
    <n v="27"/>
    <s v="D-2703"/>
    <s v="Open"/>
    <s v="Apartment"/>
    <s v="Lift lobby"/>
    <s v="Open"/>
    <n v="142.79078409513193"/>
    <n v="29.440728353771831"/>
    <n v="1537"/>
    <n v="316.89999999999998"/>
    <x v="9"/>
  </r>
  <r>
    <n v="416"/>
    <x v="3"/>
    <x v="10"/>
    <n v="27"/>
    <s v="D-2704"/>
    <s v="Apartment"/>
    <s v="Open"/>
    <s v="Lift lobby"/>
    <s v="Open"/>
    <n v="129.40821256038649"/>
    <n v="27.638424377554813"/>
    <n v="1392.95"/>
    <n v="297.5"/>
    <x v="10"/>
  </r>
  <r>
    <n v="417"/>
    <x v="3"/>
    <x v="9"/>
    <n v="28"/>
    <s v="D-2801"/>
    <s v="Apartment"/>
    <s v="Open"/>
    <s v="Open"/>
    <s v="Lift lobby"/>
    <n v="142.79078409513193"/>
    <n v="29.440728353771831"/>
    <n v="1537"/>
    <n v="316.89999999999998"/>
    <x v="9"/>
  </r>
  <r>
    <n v="418"/>
    <x v="3"/>
    <x v="9"/>
    <n v="28"/>
    <s v="D-2802"/>
    <s v="Open"/>
    <s v="Apartment"/>
    <s v="Open"/>
    <s v="Lift lobby"/>
    <n v="142.79078409513193"/>
    <n v="29.440728353771831"/>
    <n v="1537"/>
    <n v="316.89999999999998"/>
    <x v="9"/>
  </r>
  <r>
    <n v="419"/>
    <x v="3"/>
    <x v="9"/>
    <n v="28"/>
    <s v="D-2803"/>
    <s v="Open"/>
    <s v="Apartment"/>
    <s v="Lift lobby"/>
    <s v="Open"/>
    <n v="142.79078409513193"/>
    <n v="29.440728353771831"/>
    <n v="1537"/>
    <n v="316.89999999999998"/>
    <x v="9"/>
  </r>
  <r>
    <n v="420"/>
    <x v="3"/>
    <x v="9"/>
    <n v="28"/>
    <s v="D-2804"/>
    <s v="Apartment"/>
    <s v="Open"/>
    <s v="Lift lobby"/>
    <s v="Open"/>
    <n v="142.79078409513193"/>
    <n v="29.440728353771831"/>
    <n v="1537"/>
    <n v="316.89999999999998"/>
    <x v="9"/>
  </r>
  <r>
    <n v="421"/>
    <x v="3"/>
    <x v="9"/>
    <n v="29"/>
    <s v="D-2901"/>
    <s v="Apartment"/>
    <s v="Open"/>
    <s v="Open"/>
    <s v="Lift lobby"/>
    <n v="142.79078409513193"/>
    <n v="29.440728353771831"/>
    <n v="1537"/>
    <n v="316.89999999999998"/>
    <x v="9"/>
  </r>
  <r>
    <n v="422"/>
    <x v="3"/>
    <x v="9"/>
    <n v="29"/>
    <s v="D-2902"/>
    <s v="Open"/>
    <s v="Apartment"/>
    <s v="Open"/>
    <s v="Lift lobby"/>
    <n v="142.79078409513193"/>
    <n v="29.440728353771831"/>
    <n v="1537"/>
    <n v="316.89999999999998"/>
    <x v="9"/>
  </r>
  <r>
    <n v="423"/>
    <x v="3"/>
    <x v="9"/>
    <n v="29"/>
    <s v="D-2903"/>
    <s v="Open"/>
    <s v="Apartment"/>
    <s v="Lift lobby"/>
    <s v="Open"/>
    <n v="142.79078409513193"/>
    <n v="29.440728353771831"/>
    <n v="1537"/>
    <n v="316.89999999999998"/>
    <x v="9"/>
  </r>
  <r>
    <n v="424"/>
    <x v="3"/>
    <x v="9"/>
    <n v="29"/>
    <s v="D-2904"/>
    <s v="Apartment"/>
    <s v="Open"/>
    <s v="Lift lobby"/>
    <s v="Open"/>
    <n v="142.79078409513193"/>
    <n v="29.440728353771831"/>
    <n v="1537"/>
    <n v="316.89999999999998"/>
    <x v="9"/>
  </r>
  <r>
    <n v="425"/>
    <x v="3"/>
    <x v="9"/>
    <n v="30"/>
    <s v="D-3001"/>
    <s v="Apartment"/>
    <s v="Open"/>
    <s v="Open"/>
    <s v="Lift lobby"/>
    <n v="142.79078409513193"/>
    <n v="29.440728353771831"/>
    <n v="1537"/>
    <n v="316.89999999999998"/>
    <x v="9"/>
  </r>
  <r>
    <n v="426"/>
    <x v="3"/>
    <x v="9"/>
    <n v="30"/>
    <s v="D-3002"/>
    <s v="Open"/>
    <s v="Apartment"/>
    <s v="Open"/>
    <s v="Lift lobby"/>
    <n v="142.79078409513193"/>
    <n v="29.440728353771831"/>
    <n v="1537"/>
    <n v="316.89999999999998"/>
    <x v="9"/>
  </r>
  <r>
    <n v="427"/>
    <x v="3"/>
    <x v="9"/>
    <n v="30"/>
    <s v="D-3003"/>
    <s v="Open"/>
    <s v="Apartment"/>
    <s v="Lift lobby"/>
    <s v="Open"/>
    <n v="142.79078409513193"/>
    <n v="29.440728353771831"/>
    <n v="1537"/>
    <n v="316.89999999999998"/>
    <x v="9"/>
  </r>
  <r>
    <n v="428"/>
    <x v="3"/>
    <x v="9"/>
    <n v="30"/>
    <s v="D-3004"/>
    <s v="Apartment"/>
    <s v="Open"/>
    <s v="Lift lobby"/>
    <s v="Open"/>
    <n v="142.79078409513193"/>
    <n v="29.440728353771831"/>
    <n v="1537"/>
    <n v="316.89999999999998"/>
    <x v="9"/>
  </r>
  <r>
    <n v="429"/>
    <x v="3"/>
    <x v="9"/>
    <n v="31"/>
    <s v="D-3101"/>
    <s v="Apartment"/>
    <s v="Open"/>
    <s v="Open"/>
    <s v="Lift lobby"/>
    <n v="142.79078409513193"/>
    <n v="29.440728353771831"/>
    <n v="1537"/>
    <n v="316.89999999999998"/>
    <x v="9"/>
  </r>
  <r>
    <n v="430"/>
    <x v="3"/>
    <x v="9"/>
    <n v="31"/>
    <s v="D-3102"/>
    <s v="Open"/>
    <s v="Apartment"/>
    <s v="Open"/>
    <s v="Lift lobby"/>
    <n v="142.79078409513193"/>
    <n v="29.440728353771831"/>
    <n v="1537"/>
    <n v="316.89999999999998"/>
    <x v="9"/>
  </r>
  <r>
    <n v="431"/>
    <x v="3"/>
    <x v="9"/>
    <n v="31"/>
    <s v="D-3103"/>
    <s v="Open"/>
    <s v="Apartment"/>
    <s v="Lift lobby"/>
    <s v="Open"/>
    <n v="142.79078409513193"/>
    <n v="29.440728353771831"/>
    <n v="1537"/>
    <n v="316.89999999999998"/>
    <x v="9"/>
  </r>
  <r>
    <n v="432"/>
    <x v="3"/>
    <x v="9"/>
    <n v="31"/>
    <s v="D-3104"/>
    <s v="Apartment"/>
    <s v="Open"/>
    <s v="Lift lobby"/>
    <s v="Open"/>
    <n v="142.79078409513193"/>
    <n v="29.440728353771831"/>
    <n v="1537"/>
    <n v="316.89999999999998"/>
    <x v="9"/>
  </r>
  <r>
    <n v="433"/>
    <x v="3"/>
    <x v="9"/>
    <n v="32"/>
    <s v="D-3201"/>
    <s v="Apartment"/>
    <s v="Open"/>
    <s v="Open"/>
    <s v="Lift lobby"/>
    <n v="142.79078409513193"/>
    <n v="29.440728353771831"/>
    <n v="1537"/>
    <n v="316.89999999999998"/>
    <x v="9"/>
  </r>
  <r>
    <n v="434"/>
    <x v="3"/>
    <x v="9"/>
    <n v="32"/>
    <s v="D-3202"/>
    <s v="Open"/>
    <s v="Apartment"/>
    <s v="Open"/>
    <s v="Lift lobby"/>
    <n v="142.79078409513193"/>
    <n v="29.440728353771831"/>
    <n v="1537"/>
    <n v="316.89999999999998"/>
    <x v="9"/>
  </r>
  <r>
    <n v="435"/>
    <x v="3"/>
    <x v="9"/>
    <n v="32"/>
    <s v="D-3203"/>
    <s v="Open"/>
    <s v="Apartment"/>
    <s v="Lift lobby"/>
    <s v="Open"/>
    <n v="142.79078409513193"/>
    <n v="29.440728353771831"/>
    <n v="1537"/>
    <n v="316.89999999999998"/>
    <x v="9"/>
  </r>
  <r>
    <n v="436"/>
    <x v="3"/>
    <x v="9"/>
    <n v="32"/>
    <s v="D-3204"/>
    <s v="Apartment"/>
    <s v="Open"/>
    <s v="Lift lobby"/>
    <s v="Open"/>
    <n v="142.79078409513193"/>
    <n v="29.440728353771831"/>
    <n v="1537"/>
    <n v="316.89999999999998"/>
    <x v="9"/>
  </r>
  <r>
    <n v="437"/>
    <x v="3"/>
    <x v="9"/>
    <n v="33"/>
    <s v="D-3301"/>
    <s v="Apartment"/>
    <s v="Open"/>
    <s v="Open"/>
    <s v="Lift lobby"/>
    <n v="142.79078409513193"/>
    <n v="29.440728353771831"/>
    <n v="1537"/>
    <n v="316.89999999999998"/>
    <x v="9"/>
  </r>
  <r>
    <n v="438"/>
    <x v="3"/>
    <x v="9"/>
    <n v="33"/>
    <s v="D-3302"/>
    <s v="Open"/>
    <s v="Apartment"/>
    <s v="Open"/>
    <s v="Lift lobby"/>
    <n v="142.79078409513193"/>
    <n v="29.440728353771831"/>
    <n v="1537"/>
    <n v="316.89999999999998"/>
    <x v="9"/>
  </r>
  <r>
    <n v="439"/>
    <x v="3"/>
    <x v="9"/>
    <n v="33"/>
    <s v="D-3303"/>
    <s v="Open"/>
    <s v="Apartment"/>
    <s v="Lift lobby"/>
    <s v="Open"/>
    <n v="142.79078409513193"/>
    <n v="29.440728353771831"/>
    <n v="1537"/>
    <n v="316.89999999999998"/>
    <x v="9"/>
  </r>
  <r>
    <n v="440"/>
    <x v="3"/>
    <x v="9"/>
    <n v="33"/>
    <s v="D-3304"/>
    <s v="Apartment"/>
    <s v="Open"/>
    <s v="Lift lobby"/>
    <s v="Open"/>
    <n v="142.79078409513193"/>
    <n v="29.440728353771831"/>
    <n v="1537"/>
    <n v="316.89999999999998"/>
    <x v="9"/>
  </r>
  <r>
    <n v="441"/>
    <x v="3"/>
    <x v="9"/>
    <n v="34"/>
    <s v="D-3401"/>
    <s v="Apartment"/>
    <s v="Open"/>
    <s v="Open"/>
    <s v="Lift lobby"/>
    <n v="142.79078409513193"/>
    <n v="29.440728353771831"/>
    <n v="1537"/>
    <n v="316.89999999999998"/>
    <x v="9"/>
  </r>
  <r>
    <n v="442"/>
    <x v="3"/>
    <x v="9"/>
    <n v="34"/>
    <s v="D-3402"/>
    <s v="Open"/>
    <s v="Apartment"/>
    <s v="Open"/>
    <s v="Lift lobby"/>
    <n v="142.79078409513193"/>
    <n v="29.440728353771831"/>
    <n v="1537"/>
    <n v="316.89999999999998"/>
    <x v="9"/>
  </r>
  <r>
    <n v="443"/>
    <x v="3"/>
    <x v="9"/>
    <n v="34"/>
    <s v="D-3403"/>
    <s v="Open"/>
    <s v="Apartment"/>
    <s v="Lift lobby"/>
    <s v="Open"/>
    <n v="142.79078409513193"/>
    <n v="29.440728353771831"/>
    <n v="1537"/>
    <n v="316.89999999999998"/>
    <x v="9"/>
  </r>
  <r>
    <n v="444"/>
    <x v="3"/>
    <x v="9"/>
    <n v="34"/>
    <s v="D-3404"/>
    <s v="Apartment"/>
    <s v="Open"/>
    <s v="Lift lobby"/>
    <s v="Open"/>
    <n v="142.79078409513193"/>
    <n v="29.440728353771831"/>
    <n v="1537"/>
    <n v="316.89999999999998"/>
    <x v="9"/>
  </r>
  <r>
    <n v="445"/>
    <x v="3"/>
    <x v="9"/>
    <n v="35"/>
    <s v="D-3501"/>
    <s v="Apartment"/>
    <s v="Open"/>
    <s v="Open"/>
    <s v="Lift lobby"/>
    <n v="142.79078409513193"/>
    <n v="29.440728353771831"/>
    <n v="1537"/>
    <n v="316.89999999999998"/>
    <x v="9"/>
  </r>
  <r>
    <n v="446"/>
    <x v="3"/>
    <x v="9"/>
    <n v="35"/>
    <s v="D-3502"/>
    <s v="Open"/>
    <s v="Apartment"/>
    <s v="Open"/>
    <s v="Lift lobby"/>
    <n v="142.79078409513193"/>
    <n v="29.440728353771831"/>
    <n v="1537"/>
    <n v="316.89999999999998"/>
    <x v="9"/>
  </r>
  <r>
    <n v="447"/>
    <x v="3"/>
    <x v="9"/>
    <n v="35"/>
    <s v="D-3503"/>
    <s v="Open"/>
    <s v="Apartment"/>
    <s v="Lift lobby"/>
    <s v="Open"/>
    <n v="142.79078409513193"/>
    <n v="29.440728353771831"/>
    <n v="1537"/>
    <n v="316.89999999999998"/>
    <x v="9"/>
  </r>
  <r>
    <n v="448"/>
    <x v="3"/>
    <x v="9"/>
    <n v="35"/>
    <s v="D-3504"/>
    <s v="Apartment"/>
    <s v="Open"/>
    <s v="Lift lobby"/>
    <s v="Open"/>
    <n v="142.79078409513193"/>
    <n v="29.440728353771831"/>
    <n v="1537"/>
    <n v="316.89999999999998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" firstHeaderRow="1" firstDataRow="1" firstDataCol="1"/>
  <pivotFields count="14">
    <pivotField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12">
        <item x="5"/>
        <item x="4"/>
        <item x="8"/>
        <item x="3"/>
        <item x="0"/>
        <item x="1"/>
        <item x="2"/>
        <item x="6"/>
        <item x="7"/>
        <item x="10"/>
        <item x="9"/>
        <item t="default"/>
      </items>
    </pivotField>
    <pivotField showAll="0"/>
    <pivotField dataField="1"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>
      <items count="12">
        <item x="5"/>
        <item x="3"/>
        <item x="4"/>
        <item x="8"/>
        <item x="0"/>
        <item x="7"/>
        <item x="1"/>
        <item x="2"/>
        <item x="6"/>
        <item x="10"/>
        <item x="9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Apt. No.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25"/>
  <sheetViews>
    <sheetView topLeftCell="A3" workbookViewId="0">
      <selection activeCell="B4" sqref="B4:B14"/>
    </sheetView>
  </sheetViews>
  <sheetFormatPr defaultRowHeight="12.75" x14ac:dyDescent="0.2"/>
  <cols>
    <col min="1" max="1" width="18.1640625" bestFit="1" customWidth="1"/>
    <col min="2" max="2" width="16.6640625" bestFit="1" customWidth="1"/>
    <col min="3" max="3" width="16.33203125" bestFit="1" customWidth="1"/>
    <col min="4" max="4" width="17.83203125" bestFit="1" customWidth="1"/>
    <col min="5" max="5" width="15.33203125" bestFit="1" customWidth="1"/>
    <col min="6" max="9" width="17.83203125" bestFit="1" customWidth="1"/>
    <col min="10" max="11" width="17.5" bestFit="1" customWidth="1"/>
    <col min="12" max="12" width="10.6640625" bestFit="1" customWidth="1"/>
    <col min="13" max="13" width="12" bestFit="1" customWidth="1"/>
    <col min="14" max="14" width="17.83203125" bestFit="1" customWidth="1"/>
    <col min="15" max="15" width="16.5" bestFit="1" customWidth="1"/>
    <col min="16" max="16" width="17.83203125" bestFit="1" customWidth="1"/>
    <col min="17" max="17" width="16.5" bestFit="1" customWidth="1"/>
    <col min="18" max="18" width="17.83203125" bestFit="1" customWidth="1"/>
    <col min="19" max="19" width="16.5" bestFit="1" customWidth="1"/>
    <col min="20" max="20" width="17.5" bestFit="1" customWidth="1"/>
    <col min="21" max="21" width="16.5" bestFit="1" customWidth="1"/>
    <col min="22" max="22" width="10.6640625" bestFit="1" customWidth="1"/>
    <col min="23" max="23" width="16.5" bestFit="1" customWidth="1"/>
    <col min="24" max="24" width="13" bestFit="1" customWidth="1"/>
  </cols>
  <sheetData>
    <row r="3" spans="1:16" x14ac:dyDescent="0.2">
      <c r="A3" s="130" t="s">
        <v>566</v>
      </c>
      <c r="B3" t="s">
        <v>579</v>
      </c>
    </row>
    <row r="4" spans="1:16" x14ac:dyDescent="0.2">
      <c r="A4" t="s">
        <v>126</v>
      </c>
      <c r="B4" s="166">
        <v>7</v>
      </c>
    </row>
    <row r="5" spans="1:16" x14ac:dyDescent="0.2">
      <c r="A5" t="s">
        <v>120</v>
      </c>
      <c r="B5" s="166">
        <v>1</v>
      </c>
    </row>
    <row r="6" spans="1:16" x14ac:dyDescent="0.2">
      <c r="A6" t="s">
        <v>123</v>
      </c>
      <c r="B6" s="166">
        <v>2</v>
      </c>
    </row>
    <row r="7" spans="1:16" x14ac:dyDescent="0.2">
      <c r="A7" t="s">
        <v>106</v>
      </c>
      <c r="B7" s="166">
        <v>97</v>
      </c>
    </row>
    <row r="8" spans="1:16" x14ac:dyDescent="0.2">
      <c r="A8" t="s">
        <v>95</v>
      </c>
      <c r="B8" s="166">
        <v>22</v>
      </c>
    </row>
    <row r="9" spans="1:16" x14ac:dyDescent="0.2">
      <c r="A9" t="s">
        <v>99</v>
      </c>
      <c r="B9" s="166">
        <v>49</v>
      </c>
    </row>
    <row r="10" spans="1:16" x14ac:dyDescent="0.2">
      <c r="A10" t="s">
        <v>101</v>
      </c>
      <c r="B10" s="166">
        <v>78</v>
      </c>
    </row>
    <row r="11" spans="1:16" x14ac:dyDescent="0.2">
      <c r="A11" t="s">
        <v>103</v>
      </c>
      <c r="B11" s="166">
        <v>29</v>
      </c>
    </row>
    <row r="12" spans="1:16" x14ac:dyDescent="0.2">
      <c r="A12" t="s">
        <v>97</v>
      </c>
      <c r="B12" s="166">
        <v>27</v>
      </c>
    </row>
    <row r="13" spans="1:16" x14ac:dyDescent="0.2">
      <c r="A13" t="s">
        <v>115</v>
      </c>
      <c r="B13" s="166">
        <v>4</v>
      </c>
    </row>
    <row r="14" spans="1:16" x14ac:dyDescent="0.2">
      <c r="A14" t="s">
        <v>90</v>
      </c>
      <c r="B14" s="166">
        <v>132</v>
      </c>
    </row>
    <row r="15" spans="1:16" x14ac:dyDescent="0.2">
      <c r="A15" t="s">
        <v>565</v>
      </c>
      <c r="B15" s="166">
        <v>448</v>
      </c>
      <c r="P15" s="131"/>
    </row>
    <row r="16" spans="1:16" x14ac:dyDescent="0.2">
      <c r="P16" s="131"/>
    </row>
    <row r="17" spans="16:16" x14ac:dyDescent="0.2">
      <c r="P17" s="131"/>
    </row>
    <row r="18" spans="16:16" x14ac:dyDescent="0.2">
      <c r="P18" s="131"/>
    </row>
    <row r="19" spans="16:16" x14ac:dyDescent="0.2">
      <c r="P19" s="131"/>
    </row>
    <row r="20" spans="16:16" x14ac:dyDescent="0.2">
      <c r="P20" s="131"/>
    </row>
    <row r="21" spans="16:16" x14ac:dyDescent="0.2">
      <c r="P21" s="131"/>
    </row>
    <row r="22" spans="16:16" x14ac:dyDescent="0.2">
      <c r="P22" s="131"/>
    </row>
    <row r="23" spans="16:16" x14ac:dyDescent="0.2">
      <c r="P23" s="131"/>
    </row>
    <row r="24" spans="16:16" x14ac:dyDescent="0.2">
      <c r="P24" s="131"/>
    </row>
    <row r="25" spans="16:16" x14ac:dyDescent="0.2">
      <c r="P25" s="1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L454"/>
  <sheetViews>
    <sheetView topLeftCell="H1" zoomScale="85" zoomScaleNormal="85" zoomScaleSheetLayoutView="85" workbookViewId="0">
      <pane ySplit="3" topLeftCell="A439" activePane="bottomLeft" state="frozen"/>
      <selection pane="bottomLeft" activeCell="N453" sqref="N453"/>
    </sheetView>
  </sheetViews>
  <sheetFormatPr defaultColWidth="10.1640625" defaultRowHeight="15" zeroHeight="1" x14ac:dyDescent="0.25"/>
  <cols>
    <col min="1" max="1" width="7.33203125" style="71" customWidth="1"/>
    <col min="2" max="2" width="10.33203125" style="71" bestFit="1" customWidth="1"/>
    <col min="3" max="3" width="25.33203125" style="84" customWidth="1"/>
    <col min="4" max="4" width="12.5" style="71" bestFit="1" customWidth="1"/>
    <col min="5" max="5" width="11.1640625" style="71" bestFit="1" customWidth="1"/>
    <col min="6" max="7" width="12.1640625" style="71" customWidth="1"/>
    <col min="8" max="8" width="12.5" style="71" customWidth="1"/>
    <col min="9" max="9" width="13" style="71" customWidth="1"/>
    <col min="10" max="10" width="17" style="72" bestFit="1" customWidth="1"/>
    <col min="11" max="11" width="12" style="72" bestFit="1" customWidth="1"/>
    <col min="12" max="12" width="14.83203125" style="72" customWidth="1"/>
    <col min="13" max="13" width="12" style="72" bestFit="1" customWidth="1"/>
    <col min="14" max="14" width="16.33203125" style="71" bestFit="1" customWidth="1"/>
    <col min="15" max="15" width="19.5" style="71" bestFit="1" customWidth="1"/>
    <col min="16" max="16" width="10.5" style="71" customWidth="1"/>
    <col min="17" max="17" width="26.6640625" style="71" customWidth="1"/>
    <col min="18" max="18" width="14.1640625" style="71" customWidth="1"/>
    <col min="19" max="19" width="14.5" style="71" customWidth="1"/>
    <col min="20" max="21" width="9.6640625" style="71" customWidth="1"/>
    <col min="22" max="22" width="9.83203125" style="71" customWidth="1"/>
    <col min="23" max="23" width="14.5" style="71" customWidth="1"/>
    <col min="24" max="24" width="29.5" style="71" customWidth="1"/>
    <col min="25" max="25" width="16.33203125" style="71" customWidth="1"/>
    <col min="26" max="26" width="14.83203125" style="71" customWidth="1"/>
    <col min="27" max="27" width="10.1640625" style="71" customWidth="1"/>
    <col min="28" max="28" width="16.33203125" style="71" customWidth="1"/>
    <col min="29" max="30" width="10.1640625" style="71" customWidth="1"/>
    <col min="31" max="31" width="26.83203125" style="71" customWidth="1"/>
    <col min="32" max="32" width="19.83203125" style="71" customWidth="1"/>
    <col min="33" max="34" width="26.83203125" style="71" customWidth="1"/>
    <col min="35" max="38" width="10.1640625" style="71" customWidth="1"/>
    <col min="39" max="16384" width="10.1640625" style="71"/>
  </cols>
  <sheetData>
    <row r="1" spans="1:38" x14ac:dyDescent="0.2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38" x14ac:dyDescent="0.25">
      <c r="C2" s="71"/>
      <c r="P2" s="134" t="s">
        <v>63</v>
      </c>
      <c r="Q2" s="134" t="s">
        <v>64</v>
      </c>
      <c r="R2" s="134" t="s">
        <v>65</v>
      </c>
      <c r="S2" s="134"/>
      <c r="T2" s="134"/>
      <c r="U2" s="134"/>
      <c r="V2" s="134"/>
      <c r="W2" s="134"/>
      <c r="X2" s="134" t="s">
        <v>66</v>
      </c>
      <c r="Y2" s="134" t="s">
        <v>67</v>
      </c>
      <c r="Z2" s="134" t="s">
        <v>68</v>
      </c>
      <c r="AA2" s="134" t="s">
        <v>69</v>
      </c>
      <c r="AE2" s="134" t="s">
        <v>66</v>
      </c>
      <c r="AF2" s="134" t="s">
        <v>70</v>
      </c>
      <c r="AG2" s="134" t="s">
        <v>68</v>
      </c>
      <c r="AH2" s="134" t="s">
        <v>69</v>
      </c>
      <c r="AI2" s="136" t="s">
        <v>65</v>
      </c>
      <c r="AJ2" s="136"/>
      <c r="AK2" s="136"/>
      <c r="AL2" s="136"/>
    </row>
    <row r="3" spans="1:38" ht="45" x14ac:dyDescent="0.25">
      <c r="A3" s="74" t="s">
        <v>63</v>
      </c>
      <c r="B3" s="74" t="s">
        <v>36</v>
      </c>
      <c r="C3" s="74" t="s">
        <v>71</v>
      </c>
      <c r="D3" s="74" t="s">
        <v>72</v>
      </c>
      <c r="E3" s="74" t="s">
        <v>73</v>
      </c>
      <c r="F3" s="74" t="s">
        <v>74</v>
      </c>
      <c r="G3" s="74" t="s">
        <v>75</v>
      </c>
      <c r="H3" s="74" t="s">
        <v>76</v>
      </c>
      <c r="I3" s="74" t="s">
        <v>77</v>
      </c>
      <c r="J3" s="75" t="s">
        <v>78</v>
      </c>
      <c r="K3" s="75" t="s">
        <v>79</v>
      </c>
      <c r="L3" s="75" t="s">
        <v>80</v>
      </c>
      <c r="M3" s="75" t="s">
        <v>81</v>
      </c>
      <c r="N3" s="74" t="s">
        <v>82</v>
      </c>
      <c r="P3" s="134"/>
      <c r="Q3" s="134"/>
      <c r="R3" s="76" t="s">
        <v>83</v>
      </c>
      <c r="S3" s="76" t="s">
        <v>51</v>
      </c>
      <c r="T3" s="76" t="s">
        <v>52</v>
      </c>
      <c r="U3" s="76" t="s">
        <v>84</v>
      </c>
      <c r="V3" s="77" t="s">
        <v>80</v>
      </c>
      <c r="W3" s="77" t="s">
        <v>81</v>
      </c>
      <c r="X3" s="134"/>
      <c r="Y3" s="134"/>
      <c r="Z3" s="134"/>
      <c r="AA3" s="134"/>
      <c r="AB3" s="78"/>
      <c r="AE3" s="134"/>
      <c r="AF3" s="134"/>
      <c r="AG3" s="134"/>
      <c r="AH3" s="134"/>
      <c r="AI3" s="73" t="s">
        <v>83</v>
      </c>
      <c r="AJ3" s="73" t="s">
        <v>51</v>
      </c>
      <c r="AK3" s="73" t="s">
        <v>52</v>
      </c>
      <c r="AL3" s="73" t="s">
        <v>84</v>
      </c>
    </row>
    <row r="4" spans="1:38" x14ac:dyDescent="0.25">
      <c r="A4" s="79">
        <v>1</v>
      </c>
      <c r="B4" s="79" t="s">
        <v>83</v>
      </c>
      <c r="C4" s="80" t="str">
        <f>+IF(ABS(L4-$V$4=0),$X$4,IF(ABS(L4-$V$6=0),$X$6,IF(ABS(L4-$V$7=0),$X$7,IF(ABS(L4-$V$8=0),$X$8,IF(ABS(L4-$V$9=0),$X$9,IF(ABS(L4-$V$10=0),$X$10,IF(ABS(L4-$V$11=0),$X$11,IF(ABS(L4-$V$15=0),$X$15,IF(ABS(L4-$V$17=0),$X$17,IF(ABS(L4-$V$18=0),$X$18,IF(ABS(L4-$V$19=0),$X$19,"")))))))))))</f>
        <v>3BHK+UT Type A</v>
      </c>
      <c r="D4" s="79">
        <v>2</v>
      </c>
      <c r="E4" s="79" t="s">
        <v>85</v>
      </c>
      <c r="F4" s="81" t="s">
        <v>86</v>
      </c>
      <c r="G4" s="81" t="s">
        <v>87</v>
      </c>
      <c r="H4" s="81" t="s">
        <v>86</v>
      </c>
      <c r="I4" s="81" t="s">
        <v>88</v>
      </c>
      <c r="J4" s="82">
        <f t="shared" ref="J4:K7" si="0">+L4/10.764</f>
        <v>116.45299145299145</v>
      </c>
      <c r="K4" s="82">
        <f t="shared" si="0"/>
        <v>32.562244518766256</v>
      </c>
      <c r="L4" s="82">
        <v>1253.5</v>
      </c>
      <c r="M4" s="83">
        <v>350.5</v>
      </c>
      <c r="N4" s="83">
        <f>+INDEX($Q$4:$AA$20,MATCH(C4,$X$4:$X$20,0),9)</f>
        <v>2295</v>
      </c>
      <c r="O4" s="84"/>
      <c r="P4" s="85">
        <v>1</v>
      </c>
      <c r="Q4" s="85" t="s">
        <v>89</v>
      </c>
      <c r="R4" s="85">
        <v>0</v>
      </c>
      <c r="S4" s="85">
        <v>0</v>
      </c>
      <c r="T4" s="85">
        <v>0</v>
      </c>
      <c r="U4" s="85">
        <v>66</v>
      </c>
      <c r="V4" s="85">
        <v>1537</v>
      </c>
      <c r="W4" s="85">
        <v>316.89999999999998</v>
      </c>
      <c r="X4" s="137" t="s">
        <v>90</v>
      </c>
      <c r="Y4" s="137">
        <v>2825</v>
      </c>
      <c r="Z4" s="137">
        <v>316.89999999999998</v>
      </c>
      <c r="AA4" s="137">
        <f>+U4+U5</f>
        <v>132</v>
      </c>
      <c r="AB4" s="86">
        <f>+AA4*Y4</f>
        <v>372900</v>
      </c>
      <c r="AE4" s="137" t="s">
        <v>90</v>
      </c>
      <c r="AF4" s="138">
        <v>1537</v>
      </c>
      <c r="AG4" s="137">
        <v>316.89999999999998</v>
      </c>
      <c r="AH4" s="139">
        <f>+SUM(AI4:AL4)</f>
        <v>132</v>
      </c>
      <c r="AI4" s="139">
        <v>0</v>
      </c>
      <c r="AJ4" s="139">
        <v>0</v>
      </c>
      <c r="AK4" s="139">
        <v>0</v>
      </c>
      <c r="AL4" s="139">
        <f>66*2</f>
        <v>132</v>
      </c>
    </row>
    <row r="5" spans="1:38" x14ac:dyDescent="0.25">
      <c r="A5" s="79">
        <v>2</v>
      </c>
      <c r="B5" s="79" t="s">
        <v>83</v>
      </c>
      <c r="C5" s="80" t="str">
        <f>+IF(ABS(L5-$V$4=0),$X$4,IF(ABS(L5-$V$6=0),$X$6,IF(ABS(L5-$V$7=0),$X$7,IF(ABS(L5-$V$8=0),$X$8,IF(ABS(L5-$V$9=0),$X$9,IF(ABS(L5-$V$10=0),$X$10,IF(ABS(L5-$V$11=0),$X$11,IF(ABS(L5-$V$15=0),$X$15,IF(ABS(L5-$V$17=0),$X$17,IF(ABS(L5-$V$18=0),$X$18,IF(ABS(L5-$V$19=0),$X$19,"")))))))))))</f>
        <v>3BHK+UT Type B</v>
      </c>
      <c r="D5" s="79">
        <v>2</v>
      </c>
      <c r="E5" s="79" t="s">
        <v>91</v>
      </c>
      <c r="F5" s="81" t="s">
        <v>86</v>
      </c>
      <c r="G5" s="81" t="s">
        <v>87</v>
      </c>
      <c r="H5" s="81" t="s">
        <v>88</v>
      </c>
      <c r="I5" s="81" t="s">
        <v>86</v>
      </c>
      <c r="J5" s="82">
        <f t="shared" si="0"/>
        <v>118.55722779635825</v>
      </c>
      <c r="K5" s="82">
        <f t="shared" si="0"/>
        <v>31.619286510590861</v>
      </c>
      <c r="L5" s="82">
        <v>1276.1500000000001</v>
      </c>
      <c r="M5" s="83">
        <v>340.35</v>
      </c>
      <c r="N5" s="83">
        <f t="shared" ref="N5:N68" si="1">+INDEX($Q$4:$AA$20,MATCH(C5,$X$4:$X$20,0),9)</f>
        <v>2335</v>
      </c>
      <c r="P5" s="85">
        <f>+P4+1</f>
        <v>2</v>
      </c>
      <c r="Q5" s="85" t="s">
        <v>92</v>
      </c>
      <c r="R5" s="85">
        <v>0</v>
      </c>
      <c r="S5" s="85">
        <v>0</v>
      </c>
      <c r="T5" s="85">
        <v>0</v>
      </c>
      <c r="U5" s="85">
        <v>66</v>
      </c>
      <c r="V5" s="85">
        <v>1537</v>
      </c>
      <c r="W5" s="85">
        <v>316.89999999999998</v>
      </c>
      <c r="X5" s="137"/>
      <c r="Y5" s="137"/>
      <c r="Z5" s="137"/>
      <c r="AA5" s="137"/>
      <c r="AB5" s="78"/>
      <c r="AE5" s="137"/>
      <c r="AF5" s="138"/>
      <c r="AG5" s="137"/>
      <c r="AH5" s="140"/>
      <c r="AI5" s="140"/>
      <c r="AJ5" s="140"/>
      <c r="AK5" s="140"/>
      <c r="AL5" s="140"/>
    </row>
    <row r="6" spans="1:38" x14ac:dyDescent="0.25">
      <c r="A6" s="79">
        <v>3</v>
      </c>
      <c r="B6" s="79" t="s">
        <v>83</v>
      </c>
      <c r="C6" s="80" t="str">
        <f t="shared" ref="C6:C69" si="2">+IF(ABS(L6-$V$4=0),$X$4,IF(ABS(L6-$V$6=0),$X$6,IF(ABS(L6-$V$7=0),$X$7,IF(ABS(L6-$V$8=0),$X$8,IF(ABS(L6-$V$9=0),$X$9,IF(ABS(L6-$V$10=0),$X$10,IF(ABS(L6-$V$11=0),$X$11,IF(ABS(L6-$V$15=0),$X$15,IF(ABS(L6-$V$17=0),$X$17,IF(ABS(L6-$V$18=0),$X$18,IF(ABS(L6-$V$19=0),$X$19,"")))))))))))</f>
        <v>3BHK+UT Type C</v>
      </c>
      <c r="D6" s="79">
        <v>2</v>
      </c>
      <c r="E6" s="79" t="s">
        <v>93</v>
      </c>
      <c r="F6" s="81" t="s">
        <v>94</v>
      </c>
      <c r="G6" s="81" t="s">
        <v>88</v>
      </c>
      <c r="H6" s="81" t="s">
        <v>88</v>
      </c>
      <c r="I6" s="81" t="s">
        <v>86</v>
      </c>
      <c r="J6" s="82">
        <f t="shared" si="0"/>
        <v>119.70921590486809</v>
      </c>
      <c r="K6" s="82">
        <f t="shared" si="0"/>
        <v>30.690263842437759</v>
      </c>
      <c r="L6" s="82">
        <v>1288.55</v>
      </c>
      <c r="M6" s="83">
        <v>330.35</v>
      </c>
      <c r="N6" s="83">
        <f t="shared" si="1"/>
        <v>2355</v>
      </c>
      <c r="P6" s="87">
        <f>+P10+1</f>
        <v>6</v>
      </c>
      <c r="Q6" s="87" t="s">
        <v>95</v>
      </c>
      <c r="R6" s="87">
        <v>22</v>
      </c>
      <c r="S6" s="87">
        <v>0</v>
      </c>
      <c r="T6" s="87">
        <v>0</v>
      </c>
      <c r="U6" s="87">
        <v>0</v>
      </c>
      <c r="V6" s="87">
        <v>1253.5</v>
      </c>
      <c r="W6" s="87">
        <v>350.5</v>
      </c>
      <c r="X6" s="88" t="s">
        <v>95</v>
      </c>
      <c r="Y6" s="88">
        <v>2295</v>
      </c>
      <c r="Z6" s="88">
        <v>350.5</v>
      </c>
      <c r="AA6" s="89">
        <f>+SUM(R6:U6)</f>
        <v>22</v>
      </c>
      <c r="AB6" s="86">
        <f t="shared" ref="AB6:AB11" si="3">+AA6*Y6</f>
        <v>50490</v>
      </c>
      <c r="AE6" s="88" t="s">
        <v>95</v>
      </c>
      <c r="AF6" s="90">
        <v>1253.5</v>
      </c>
      <c r="AG6" s="88">
        <v>350.5</v>
      </c>
      <c r="AH6" s="88">
        <f>+SUM(AI6:AL6)</f>
        <v>22</v>
      </c>
      <c r="AI6" s="88">
        <v>22</v>
      </c>
      <c r="AJ6" s="88">
        <v>0</v>
      </c>
      <c r="AK6" s="88">
        <v>0</v>
      </c>
      <c r="AL6" s="88">
        <v>0</v>
      </c>
    </row>
    <row r="7" spans="1:38" x14ac:dyDescent="0.25">
      <c r="A7" s="79">
        <v>4</v>
      </c>
      <c r="B7" s="79" t="s">
        <v>83</v>
      </c>
      <c r="C7" s="80" t="str">
        <f t="shared" si="2"/>
        <v>3BHK Compact</v>
      </c>
      <c r="D7" s="79">
        <v>2</v>
      </c>
      <c r="E7" s="79" t="s">
        <v>96</v>
      </c>
      <c r="F7" s="81" t="s">
        <v>94</v>
      </c>
      <c r="G7" s="81" t="s">
        <v>88</v>
      </c>
      <c r="H7" s="81" t="s">
        <v>86</v>
      </c>
      <c r="I7" s="81" t="s">
        <v>88</v>
      </c>
      <c r="J7" s="82">
        <f t="shared" si="0"/>
        <v>98.792270531400987</v>
      </c>
      <c r="K7" s="82">
        <f t="shared" si="0"/>
        <v>27.87068004459309</v>
      </c>
      <c r="L7" s="82">
        <v>1063.4000000000001</v>
      </c>
      <c r="M7" s="83">
        <v>300</v>
      </c>
      <c r="N7" s="83">
        <f t="shared" si="1"/>
        <v>1945</v>
      </c>
      <c r="P7" s="91">
        <f>+P6+1</f>
        <v>7</v>
      </c>
      <c r="Q7" s="91" t="s">
        <v>97</v>
      </c>
      <c r="R7" s="91">
        <v>0</v>
      </c>
      <c r="S7" s="91">
        <v>0</v>
      </c>
      <c r="T7" s="91">
        <v>27</v>
      </c>
      <c r="U7" s="91">
        <v>0</v>
      </c>
      <c r="V7" s="91">
        <v>1254.8499999999999</v>
      </c>
      <c r="W7" s="91">
        <v>477.25</v>
      </c>
      <c r="X7" s="92" t="s">
        <v>97</v>
      </c>
      <c r="Y7" s="92">
        <v>2325</v>
      </c>
      <c r="Z7" s="92">
        <v>477.25</v>
      </c>
      <c r="AA7" s="93">
        <f>+SUM(R7:U7)</f>
        <v>27</v>
      </c>
      <c r="AB7" s="86">
        <f t="shared" si="3"/>
        <v>62775</v>
      </c>
      <c r="AE7" s="92" t="s">
        <v>97</v>
      </c>
      <c r="AF7" s="94">
        <v>1254.8499999999999</v>
      </c>
      <c r="AG7" s="92">
        <v>477.25</v>
      </c>
      <c r="AH7" s="88">
        <f t="shared" ref="AH7:AH20" si="4">+SUM(AI7:AL7)</f>
        <v>27</v>
      </c>
      <c r="AI7" s="92">
        <v>0</v>
      </c>
      <c r="AJ7" s="92">
        <v>0</v>
      </c>
      <c r="AK7" s="92">
        <v>27</v>
      </c>
      <c r="AL7" s="92">
        <v>0</v>
      </c>
    </row>
    <row r="8" spans="1:38" x14ac:dyDescent="0.25">
      <c r="A8" s="79">
        <v>5</v>
      </c>
      <c r="B8" s="79" t="s">
        <v>83</v>
      </c>
      <c r="C8" s="80" t="str">
        <f t="shared" si="2"/>
        <v>3BHK+UT Type A</v>
      </c>
      <c r="D8" s="79">
        <f>+D4+1</f>
        <v>3</v>
      </c>
      <c r="E8" s="79" t="s">
        <v>98</v>
      </c>
      <c r="F8" s="81" t="s">
        <v>86</v>
      </c>
      <c r="G8" s="81" t="s">
        <v>87</v>
      </c>
      <c r="H8" s="81" t="s">
        <v>86</v>
      </c>
      <c r="I8" s="81" t="s">
        <v>88</v>
      </c>
      <c r="J8" s="83">
        <f t="shared" ref="J8:K23" si="5">J4</f>
        <v>116.45299145299145</v>
      </c>
      <c r="K8" s="83">
        <f t="shared" si="5"/>
        <v>32.562244518766256</v>
      </c>
      <c r="L8" s="82">
        <v>1253.5</v>
      </c>
      <c r="M8" s="83">
        <v>350.5</v>
      </c>
      <c r="N8" s="83">
        <f t="shared" si="1"/>
        <v>2295</v>
      </c>
      <c r="P8" s="95">
        <f>+P9+1</f>
        <v>4</v>
      </c>
      <c r="Q8" s="95" t="s">
        <v>99</v>
      </c>
      <c r="R8" s="95">
        <v>23</v>
      </c>
      <c r="S8" s="95">
        <v>26</v>
      </c>
      <c r="T8" s="95">
        <v>0</v>
      </c>
      <c r="U8" s="95">
        <v>0</v>
      </c>
      <c r="V8" s="95">
        <v>1276.1500000000001</v>
      </c>
      <c r="W8" s="95">
        <v>340.35</v>
      </c>
      <c r="X8" s="96" t="s">
        <v>99</v>
      </c>
      <c r="Y8" s="96">
        <v>2335</v>
      </c>
      <c r="Z8" s="96">
        <v>340.35</v>
      </c>
      <c r="AA8" s="97">
        <f>+SUM(R8:U8)</f>
        <v>49</v>
      </c>
      <c r="AB8" s="86">
        <f t="shared" si="3"/>
        <v>114415</v>
      </c>
      <c r="AE8" s="96" t="s">
        <v>99</v>
      </c>
      <c r="AF8" s="98">
        <v>1276.1500000000001</v>
      </c>
      <c r="AG8" s="96">
        <v>340.35</v>
      </c>
      <c r="AH8" s="96">
        <f t="shared" si="4"/>
        <v>49</v>
      </c>
      <c r="AI8" s="96">
        <v>23</v>
      </c>
      <c r="AJ8" s="96">
        <v>26</v>
      </c>
      <c r="AK8" s="96">
        <v>0</v>
      </c>
      <c r="AL8" s="96">
        <v>0</v>
      </c>
    </row>
    <row r="9" spans="1:38" x14ac:dyDescent="0.25">
      <c r="A9" s="79">
        <v>6</v>
      </c>
      <c r="B9" s="79" t="s">
        <v>83</v>
      </c>
      <c r="C9" s="80" t="str">
        <f t="shared" si="2"/>
        <v>3BHK+UT Type B</v>
      </c>
      <c r="D9" s="79">
        <f>+D5+1</f>
        <v>3</v>
      </c>
      <c r="E9" s="79" t="s">
        <v>100</v>
      </c>
      <c r="F9" s="81" t="s">
        <v>86</v>
      </c>
      <c r="G9" s="81" t="s">
        <v>87</v>
      </c>
      <c r="H9" s="81" t="s">
        <v>88</v>
      </c>
      <c r="I9" s="81" t="s">
        <v>86</v>
      </c>
      <c r="J9" s="83">
        <f t="shared" si="5"/>
        <v>118.55722779635825</v>
      </c>
      <c r="K9" s="83">
        <f t="shared" si="5"/>
        <v>31.619286510590861</v>
      </c>
      <c r="L9" s="82">
        <v>1276.1500000000001</v>
      </c>
      <c r="M9" s="83">
        <v>340.35</v>
      </c>
      <c r="N9" s="83">
        <f t="shared" si="1"/>
        <v>2335</v>
      </c>
      <c r="P9" s="99">
        <f>+P5+1</f>
        <v>3</v>
      </c>
      <c r="Q9" s="99" t="s">
        <v>101</v>
      </c>
      <c r="R9" s="99">
        <v>23</v>
      </c>
      <c r="S9" s="99">
        <v>26</v>
      </c>
      <c r="T9" s="99">
        <v>29</v>
      </c>
      <c r="U9" s="99">
        <v>0</v>
      </c>
      <c r="V9" s="99">
        <v>1288.55</v>
      </c>
      <c r="W9" s="99">
        <v>330.35</v>
      </c>
      <c r="X9" s="100" t="s">
        <v>101</v>
      </c>
      <c r="Y9" s="100">
        <v>2355</v>
      </c>
      <c r="Z9" s="100">
        <v>330.35</v>
      </c>
      <c r="AA9" s="101">
        <f>+SUM(R9:U9)</f>
        <v>78</v>
      </c>
      <c r="AB9" s="86">
        <f t="shared" si="3"/>
        <v>183690</v>
      </c>
      <c r="AE9" s="100" t="s">
        <v>101</v>
      </c>
      <c r="AF9" s="102">
        <v>1288.55</v>
      </c>
      <c r="AG9" s="100">
        <v>330.35</v>
      </c>
      <c r="AH9" s="100">
        <f t="shared" si="4"/>
        <v>78</v>
      </c>
      <c r="AI9" s="100">
        <v>23</v>
      </c>
      <c r="AJ9" s="100">
        <v>26</v>
      </c>
      <c r="AK9" s="100">
        <v>29</v>
      </c>
      <c r="AL9" s="100">
        <v>0</v>
      </c>
    </row>
    <row r="10" spans="1:38" ht="13.15" customHeight="1" x14ac:dyDescent="0.25">
      <c r="A10" s="79">
        <v>7</v>
      </c>
      <c r="B10" s="79" t="s">
        <v>83</v>
      </c>
      <c r="C10" s="80" t="str">
        <f t="shared" si="2"/>
        <v>3BHK+UT Type C</v>
      </c>
      <c r="D10" s="79">
        <f t="shared" ref="D10:D67" si="6">+D6+1</f>
        <v>3</v>
      </c>
      <c r="E10" s="79" t="s">
        <v>102</v>
      </c>
      <c r="F10" s="81" t="s">
        <v>94</v>
      </c>
      <c r="G10" s="81" t="s">
        <v>88</v>
      </c>
      <c r="H10" s="81" t="s">
        <v>88</v>
      </c>
      <c r="I10" s="81" t="s">
        <v>86</v>
      </c>
      <c r="J10" s="83">
        <f t="shared" si="5"/>
        <v>119.70921590486809</v>
      </c>
      <c r="K10" s="83">
        <f t="shared" si="5"/>
        <v>30.690263842437759</v>
      </c>
      <c r="L10" s="82">
        <v>1288.55</v>
      </c>
      <c r="M10" s="83">
        <v>330.35</v>
      </c>
      <c r="N10" s="83">
        <f t="shared" si="1"/>
        <v>2355</v>
      </c>
      <c r="P10" s="103">
        <f>+P8+1</f>
        <v>5</v>
      </c>
      <c r="Q10" s="103" t="s">
        <v>103</v>
      </c>
      <c r="R10" s="103">
        <v>0</v>
      </c>
      <c r="S10" s="103">
        <v>0</v>
      </c>
      <c r="T10" s="103">
        <v>29</v>
      </c>
      <c r="U10" s="103">
        <v>0</v>
      </c>
      <c r="V10" s="103">
        <v>1276.7</v>
      </c>
      <c r="W10" s="103">
        <v>467</v>
      </c>
      <c r="X10" s="104" t="s">
        <v>103</v>
      </c>
      <c r="Y10" s="104">
        <v>2375</v>
      </c>
      <c r="Z10" s="104">
        <v>467</v>
      </c>
      <c r="AA10" s="105">
        <f>+SUM(R10:U10)</f>
        <v>29</v>
      </c>
      <c r="AB10" s="86">
        <f t="shared" si="3"/>
        <v>68875</v>
      </c>
      <c r="AE10" s="104" t="s">
        <v>103</v>
      </c>
      <c r="AF10" s="106">
        <v>1276.7</v>
      </c>
      <c r="AG10" s="104">
        <v>467</v>
      </c>
      <c r="AH10" s="104">
        <f t="shared" si="4"/>
        <v>29</v>
      </c>
      <c r="AI10" s="104">
        <v>0</v>
      </c>
      <c r="AJ10" s="104">
        <v>0</v>
      </c>
      <c r="AK10" s="104">
        <v>29</v>
      </c>
      <c r="AL10" s="104">
        <v>0</v>
      </c>
    </row>
    <row r="11" spans="1:38" x14ac:dyDescent="0.25">
      <c r="A11" s="79">
        <v>8</v>
      </c>
      <c r="B11" s="79" t="s">
        <v>83</v>
      </c>
      <c r="C11" s="80" t="str">
        <f t="shared" si="2"/>
        <v>3BHK Compact</v>
      </c>
      <c r="D11" s="79">
        <f t="shared" si="6"/>
        <v>3</v>
      </c>
      <c r="E11" s="79" t="s">
        <v>104</v>
      </c>
      <c r="F11" s="81" t="s">
        <v>94</v>
      </c>
      <c r="G11" s="81" t="s">
        <v>88</v>
      </c>
      <c r="H11" s="81" t="s">
        <v>86</v>
      </c>
      <c r="I11" s="81" t="s">
        <v>88</v>
      </c>
      <c r="J11" s="83">
        <f t="shared" si="5"/>
        <v>98.792270531400987</v>
      </c>
      <c r="K11" s="83">
        <f t="shared" si="5"/>
        <v>27.87068004459309</v>
      </c>
      <c r="L11" s="82">
        <v>1063.4000000000001</v>
      </c>
      <c r="M11" s="83">
        <v>300</v>
      </c>
      <c r="N11" s="83">
        <f t="shared" si="1"/>
        <v>1945</v>
      </c>
      <c r="P11" s="107">
        <f>+P7+1</f>
        <v>8</v>
      </c>
      <c r="Q11" s="107" t="s">
        <v>105</v>
      </c>
      <c r="R11" s="107">
        <v>22</v>
      </c>
      <c r="S11" s="107">
        <v>2</v>
      </c>
      <c r="T11" s="107">
        <v>27</v>
      </c>
      <c r="U11" s="107">
        <v>0</v>
      </c>
      <c r="V11" s="107">
        <v>1063.4000000000001</v>
      </c>
      <c r="W11" s="108">
        <v>301.17671999999999</v>
      </c>
      <c r="X11" s="141" t="s">
        <v>106</v>
      </c>
      <c r="Y11" s="141">
        <v>1945</v>
      </c>
      <c r="Z11" s="141">
        <v>300</v>
      </c>
      <c r="AA11" s="141">
        <f>+SUM(R11:U11)+SUM(R12:U12)+SUM(R13:U13)+SUM(R14:U14)</f>
        <v>97</v>
      </c>
      <c r="AB11" s="86">
        <f t="shared" si="3"/>
        <v>188665</v>
      </c>
      <c r="AE11" s="141" t="s">
        <v>106</v>
      </c>
      <c r="AF11" s="144">
        <v>1063.4000000000001</v>
      </c>
      <c r="AG11" s="141">
        <v>300</v>
      </c>
      <c r="AH11" s="141">
        <f t="shared" si="4"/>
        <v>97</v>
      </c>
      <c r="AI11" s="141">
        <v>22</v>
      </c>
      <c r="AJ11" s="141">
        <v>48</v>
      </c>
      <c r="AK11" s="141">
        <v>27</v>
      </c>
      <c r="AL11" s="141">
        <v>0</v>
      </c>
    </row>
    <row r="12" spans="1:38" x14ac:dyDescent="0.25">
      <c r="A12" s="79">
        <v>9</v>
      </c>
      <c r="B12" s="79" t="s">
        <v>83</v>
      </c>
      <c r="C12" s="80" t="str">
        <f t="shared" si="2"/>
        <v>3BHK+UT Type A</v>
      </c>
      <c r="D12" s="79">
        <f t="shared" si="6"/>
        <v>4</v>
      </c>
      <c r="E12" s="79" t="s">
        <v>107</v>
      </c>
      <c r="F12" s="81" t="s">
        <v>86</v>
      </c>
      <c r="G12" s="81" t="s">
        <v>87</v>
      </c>
      <c r="H12" s="81" t="s">
        <v>86</v>
      </c>
      <c r="I12" s="81" t="s">
        <v>88</v>
      </c>
      <c r="J12" s="83">
        <f t="shared" si="5"/>
        <v>116.45299145299145</v>
      </c>
      <c r="K12" s="83">
        <f t="shared" si="5"/>
        <v>32.562244518766256</v>
      </c>
      <c r="L12" s="82">
        <v>1253.5</v>
      </c>
      <c r="M12" s="83">
        <v>350.5</v>
      </c>
      <c r="N12" s="83">
        <f t="shared" si="1"/>
        <v>2295</v>
      </c>
      <c r="P12" s="107">
        <f t="shared" ref="P12:P20" si="7">+P11+1</f>
        <v>9</v>
      </c>
      <c r="Q12" s="107" t="s">
        <v>108</v>
      </c>
      <c r="R12" s="107">
        <v>0</v>
      </c>
      <c r="S12" s="107">
        <v>23</v>
      </c>
      <c r="T12" s="107">
        <v>0</v>
      </c>
      <c r="U12" s="107">
        <v>0</v>
      </c>
      <c r="V12" s="107">
        <v>1063.4000000000001</v>
      </c>
      <c r="W12" s="108">
        <v>319.15259999999995</v>
      </c>
      <c r="X12" s="142"/>
      <c r="Y12" s="142"/>
      <c r="Z12" s="142"/>
      <c r="AA12" s="142"/>
      <c r="AB12" s="78"/>
      <c r="AE12" s="142"/>
      <c r="AF12" s="145"/>
      <c r="AG12" s="142"/>
      <c r="AH12" s="142">
        <f t="shared" si="4"/>
        <v>0</v>
      </c>
      <c r="AI12" s="142"/>
      <c r="AJ12" s="142"/>
      <c r="AK12" s="142"/>
      <c r="AL12" s="142"/>
    </row>
    <row r="13" spans="1:38" x14ac:dyDescent="0.25">
      <c r="A13" s="79">
        <v>10</v>
      </c>
      <c r="B13" s="79" t="s">
        <v>83</v>
      </c>
      <c r="C13" s="80" t="str">
        <f t="shared" si="2"/>
        <v>3BHK+UT Type B</v>
      </c>
      <c r="D13" s="79">
        <f t="shared" si="6"/>
        <v>4</v>
      </c>
      <c r="E13" s="79" t="s">
        <v>109</v>
      </c>
      <c r="F13" s="81" t="s">
        <v>86</v>
      </c>
      <c r="G13" s="81" t="s">
        <v>87</v>
      </c>
      <c r="H13" s="81" t="s">
        <v>88</v>
      </c>
      <c r="I13" s="81" t="s">
        <v>86</v>
      </c>
      <c r="J13" s="83">
        <f t="shared" si="5"/>
        <v>118.55722779635825</v>
      </c>
      <c r="K13" s="83">
        <f t="shared" si="5"/>
        <v>31.619286510590861</v>
      </c>
      <c r="L13" s="82">
        <v>1276.1500000000001</v>
      </c>
      <c r="M13" s="83">
        <v>340.35</v>
      </c>
      <c r="N13" s="83">
        <f t="shared" si="1"/>
        <v>2335</v>
      </c>
      <c r="P13" s="107">
        <f t="shared" si="7"/>
        <v>10</v>
      </c>
      <c r="Q13" s="107" t="s">
        <v>110</v>
      </c>
      <c r="R13" s="107">
        <v>0</v>
      </c>
      <c r="S13" s="107">
        <v>22</v>
      </c>
      <c r="T13" s="107">
        <v>0</v>
      </c>
      <c r="U13" s="107">
        <v>0</v>
      </c>
      <c r="V13" s="107">
        <v>1063.4000000000001</v>
      </c>
      <c r="W13" s="108">
        <v>301.17671999999999</v>
      </c>
      <c r="X13" s="142"/>
      <c r="Y13" s="142"/>
      <c r="Z13" s="142"/>
      <c r="AA13" s="142"/>
      <c r="AB13" s="78"/>
      <c r="AE13" s="142"/>
      <c r="AF13" s="145"/>
      <c r="AG13" s="142"/>
      <c r="AH13" s="142">
        <f t="shared" si="4"/>
        <v>0</v>
      </c>
      <c r="AI13" s="142"/>
      <c r="AJ13" s="142"/>
      <c r="AK13" s="142"/>
      <c r="AL13" s="142"/>
    </row>
    <row r="14" spans="1:38" x14ac:dyDescent="0.25">
      <c r="A14" s="79">
        <v>11</v>
      </c>
      <c r="B14" s="79" t="s">
        <v>83</v>
      </c>
      <c r="C14" s="80" t="str">
        <f t="shared" si="2"/>
        <v>3BHK+UT Type C</v>
      </c>
      <c r="D14" s="79">
        <f t="shared" si="6"/>
        <v>4</v>
      </c>
      <c r="E14" s="79" t="s">
        <v>111</v>
      </c>
      <c r="F14" s="81" t="s">
        <v>94</v>
      </c>
      <c r="G14" s="81" t="s">
        <v>88</v>
      </c>
      <c r="H14" s="81" t="s">
        <v>88</v>
      </c>
      <c r="I14" s="81" t="s">
        <v>86</v>
      </c>
      <c r="J14" s="83">
        <f t="shared" si="5"/>
        <v>119.70921590486809</v>
      </c>
      <c r="K14" s="83">
        <f t="shared" si="5"/>
        <v>30.690263842437759</v>
      </c>
      <c r="L14" s="82">
        <v>1288.55</v>
      </c>
      <c r="M14" s="83">
        <v>330.35</v>
      </c>
      <c r="N14" s="83">
        <f t="shared" si="1"/>
        <v>2355</v>
      </c>
      <c r="P14" s="107">
        <f t="shared" si="7"/>
        <v>11</v>
      </c>
      <c r="Q14" s="107" t="s">
        <v>112</v>
      </c>
      <c r="R14" s="107">
        <v>0</v>
      </c>
      <c r="S14" s="107">
        <v>1</v>
      </c>
      <c r="T14" s="107">
        <v>0</v>
      </c>
      <c r="U14" s="107">
        <v>0</v>
      </c>
      <c r="V14" s="107">
        <v>1063.4000000000001</v>
      </c>
      <c r="W14" s="108">
        <v>319.15259999999995</v>
      </c>
      <c r="X14" s="143"/>
      <c r="Y14" s="143"/>
      <c r="Z14" s="143"/>
      <c r="AA14" s="143"/>
      <c r="AB14" s="78"/>
      <c r="AE14" s="143"/>
      <c r="AF14" s="146"/>
      <c r="AG14" s="143"/>
      <c r="AH14" s="143">
        <f t="shared" si="4"/>
        <v>0</v>
      </c>
      <c r="AI14" s="143"/>
      <c r="AJ14" s="143"/>
      <c r="AK14" s="143"/>
      <c r="AL14" s="143"/>
    </row>
    <row r="15" spans="1:38" x14ac:dyDescent="0.25">
      <c r="A15" s="79">
        <v>12</v>
      </c>
      <c r="B15" s="79" t="s">
        <v>83</v>
      </c>
      <c r="C15" s="80" t="str">
        <f t="shared" si="2"/>
        <v>3BHK Compact</v>
      </c>
      <c r="D15" s="79">
        <f t="shared" si="6"/>
        <v>4</v>
      </c>
      <c r="E15" s="79" t="s">
        <v>113</v>
      </c>
      <c r="F15" s="81" t="s">
        <v>94</v>
      </c>
      <c r="G15" s="81" t="s">
        <v>88</v>
      </c>
      <c r="H15" s="81" t="s">
        <v>86</v>
      </c>
      <c r="I15" s="81" t="s">
        <v>88</v>
      </c>
      <c r="J15" s="83">
        <f t="shared" si="5"/>
        <v>98.792270531400987</v>
      </c>
      <c r="K15" s="83">
        <f t="shared" si="5"/>
        <v>27.87068004459309</v>
      </c>
      <c r="L15" s="82">
        <v>1063.4000000000001</v>
      </c>
      <c r="M15" s="83">
        <v>300</v>
      </c>
      <c r="N15" s="83">
        <f t="shared" si="1"/>
        <v>1945</v>
      </c>
      <c r="P15" s="109">
        <f t="shared" si="7"/>
        <v>12</v>
      </c>
      <c r="Q15" s="109" t="s">
        <v>114</v>
      </c>
      <c r="R15" s="109">
        <v>0</v>
      </c>
      <c r="S15" s="109">
        <v>0</v>
      </c>
      <c r="T15" s="109">
        <v>0</v>
      </c>
      <c r="U15" s="109">
        <v>2</v>
      </c>
      <c r="V15" s="109">
        <v>1392.95</v>
      </c>
      <c r="W15" s="109">
        <v>297.5</v>
      </c>
      <c r="X15" s="147" t="s">
        <v>115</v>
      </c>
      <c r="Y15" s="147">
        <v>2545</v>
      </c>
      <c r="Z15" s="147">
        <v>297.5</v>
      </c>
      <c r="AA15" s="147">
        <f>+U15+U16</f>
        <v>4</v>
      </c>
      <c r="AB15" s="78">
        <f>+AA15*Y15</f>
        <v>10180</v>
      </c>
      <c r="AE15" s="147" t="s">
        <v>115</v>
      </c>
      <c r="AF15" s="153">
        <v>1392.95</v>
      </c>
      <c r="AG15" s="147">
        <v>297.5</v>
      </c>
      <c r="AH15" s="147">
        <f t="shared" si="4"/>
        <v>4</v>
      </c>
      <c r="AI15" s="147">
        <v>0</v>
      </c>
      <c r="AJ15" s="147">
        <v>0</v>
      </c>
      <c r="AK15" s="147">
        <v>0</v>
      </c>
      <c r="AL15" s="147">
        <v>4</v>
      </c>
    </row>
    <row r="16" spans="1:38" x14ac:dyDescent="0.25">
      <c r="A16" s="79">
        <v>13</v>
      </c>
      <c r="B16" s="79" t="s">
        <v>83</v>
      </c>
      <c r="C16" s="80" t="str">
        <f t="shared" si="2"/>
        <v>3BHK+UT Type A</v>
      </c>
      <c r="D16" s="79">
        <f t="shared" si="6"/>
        <v>5</v>
      </c>
      <c r="E16" s="79" t="s">
        <v>116</v>
      </c>
      <c r="F16" s="81" t="s">
        <v>86</v>
      </c>
      <c r="G16" s="81" t="s">
        <v>87</v>
      </c>
      <c r="H16" s="81" t="s">
        <v>86</v>
      </c>
      <c r="I16" s="81" t="s">
        <v>88</v>
      </c>
      <c r="J16" s="83">
        <f t="shared" si="5"/>
        <v>116.45299145299145</v>
      </c>
      <c r="K16" s="83">
        <f t="shared" si="5"/>
        <v>32.562244518766256</v>
      </c>
      <c r="L16" s="82">
        <v>1253.5</v>
      </c>
      <c r="M16" s="83">
        <v>350.5</v>
      </c>
      <c r="N16" s="83">
        <f t="shared" si="1"/>
        <v>2295</v>
      </c>
      <c r="P16" s="109">
        <f t="shared" si="7"/>
        <v>13</v>
      </c>
      <c r="Q16" s="109" t="s">
        <v>117</v>
      </c>
      <c r="R16" s="109">
        <v>0</v>
      </c>
      <c r="S16" s="109">
        <v>0</v>
      </c>
      <c r="T16" s="109">
        <v>0</v>
      </c>
      <c r="U16" s="109">
        <v>2</v>
      </c>
      <c r="V16" s="109">
        <v>1392.95</v>
      </c>
      <c r="W16" s="109">
        <v>297.5</v>
      </c>
      <c r="X16" s="148"/>
      <c r="Y16" s="148"/>
      <c r="Z16" s="148"/>
      <c r="AA16" s="148"/>
      <c r="AB16" s="78"/>
      <c r="AE16" s="148"/>
      <c r="AF16" s="154"/>
      <c r="AG16" s="148"/>
      <c r="AH16" s="148">
        <f t="shared" si="4"/>
        <v>0</v>
      </c>
      <c r="AI16" s="148"/>
      <c r="AJ16" s="148"/>
      <c r="AK16" s="148"/>
      <c r="AL16" s="148"/>
    </row>
    <row r="17" spans="1:38" x14ac:dyDescent="0.25">
      <c r="A17" s="79">
        <v>14</v>
      </c>
      <c r="B17" s="79" t="s">
        <v>83</v>
      </c>
      <c r="C17" s="80" t="str">
        <f t="shared" si="2"/>
        <v>3BHK+UT Type B</v>
      </c>
      <c r="D17" s="79">
        <f t="shared" si="6"/>
        <v>5</v>
      </c>
      <c r="E17" s="79" t="s">
        <v>118</v>
      </c>
      <c r="F17" s="81" t="s">
        <v>86</v>
      </c>
      <c r="G17" s="81" t="s">
        <v>87</v>
      </c>
      <c r="H17" s="81" t="s">
        <v>88</v>
      </c>
      <c r="I17" s="81" t="s">
        <v>86</v>
      </c>
      <c r="J17" s="83">
        <f t="shared" si="5"/>
        <v>118.55722779635825</v>
      </c>
      <c r="K17" s="83">
        <f t="shared" si="5"/>
        <v>31.619286510590861</v>
      </c>
      <c r="L17" s="82">
        <v>1276.1500000000001</v>
      </c>
      <c r="M17" s="83">
        <v>340.35</v>
      </c>
      <c r="N17" s="83">
        <f t="shared" si="1"/>
        <v>2335</v>
      </c>
      <c r="P17" s="110">
        <f t="shared" si="7"/>
        <v>14</v>
      </c>
      <c r="Q17" s="110" t="s">
        <v>119</v>
      </c>
      <c r="R17" s="110">
        <v>1</v>
      </c>
      <c r="S17" s="110">
        <v>0</v>
      </c>
      <c r="T17" s="110">
        <v>0</v>
      </c>
      <c r="U17" s="110">
        <v>0</v>
      </c>
      <c r="V17" s="110">
        <v>1117.8499999999999</v>
      </c>
      <c r="W17" s="110">
        <v>320.64999999999998</v>
      </c>
      <c r="X17" s="111" t="s">
        <v>120</v>
      </c>
      <c r="Y17" s="111">
        <v>2045</v>
      </c>
      <c r="Z17" s="111">
        <v>320.64999999999998</v>
      </c>
      <c r="AA17" s="112">
        <f>+R17</f>
        <v>1</v>
      </c>
      <c r="AB17" s="78">
        <f>+AA17*Y17</f>
        <v>2045</v>
      </c>
      <c r="AE17" s="111" t="s">
        <v>120</v>
      </c>
      <c r="AF17" s="113">
        <v>1117.8499999999999</v>
      </c>
      <c r="AG17" s="111">
        <v>320.64999999999998</v>
      </c>
      <c r="AH17" s="111">
        <f t="shared" si="4"/>
        <v>1</v>
      </c>
      <c r="AI17" s="111">
        <v>1</v>
      </c>
      <c r="AJ17" s="111">
        <v>0</v>
      </c>
      <c r="AK17" s="111">
        <v>0</v>
      </c>
      <c r="AL17" s="111">
        <v>0</v>
      </c>
    </row>
    <row r="18" spans="1:38" x14ac:dyDescent="0.25">
      <c r="A18" s="79">
        <v>15</v>
      </c>
      <c r="B18" s="79" t="s">
        <v>83</v>
      </c>
      <c r="C18" s="80" t="str">
        <f t="shared" si="2"/>
        <v>3BHK+UT Type C</v>
      </c>
      <c r="D18" s="79">
        <f t="shared" si="6"/>
        <v>5</v>
      </c>
      <c r="E18" s="79" t="s">
        <v>121</v>
      </c>
      <c r="F18" s="81" t="s">
        <v>94</v>
      </c>
      <c r="G18" s="81" t="s">
        <v>88</v>
      </c>
      <c r="H18" s="81" t="s">
        <v>88</v>
      </c>
      <c r="I18" s="81" t="s">
        <v>86</v>
      </c>
      <c r="J18" s="83">
        <f t="shared" si="5"/>
        <v>119.70921590486809</v>
      </c>
      <c r="K18" s="83">
        <f t="shared" si="5"/>
        <v>30.690263842437759</v>
      </c>
      <c r="L18" s="82">
        <v>1288.55</v>
      </c>
      <c r="M18" s="83">
        <v>330.35</v>
      </c>
      <c r="N18" s="83">
        <f t="shared" si="1"/>
        <v>2355</v>
      </c>
      <c r="P18" s="114">
        <f t="shared" si="7"/>
        <v>15</v>
      </c>
      <c r="Q18" s="114" t="s">
        <v>122</v>
      </c>
      <c r="R18" s="114">
        <v>0</v>
      </c>
      <c r="S18" s="114">
        <v>0</v>
      </c>
      <c r="T18" s="114">
        <v>2</v>
      </c>
      <c r="U18" s="114">
        <v>0</v>
      </c>
      <c r="V18" s="114">
        <v>1120</v>
      </c>
      <c r="W18" s="114">
        <v>447.45</v>
      </c>
      <c r="X18" s="115" t="s">
        <v>123</v>
      </c>
      <c r="Y18" s="115">
        <v>2085</v>
      </c>
      <c r="Z18" s="115">
        <v>447.45</v>
      </c>
      <c r="AA18" s="116">
        <f>+T18</f>
        <v>2</v>
      </c>
      <c r="AB18" s="78">
        <f>+AA18*Y18</f>
        <v>4170</v>
      </c>
      <c r="AE18" s="115" t="s">
        <v>123</v>
      </c>
      <c r="AF18" s="117">
        <v>1120</v>
      </c>
      <c r="AG18" s="115">
        <v>447.45</v>
      </c>
      <c r="AH18" s="115">
        <f t="shared" si="4"/>
        <v>2</v>
      </c>
      <c r="AI18" s="115">
        <v>0</v>
      </c>
      <c r="AJ18" s="115">
        <v>0</v>
      </c>
      <c r="AK18" s="115">
        <v>2</v>
      </c>
      <c r="AL18" s="115">
        <v>0</v>
      </c>
    </row>
    <row r="19" spans="1:38" x14ac:dyDescent="0.25">
      <c r="A19" s="79">
        <v>16</v>
      </c>
      <c r="B19" s="79" t="s">
        <v>83</v>
      </c>
      <c r="C19" s="80" t="str">
        <f t="shared" si="2"/>
        <v>3BHK Compact</v>
      </c>
      <c r="D19" s="79">
        <f t="shared" si="6"/>
        <v>5</v>
      </c>
      <c r="E19" s="79" t="s">
        <v>124</v>
      </c>
      <c r="F19" s="81" t="s">
        <v>94</v>
      </c>
      <c r="G19" s="81" t="s">
        <v>88</v>
      </c>
      <c r="H19" s="81" t="s">
        <v>86</v>
      </c>
      <c r="I19" s="81" t="s">
        <v>88</v>
      </c>
      <c r="J19" s="83">
        <f t="shared" si="5"/>
        <v>98.792270531400987</v>
      </c>
      <c r="K19" s="83">
        <f t="shared" si="5"/>
        <v>27.87068004459309</v>
      </c>
      <c r="L19" s="82">
        <v>1063.4000000000001</v>
      </c>
      <c r="M19" s="83">
        <v>300</v>
      </c>
      <c r="N19" s="83">
        <f t="shared" si="1"/>
        <v>1945</v>
      </c>
      <c r="P19" s="118">
        <f t="shared" si="7"/>
        <v>16</v>
      </c>
      <c r="Q19" s="118" t="s">
        <v>125</v>
      </c>
      <c r="R19" s="118">
        <v>1</v>
      </c>
      <c r="S19" s="118">
        <v>2</v>
      </c>
      <c r="T19" s="118">
        <v>2</v>
      </c>
      <c r="U19" s="118">
        <v>0</v>
      </c>
      <c r="V19" s="118">
        <v>939.2</v>
      </c>
      <c r="W19" s="119">
        <v>271.36043999999998</v>
      </c>
      <c r="X19" s="149" t="s">
        <v>126</v>
      </c>
      <c r="Y19" s="149">
        <v>1715</v>
      </c>
      <c r="Z19" s="149">
        <v>270</v>
      </c>
      <c r="AA19" s="149">
        <f>+R19+S19+T19+S20</f>
        <v>7</v>
      </c>
      <c r="AB19" s="78">
        <f>+AA19*Y19</f>
        <v>12005</v>
      </c>
      <c r="AE19" s="149" t="s">
        <v>126</v>
      </c>
      <c r="AF19" s="151">
        <v>939.2</v>
      </c>
      <c r="AG19" s="149">
        <v>270</v>
      </c>
      <c r="AH19" s="149">
        <f t="shared" si="4"/>
        <v>7</v>
      </c>
      <c r="AI19" s="149">
        <v>1</v>
      </c>
      <c r="AJ19" s="149">
        <v>4</v>
      </c>
      <c r="AK19" s="149">
        <v>2</v>
      </c>
      <c r="AL19" s="149">
        <v>0</v>
      </c>
    </row>
    <row r="20" spans="1:38" x14ac:dyDescent="0.25">
      <c r="A20" s="79">
        <v>17</v>
      </c>
      <c r="B20" s="79" t="s">
        <v>83</v>
      </c>
      <c r="C20" s="80" t="str">
        <f t="shared" si="2"/>
        <v>3BHK+UT Type A</v>
      </c>
      <c r="D20" s="79">
        <f t="shared" si="6"/>
        <v>6</v>
      </c>
      <c r="E20" s="79" t="s">
        <v>127</v>
      </c>
      <c r="F20" s="81" t="s">
        <v>86</v>
      </c>
      <c r="G20" s="81" t="s">
        <v>87</v>
      </c>
      <c r="H20" s="81" t="s">
        <v>86</v>
      </c>
      <c r="I20" s="81" t="s">
        <v>88</v>
      </c>
      <c r="J20" s="83">
        <f t="shared" si="5"/>
        <v>116.45299145299145</v>
      </c>
      <c r="K20" s="83">
        <f t="shared" si="5"/>
        <v>32.562244518766256</v>
      </c>
      <c r="L20" s="82">
        <v>1253.5</v>
      </c>
      <c r="M20" s="83">
        <v>350.5</v>
      </c>
      <c r="N20" s="83">
        <f t="shared" si="1"/>
        <v>2295</v>
      </c>
      <c r="P20" s="118">
        <f t="shared" si="7"/>
        <v>17</v>
      </c>
      <c r="Q20" s="118" t="s">
        <v>128</v>
      </c>
      <c r="R20" s="118">
        <v>0</v>
      </c>
      <c r="S20" s="118">
        <v>2</v>
      </c>
      <c r="T20" s="118">
        <v>0</v>
      </c>
      <c r="U20" s="118">
        <v>0</v>
      </c>
      <c r="V20" s="118">
        <v>939.2</v>
      </c>
      <c r="W20" s="119">
        <v>289.22868</v>
      </c>
      <c r="X20" s="150"/>
      <c r="Y20" s="150"/>
      <c r="Z20" s="150"/>
      <c r="AA20" s="150"/>
      <c r="AB20" s="78"/>
      <c r="AE20" s="150"/>
      <c r="AF20" s="152"/>
      <c r="AG20" s="150"/>
      <c r="AH20" s="150">
        <f t="shared" si="4"/>
        <v>0</v>
      </c>
      <c r="AI20" s="150"/>
      <c r="AJ20" s="150"/>
      <c r="AK20" s="150"/>
      <c r="AL20" s="150"/>
    </row>
    <row r="21" spans="1:38" x14ac:dyDescent="0.25">
      <c r="A21" s="79">
        <v>18</v>
      </c>
      <c r="B21" s="79" t="s">
        <v>83</v>
      </c>
      <c r="C21" s="80" t="str">
        <f t="shared" si="2"/>
        <v>3BHK+UT Type B</v>
      </c>
      <c r="D21" s="79">
        <f t="shared" si="6"/>
        <v>6</v>
      </c>
      <c r="E21" s="79" t="s">
        <v>129</v>
      </c>
      <c r="F21" s="81" t="s">
        <v>86</v>
      </c>
      <c r="G21" s="81" t="s">
        <v>87</v>
      </c>
      <c r="H21" s="81" t="s">
        <v>88</v>
      </c>
      <c r="I21" s="81" t="s">
        <v>86</v>
      </c>
      <c r="J21" s="83">
        <f t="shared" si="5"/>
        <v>118.55722779635825</v>
      </c>
      <c r="K21" s="83">
        <f t="shared" si="5"/>
        <v>31.619286510590861</v>
      </c>
      <c r="L21" s="82">
        <v>1276.1500000000001</v>
      </c>
      <c r="M21" s="83">
        <v>340.35</v>
      </c>
      <c r="N21" s="83">
        <f t="shared" si="1"/>
        <v>2335</v>
      </c>
      <c r="P21" s="120"/>
      <c r="Q21" s="120"/>
      <c r="R21" s="120">
        <f>SUM(R4:R20)</f>
        <v>92</v>
      </c>
      <c r="S21" s="120">
        <f>SUM(S4:S20)</f>
        <v>104</v>
      </c>
      <c r="T21" s="120">
        <f>SUM(T4:T20)</f>
        <v>116</v>
      </c>
      <c r="U21" s="120">
        <f>SUM(U4:U20)</f>
        <v>136</v>
      </c>
      <c r="V21" s="120"/>
      <c r="W21" s="120"/>
      <c r="X21" s="78"/>
      <c r="Y21" s="78"/>
      <c r="Z21" s="78"/>
      <c r="AA21" s="78"/>
      <c r="AB21" s="121">
        <f>+SUM(AB4:AB19)</f>
        <v>1070210</v>
      </c>
      <c r="AI21" s="120">
        <f>SUM(AI4:AI20)</f>
        <v>92</v>
      </c>
      <c r="AJ21" s="120">
        <f>SUM(AJ4:AJ20)</f>
        <v>104</v>
      </c>
      <c r="AK21" s="120">
        <f>SUM(AK4:AK20)</f>
        <v>116</v>
      </c>
      <c r="AL21" s="120">
        <f>SUM(AL4:AL20)</f>
        <v>136</v>
      </c>
    </row>
    <row r="22" spans="1:38" x14ac:dyDescent="0.25">
      <c r="A22" s="79">
        <v>19</v>
      </c>
      <c r="B22" s="79" t="s">
        <v>83</v>
      </c>
      <c r="C22" s="80" t="str">
        <f t="shared" si="2"/>
        <v>3BHK+UT Type C</v>
      </c>
      <c r="D22" s="79">
        <f t="shared" si="6"/>
        <v>6</v>
      </c>
      <c r="E22" s="79" t="s">
        <v>130</v>
      </c>
      <c r="F22" s="81" t="s">
        <v>94</v>
      </c>
      <c r="G22" s="81" t="s">
        <v>88</v>
      </c>
      <c r="H22" s="81" t="s">
        <v>88</v>
      </c>
      <c r="I22" s="81" t="s">
        <v>86</v>
      </c>
      <c r="J22" s="83">
        <f t="shared" si="5"/>
        <v>119.70921590486809</v>
      </c>
      <c r="K22" s="83">
        <f t="shared" si="5"/>
        <v>30.690263842437759</v>
      </c>
      <c r="L22" s="82">
        <v>1288.55</v>
      </c>
      <c r="M22" s="83">
        <v>330.35</v>
      </c>
      <c r="N22" s="83">
        <f t="shared" si="1"/>
        <v>2355</v>
      </c>
    </row>
    <row r="23" spans="1:38" x14ac:dyDescent="0.25">
      <c r="A23" s="79">
        <v>20</v>
      </c>
      <c r="B23" s="79" t="s">
        <v>83</v>
      </c>
      <c r="C23" s="80" t="str">
        <f t="shared" si="2"/>
        <v>3BHK Compact</v>
      </c>
      <c r="D23" s="79">
        <f t="shared" si="6"/>
        <v>6</v>
      </c>
      <c r="E23" s="79" t="s">
        <v>131</v>
      </c>
      <c r="F23" s="81" t="s">
        <v>94</v>
      </c>
      <c r="G23" s="81" t="s">
        <v>88</v>
      </c>
      <c r="H23" s="81" t="s">
        <v>86</v>
      </c>
      <c r="I23" s="81" t="s">
        <v>88</v>
      </c>
      <c r="J23" s="83">
        <f t="shared" si="5"/>
        <v>98.792270531400987</v>
      </c>
      <c r="K23" s="83">
        <f t="shared" si="5"/>
        <v>27.87068004459309</v>
      </c>
      <c r="L23" s="82">
        <v>1063.4000000000001</v>
      </c>
      <c r="M23" s="83">
        <v>300</v>
      </c>
      <c r="N23" s="83">
        <f t="shared" si="1"/>
        <v>1945</v>
      </c>
    </row>
    <row r="24" spans="1:38" x14ac:dyDescent="0.25">
      <c r="A24" s="79">
        <v>21</v>
      </c>
      <c r="B24" s="79" t="s">
        <v>83</v>
      </c>
      <c r="C24" s="80" t="str">
        <f t="shared" si="2"/>
        <v>3BHK+UT Type A</v>
      </c>
      <c r="D24" s="79">
        <f t="shared" si="6"/>
        <v>7</v>
      </c>
      <c r="E24" s="79" t="s">
        <v>132</v>
      </c>
      <c r="F24" s="81" t="s">
        <v>86</v>
      </c>
      <c r="G24" s="81" t="s">
        <v>87</v>
      </c>
      <c r="H24" s="81" t="s">
        <v>86</v>
      </c>
      <c r="I24" s="81" t="s">
        <v>88</v>
      </c>
      <c r="J24" s="83">
        <f t="shared" ref="J24:K39" si="8">J20</f>
        <v>116.45299145299145</v>
      </c>
      <c r="K24" s="83">
        <f t="shared" si="8"/>
        <v>32.562244518766256</v>
      </c>
      <c r="L24" s="82">
        <v>1253.5</v>
      </c>
      <c r="M24" s="83">
        <v>350.5</v>
      </c>
      <c r="N24" s="83">
        <f t="shared" si="1"/>
        <v>2295</v>
      </c>
      <c r="P24" s="155" t="s">
        <v>133</v>
      </c>
      <c r="Q24" s="155"/>
      <c r="R24" s="155"/>
      <c r="S24" s="155"/>
      <c r="T24" s="155"/>
    </row>
    <row r="25" spans="1:38" x14ac:dyDescent="0.25">
      <c r="A25" s="79">
        <v>22</v>
      </c>
      <c r="B25" s="79" t="s">
        <v>83</v>
      </c>
      <c r="C25" s="80" t="str">
        <f t="shared" si="2"/>
        <v>3BHK+UT Type B</v>
      </c>
      <c r="D25" s="79">
        <f t="shared" si="6"/>
        <v>7</v>
      </c>
      <c r="E25" s="79" t="s">
        <v>134</v>
      </c>
      <c r="F25" s="81" t="s">
        <v>86</v>
      </c>
      <c r="G25" s="81" t="s">
        <v>87</v>
      </c>
      <c r="H25" s="81" t="s">
        <v>88</v>
      </c>
      <c r="I25" s="81" t="s">
        <v>86</v>
      </c>
      <c r="J25" s="83">
        <f t="shared" si="8"/>
        <v>118.55722779635825</v>
      </c>
      <c r="K25" s="83">
        <f t="shared" si="8"/>
        <v>31.619286510590861</v>
      </c>
      <c r="L25" s="82">
        <v>1276.1500000000001</v>
      </c>
      <c r="M25" s="83">
        <v>340.35</v>
      </c>
      <c r="N25" s="83">
        <f t="shared" si="1"/>
        <v>2335</v>
      </c>
      <c r="P25" s="122">
        <v>1</v>
      </c>
      <c r="Q25" s="122" t="s">
        <v>135</v>
      </c>
      <c r="R25" s="123">
        <v>939.2</v>
      </c>
      <c r="S25" s="123">
        <v>270</v>
      </c>
      <c r="T25" s="123">
        <v>7</v>
      </c>
    </row>
    <row r="26" spans="1:38" x14ac:dyDescent="0.25">
      <c r="A26" s="79">
        <v>23</v>
      </c>
      <c r="B26" s="79" t="s">
        <v>83</v>
      </c>
      <c r="C26" s="80" t="str">
        <f t="shared" si="2"/>
        <v>3BHK+UT Type C</v>
      </c>
      <c r="D26" s="79">
        <f t="shared" si="6"/>
        <v>7</v>
      </c>
      <c r="E26" s="79" t="s">
        <v>136</v>
      </c>
      <c r="F26" s="81" t="s">
        <v>94</v>
      </c>
      <c r="G26" s="81" t="s">
        <v>88</v>
      </c>
      <c r="H26" s="81" t="s">
        <v>88</v>
      </c>
      <c r="I26" s="81" t="s">
        <v>86</v>
      </c>
      <c r="J26" s="83">
        <f t="shared" si="8"/>
        <v>119.70921590486809</v>
      </c>
      <c r="K26" s="83">
        <f t="shared" si="8"/>
        <v>30.690263842437759</v>
      </c>
      <c r="L26" s="82">
        <v>1288.55</v>
      </c>
      <c r="M26" s="83">
        <v>330.35</v>
      </c>
      <c r="N26" s="83">
        <f t="shared" si="1"/>
        <v>2355</v>
      </c>
      <c r="P26" s="122">
        <v>2</v>
      </c>
      <c r="Q26" s="122" t="s">
        <v>137</v>
      </c>
      <c r="R26" s="123">
        <v>1063.4000000000001</v>
      </c>
      <c r="S26" s="123">
        <v>300</v>
      </c>
      <c r="T26" s="123">
        <v>52</v>
      </c>
    </row>
    <row r="27" spans="1:38" x14ac:dyDescent="0.25">
      <c r="A27" s="79">
        <v>24</v>
      </c>
      <c r="B27" s="79" t="s">
        <v>83</v>
      </c>
      <c r="C27" s="80" t="str">
        <f t="shared" si="2"/>
        <v>3BHK Compact</v>
      </c>
      <c r="D27" s="79">
        <f t="shared" si="6"/>
        <v>7</v>
      </c>
      <c r="E27" s="79" t="s">
        <v>138</v>
      </c>
      <c r="F27" s="81" t="s">
        <v>94</v>
      </c>
      <c r="G27" s="81" t="s">
        <v>88</v>
      </c>
      <c r="H27" s="81" t="s">
        <v>86</v>
      </c>
      <c r="I27" s="81" t="s">
        <v>88</v>
      </c>
      <c r="J27" s="83">
        <f t="shared" si="8"/>
        <v>98.792270531400987</v>
      </c>
      <c r="K27" s="83">
        <f t="shared" si="8"/>
        <v>27.87068004459309</v>
      </c>
      <c r="L27" s="82">
        <v>1063.4000000000001</v>
      </c>
      <c r="M27" s="83">
        <v>300</v>
      </c>
      <c r="N27" s="83">
        <f t="shared" si="1"/>
        <v>1945</v>
      </c>
      <c r="P27" s="122">
        <v>3</v>
      </c>
      <c r="Q27" s="122" t="s">
        <v>110</v>
      </c>
      <c r="R27" s="123">
        <v>1063.4000000000001</v>
      </c>
      <c r="S27" s="123">
        <v>300</v>
      </c>
      <c r="T27" s="123">
        <v>45</v>
      </c>
    </row>
    <row r="28" spans="1:38" x14ac:dyDescent="0.25">
      <c r="A28" s="79">
        <v>25</v>
      </c>
      <c r="B28" s="79" t="s">
        <v>83</v>
      </c>
      <c r="C28" s="80" t="str">
        <f t="shared" si="2"/>
        <v>3BHK+UT Type A</v>
      </c>
      <c r="D28" s="79">
        <f t="shared" si="6"/>
        <v>8</v>
      </c>
      <c r="E28" s="79" t="s">
        <v>139</v>
      </c>
      <c r="F28" s="81" t="s">
        <v>86</v>
      </c>
      <c r="G28" s="81" t="s">
        <v>87</v>
      </c>
      <c r="H28" s="81" t="s">
        <v>86</v>
      </c>
      <c r="I28" s="81" t="s">
        <v>88</v>
      </c>
      <c r="J28" s="83">
        <f t="shared" si="8"/>
        <v>116.45299145299145</v>
      </c>
      <c r="K28" s="83">
        <f t="shared" si="8"/>
        <v>32.562244518766256</v>
      </c>
      <c r="L28" s="82">
        <v>1253.5</v>
      </c>
      <c r="M28" s="83">
        <v>350.5</v>
      </c>
      <c r="N28" s="83">
        <f t="shared" si="1"/>
        <v>2295</v>
      </c>
      <c r="P28" s="122">
        <v>4</v>
      </c>
      <c r="Q28" s="122" t="s">
        <v>119</v>
      </c>
      <c r="R28" s="123">
        <v>1117.8499999999999</v>
      </c>
      <c r="S28" s="123">
        <v>320.64999999999998</v>
      </c>
      <c r="T28" s="123">
        <v>1</v>
      </c>
    </row>
    <row r="29" spans="1:38" x14ac:dyDescent="0.25">
      <c r="A29" s="79">
        <v>26</v>
      </c>
      <c r="B29" s="79" t="s">
        <v>83</v>
      </c>
      <c r="C29" s="80" t="str">
        <f t="shared" si="2"/>
        <v>3BHK+UT Type B</v>
      </c>
      <c r="D29" s="79">
        <f t="shared" si="6"/>
        <v>8</v>
      </c>
      <c r="E29" s="79" t="s">
        <v>140</v>
      </c>
      <c r="F29" s="81" t="s">
        <v>86</v>
      </c>
      <c r="G29" s="81" t="s">
        <v>87</v>
      </c>
      <c r="H29" s="81" t="s">
        <v>88</v>
      </c>
      <c r="I29" s="81" t="s">
        <v>86</v>
      </c>
      <c r="J29" s="83">
        <f t="shared" si="8"/>
        <v>118.55722779635825</v>
      </c>
      <c r="K29" s="83">
        <f t="shared" si="8"/>
        <v>31.619286510590861</v>
      </c>
      <c r="L29" s="82">
        <v>1276.1500000000001</v>
      </c>
      <c r="M29" s="83">
        <v>340.35</v>
      </c>
      <c r="N29" s="83">
        <f t="shared" si="1"/>
        <v>2335</v>
      </c>
      <c r="P29" s="122">
        <v>5</v>
      </c>
      <c r="Q29" s="122" t="s">
        <v>122</v>
      </c>
      <c r="R29" s="123">
        <v>1120</v>
      </c>
      <c r="S29" s="123">
        <v>447.45</v>
      </c>
      <c r="T29" s="123">
        <v>2</v>
      </c>
    </row>
    <row r="30" spans="1:38" x14ac:dyDescent="0.25">
      <c r="A30" s="79">
        <v>27</v>
      </c>
      <c r="B30" s="79" t="s">
        <v>83</v>
      </c>
      <c r="C30" s="80" t="str">
        <f t="shared" si="2"/>
        <v>3BHK+UT Type C</v>
      </c>
      <c r="D30" s="79">
        <f t="shared" si="6"/>
        <v>8</v>
      </c>
      <c r="E30" s="79" t="s">
        <v>141</v>
      </c>
      <c r="F30" s="81" t="s">
        <v>94</v>
      </c>
      <c r="G30" s="81" t="s">
        <v>88</v>
      </c>
      <c r="H30" s="81" t="s">
        <v>88</v>
      </c>
      <c r="I30" s="81" t="s">
        <v>86</v>
      </c>
      <c r="J30" s="83">
        <f t="shared" si="8"/>
        <v>119.70921590486809</v>
      </c>
      <c r="K30" s="83">
        <f>K26</f>
        <v>30.690263842437759</v>
      </c>
      <c r="L30" s="82">
        <v>1288.55</v>
      </c>
      <c r="M30" s="83">
        <v>330.35</v>
      </c>
      <c r="N30" s="83">
        <f t="shared" si="1"/>
        <v>2355</v>
      </c>
      <c r="P30" s="122">
        <v>6</v>
      </c>
      <c r="Q30" s="122" t="s">
        <v>95</v>
      </c>
      <c r="R30" s="123">
        <v>1253.5</v>
      </c>
      <c r="S30" s="123">
        <v>350.5</v>
      </c>
      <c r="T30" s="123">
        <v>22</v>
      </c>
    </row>
    <row r="31" spans="1:38" x14ac:dyDescent="0.25">
      <c r="A31" s="79">
        <v>28</v>
      </c>
      <c r="B31" s="79" t="s">
        <v>83</v>
      </c>
      <c r="C31" s="80" t="str">
        <f t="shared" si="2"/>
        <v>3BHK Compact</v>
      </c>
      <c r="D31" s="79">
        <f t="shared" si="6"/>
        <v>8</v>
      </c>
      <c r="E31" s="79" t="s">
        <v>142</v>
      </c>
      <c r="F31" s="81" t="s">
        <v>94</v>
      </c>
      <c r="G31" s="81" t="s">
        <v>88</v>
      </c>
      <c r="H31" s="81" t="s">
        <v>86</v>
      </c>
      <c r="I31" s="81" t="s">
        <v>88</v>
      </c>
      <c r="J31" s="83">
        <f t="shared" si="8"/>
        <v>98.792270531400987</v>
      </c>
      <c r="K31" s="83">
        <f t="shared" si="8"/>
        <v>27.87068004459309</v>
      </c>
      <c r="L31" s="82">
        <v>1063.4000000000001</v>
      </c>
      <c r="M31" s="83">
        <v>300</v>
      </c>
      <c r="N31" s="83">
        <f t="shared" si="1"/>
        <v>1945</v>
      </c>
      <c r="P31" s="122">
        <v>7</v>
      </c>
      <c r="Q31" s="122" t="s">
        <v>99</v>
      </c>
      <c r="R31" s="123">
        <v>1276.1500000000001</v>
      </c>
      <c r="S31" s="123">
        <v>340.35</v>
      </c>
      <c r="T31" s="123">
        <v>49</v>
      </c>
    </row>
    <row r="32" spans="1:38" x14ac:dyDescent="0.25">
      <c r="A32" s="79">
        <v>29</v>
      </c>
      <c r="B32" s="79" t="s">
        <v>83</v>
      </c>
      <c r="C32" s="80" t="str">
        <f t="shared" si="2"/>
        <v>3BHK+UT Type A</v>
      </c>
      <c r="D32" s="79">
        <f t="shared" si="6"/>
        <v>9</v>
      </c>
      <c r="E32" s="79" t="s">
        <v>143</v>
      </c>
      <c r="F32" s="81" t="s">
        <v>86</v>
      </c>
      <c r="G32" s="81" t="s">
        <v>87</v>
      </c>
      <c r="H32" s="81" t="s">
        <v>86</v>
      </c>
      <c r="I32" s="81" t="s">
        <v>88</v>
      </c>
      <c r="J32" s="83">
        <f t="shared" si="8"/>
        <v>116.45299145299145</v>
      </c>
      <c r="K32" s="83">
        <f t="shared" si="8"/>
        <v>32.562244518766256</v>
      </c>
      <c r="L32" s="82">
        <v>1253.5</v>
      </c>
      <c r="M32" s="83">
        <v>350.5</v>
      </c>
      <c r="N32" s="83">
        <f t="shared" si="1"/>
        <v>2295</v>
      </c>
      <c r="P32" s="122">
        <v>8</v>
      </c>
      <c r="Q32" s="122" t="s">
        <v>101</v>
      </c>
      <c r="R32" s="123">
        <v>1288.55</v>
      </c>
      <c r="S32" s="123">
        <v>330.35</v>
      </c>
      <c r="T32" s="123">
        <v>78</v>
      </c>
    </row>
    <row r="33" spans="1:21" x14ac:dyDescent="0.25">
      <c r="A33" s="79">
        <v>30</v>
      </c>
      <c r="B33" s="79" t="s">
        <v>83</v>
      </c>
      <c r="C33" s="80" t="str">
        <f t="shared" si="2"/>
        <v>3BHK+UT Type B</v>
      </c>
      <c r="D33" s="79">
        <f t="shared" si="6"/>
        <v>9</v>
      </c>
      <c r="E33" s="79" t="s">
        <v>144</v>
      </c>
      <c r="F33" s="81" t="s">
        <v>86</v>
      </c>
      <c r="G33" s="81" t="s">
        <v>87</v>
      </c>
      <c r="H33" s="81" t="s">
        <v>88</v>
      </c>
      <c r="I33" s="81" t="s">
        <v>86</v>
      </c>
      <c r="J33" s="83">
        <f t="shared" si="8"/>
        <v>118.55722779635825</v>
      </c>
      <c r="K33" s="83">
        <f t="shared" si="8"/>
        <v>31.619286510590861</v>
      </c>
      <c r="L33" s="82">
        <v>1276.1500000000001</v>
      </c>
      <c r="M33" s="83">
        <v>340.35</v>
      </c>
      <c r="N33" s="83">
        <f t="shared" si="1"/>
        <v>2335</v>
      </c>
      <c r="P33" s="122">
        <v>9</v>
      </c>
      <c r="Q33" s="122" t="s">
        <v>103</v>
      </c>
      <c r="R33" s="123">
        <v>1276.7</v>
      </c>
      <c r="S33" s="123">
        <v>467</v>
      </c>
      <c r="T33" s="123">
        <v>29</v>
      </c>
    </row>
    <row r="34" spans="1:21" x14ac:dyDescent="0.25">
      <c r="A34" s="79">
        <v>31</v>
      </c>
      <c r="B34" s="79" t="s">
        <v>83</v>
      </c>
      <c r="C34" s="80" t="str">
        <f t="shared" si="2"/>
        <v>3BHK+UT Type C</v>
      </c>
      <c r="D34" s="79">
        <f t="shared" si="6"/>
        <v>9</v>
      </c>
      <c r="E34" s="79" t="s">
        <v>145</v>
      </c>
      <c r="F34" s="81" t="s">
        <v>94</v>
      </c>
      <c r="G34" s="81" t="s">
        <v>88</v>
      </c>
      <c r="H34" s="81" t="s">
        <v>88</v>
      </c>
      <c r="I34" s="81" t="s">
        <v>86</v>
      </c>
      <c r="J34" s="83">
        <f t="shared" si="8"/>
        <v>119.70921590486809</v>
      </c>
      <c r="K34" s="83">
        <f t="shared" si="8"/>
        <v>30.690263842437759</v>
      </c>
      <c r="L34" s="82">
        <v>1288.55</v>
      </c>
      <c r="M34" s="83">
        <v>330.35</v>
      </c>
      <c r="N34" s="83">
        <f t="shared" si="1"/>
        <v>2355</v>
      </c>
      <c r="P34" s="122">
        <v>10</v>
      </c>
      <c r="Q34" s="122" t="s">
        <v>97</v>
      </c>
      <c r="R34" s="123">
        <v>1254.8499999999999</v>
      </c>
      <c r="S34" s="123">
        <v>477.25</v>
      </c>
      <c r="T34" s="123">
        <v>27</v>
      </c>
    </row>
    <row r="35" spans="1:21" x14ac:dyDescent="0.25">
      <c r="A35" s="79">
        <v>32</v>
      </c>
      <c r="B35" s="79" t="s">
        <v>83</v>
      </c>
      <c r="C35" s="80" t="str">
        <f t="shared" si="2"/>
        <v>3BHK Compact</v>
      </c>
      <c r="D35" s="79">
        <f t="shared" si="6"/>
        <v>9</v>
      </c>
      <c r="E35" s="79" t="s">
        <v>146</v>
      </c>
      <c r="F35" s="81" t="s">
        <v>94</v>
      </c>
      <c r="G35" s="81" t="s">
        <v>88</v>
      </c>
      <c r="H35" s="81" t="s">
        <v>86</v>
      </c>
      <c r="I35" s="81" t="s">
        <v>88</v>
      </c>
      <c r="J35" s="83">
        <f t="shared" si="8"/>
        <v>98.792270531400987</v>
      </c>
      <c r="K35" s="83">
        <f t="shared" si="8"/>
        <v>27.87068004459309</v>
      </c>
      <c r="L35" s="82">
        <v>1063.4000000000001</v>
      </c>
      <c r="M35" s="83">
        <v>300</v>
      </c>
      <c r="N35" s="83">
        <f t="shared" si="1"/>
        <v>1945</v>
      </c>
      <c r="P35" s="122">
        <v>11</v>
      </c>
      <c r="Q35" s="122" t="s">
        <v>114</v>
      </c>
      <c r="R35" s="123">
        <v>1392.95</v>
      </c>
      <c r="S35" s="123">
        <v>297.5</v>
      </c>
      <c r="T35" s="123">
        <v>4</v>
      </c>
    </row>
    <row r="36" spans="1:21" x14ac:dyDescent="0.25">
      <c r="A36" s="79">
        <v>33</v>
      </c>
      <c r="B36" s="79" t="s">
        <v>83</v>
      </c>
      <c r="C36" s="80" t="str">
        <f t="shared" si="2"/>
        <v>3BHK+UT Type A</v>
      </c>
      <c r="D36" s="79">
        <f t="shared" si="6"/>
        <v>10</v>
      </c>
      <c r="E36" s="79" t="s">
        <v>147</v>
      </c>
      <c r="F36" s="81" t="s">
        <v>86</v>
      </c>
      <c r="G36" s="81" t="s">
        <v>87</v>
      </c>
      <c r="H36" s="81" t="s">
        <v>86</v>
      </c>
      <c r="I36" s="81" t="s">
        <v>88</v>
      </c>
      <c r="J36" s="83">
        <f t="shared" si="8"/>
        <v>116.45299145299145</v>
      </c>
      <c r="K36" s="83">
        <f t="shared" si="8"/>
        <v>32.562244518766256</v>
      </c>
      <c r="L36" s="82">
        <v>1253.5</v>
      </c>
      <c r="M36" s="83">
        <v>350.5</v>
      </c>
      <c r="N36" s="83">
        <f t="shared" si="1"/>
        <v>2295</v>
      </c>
      <c r="P36" s="122">
        <v>12</v>
      </c>
      <c r="Q36" s="122" t="s">
        <v>90</v>
      </c>
      <c r="R36" s="123">
        <v>1537</v>
      </c>
      <c r="S36" s="123">
        <v>316.89999999999998</v>
      </c>
      <c r="T36" s="123">
        <v>132</v>
      </c>
    </row>
    <row r="37" spans="1:21" x14ac:dyDescent="0.25">
      <c r="A37" s="79">
        <v>34</v>
      </c>
      <c r="B37" s="79" t="s">
        <v>83</v>
      </c>
      <c r="C37" s="80" t="str">
        <f t="shared" si="2"/>
        <v>3BHK+UT Type B</v>
      </c>
      <c r="D37" s="79">
        <f t="shared" si="6"/>
        <v>10</v>
      </c>
      <c r="E37" s="79" t="s">
        <v>148</v>
      </c>
      <c r="F37" s="81" t="s">
        <v>86</v>
      </c>
      <c r="G37" s="81" t="s">
        <v>87</v>
      </c>
      <c r="H37" s="81" t="s">
        <v>88</v>
      </c>
      <c r="I37" s="81" t="s">
        <v>86</v>
      </c>
      <c r="J37" s="83">
        <f t="shared" si="8"/>
        <v>118.55722779635825</v>
      </c>
      <c r="K37" s="83">
        <f t="shared" si="8"/>
        <v>31.619286510590861</v>
      </c>
      <c r="L37" s="82">
        <v>1276.1500000000001</v>
      </c>
      <c r="M37" s="83">
        <v>340.35</v>
      </c>
      <c r="N37" s="83">
        <f t="shared" si="1"/>
        <v>2335</v>
      </c>
      <c r="P37" s="122"/>
      <c r="Q37" s="122"/>
      <c r="R37" s="122">
        <f>+SUMPRODUCT(R25:R36,T25:T36)</f>
        <v>583058.35000000009</v>
      </c>
      <c r="S37" s="122"/>
      <c r="T37" s="122">
        <v>448</v>
      </c>
    </row>
    <row r="38" spans="1:21" x14ac:dyDescent="0.25">
      <c r="A38" s="79">
        <v>35</v>
      </c>
      <c r="B38" s="79" t="s">
        <v>83</v>
      </c>
      <c r="C38" s="80" t="str">
        <f t="shared" si="2"/>
        <v>3BHK+UT Type C</v>
      </c>
      <c r="D38" s="79">
        <f t="shared" si="6"/>
        <v>10</v>
      </c>
      <c r="E38" s="79" t="s">
        <v>149</v>
      </c>
      <c r="F38" s="81" t="s">
        <v>94</v>
      </c>
      <c r="G38" s="81" t="s">
        <v>88</v>
      </c>
      <c r="H38" s="81" t="s">
        <v>88</v>
      </c>
      <c r="I38" s="81" t="s">
        <v>86</v>
      </c>
      <c r="J38" s="83">
        <f t="shared" si="8"/>
        <v>119.70921590486809</v>
      </c>
      <c r="K38" s="83">
        <f t="shared" si="8"/>
        <v>30.690263842437759</v>
      </c>
      <c r="L38" s="82">
        <v>1288.55</v>
      </c>
      <c r="M38" s="83">
        <v>330.35</v>
      </c>
      <c r="N38" s="83">
        <f t="shared" si="1"/>
        <v>2355</v>
      </c>
    </row>
    <row r="39" spans="1:21" x14ac:dyDescent="0.25">
      <c r="A39" s="79">
        <v>36</v>
      </c>
      <c r="B39" s="79" t="s">
        <v>83</v>
      </c>
      <c r="C39" s="80" t="str">
        <f t="shared" si="2"/>
        <v>3BHK Compact</v>
      </c>
      <c r="D39" s="79">
        <f t="shared" si="6"/>
        <v>10</v>
      </c>
      <c r="E39" s="79" t="s">
        <v>150</v>
      </c>
      <c r="F39" s="81" t="s">
        <v>94</v>
      </c>
      <c r="G39" s="81" t="s">
        <v>88</v>
      </c>
      <c r="H39" s="81" t="s">
        <v>86</v>
      </c>
      <c r="I39" s="81" t="s">
        <v>88</v>
      </c>
      <c r="J39" s="83">
        <f t="shared" si="8"/>
        <v>98.792270531400987</v>
      </c>
      <c r="K39" s="83">
        <f t="shared" si="8"/>
        <v>27.87068004459309</v>
      </c>
      <c r="L39" s="82">
        <v>1063.4000000000001</v>
      </c>
      <c r="M39" s="83">
        <v>300</v>
      </c>
      <c r="N39" s="83">
        <f t="shared" si="1"/>
        <v>1945</v>
      </c>
    </row>
    <row r="40" spans="1:21" x14ac:dyDescent="0.25">
      <c r="A40" s="79">
        <v>37</v>
      </c>
      <c r="B40" s="79" t="s">
        <v>83</v>
      </c>
      <c r="C40" s="80" t="str">
        <f t="shared" si="2"/>
        <v>3BHK+UT Type A</v>
      </c>
      <c r="D40" s="79">
        <f t="shared" si="6"/>
        <v>11</v>
      </c>
      <c r="E40" s="79" t="s">
        <v>151</v>
      </c>
      <c r="F40" s="81" t="s">
        <v>86</v>
      </c>
      <c r="G40" s="81" t="s">
        <v>87</v>
      </c>
      <c r="H40" s="81" t="s">
        <v>86</v>
      </c>
      <c r="I40" s="81" t="s">
        <v>88</v>
      </c>
      <c r="J40" s="83">
        <f t="shared" ref="J40:K55" si="9">J36</f>
        <v>116.45299145299145</v>
      </c>
      <c r="K40" s="83">
        <f t="shared" si="9"/>
        <v>32.562244518766256</v>
      </c>
      <c r="L40" s="82">
        <v>1253.5</v>
      </c>
      <c r="M40" s="83">
        <v>350.5</v>
      </c>
      <c r="N40" s="83">
        <f t="shared" si="1"/>
        <v>2295</v>
      </c>
      <c r="P40" s="156" t="s">
        <v>152</v>
      </c>
      <c r="Q40" s="157"/>
      <c r="R40" s="157"/>
      <c r="S40" s="158"/>
    </row>
    <row r="41" spans="1:21" x14ac:dyDescent="0.25">
      <c r="A41" s="79">
        <v>38</v>
      </c>
      <c r="B41" s="79" t="s">
        <v>83</v>
      </c>
      <c r="C41" s="80" t="str">
        <f t="shared" si="2"/>
        <v>3BHK+UT Type B</v>
      </c>
      <c r="D41" s="79">
        <f t="shared" si="6"/>
        <v>11</v>
      </c>
      <c r="E41" s="79" t="s">
        <v>153</v>
      </c>
      <c r="F41" s="81" t="s">
        <v>86</v>
      </c>
      <c r="G41" s="81" t="s">
        <v>87</v>
      </c>
      <c r="H41" s="81" t="s">
        <v>88</v>
      </c>
      <c r="I41" s="81" t="s">
        <v>86</v>
      </c>
      <c r="J41" s="83">
        <f t="shared" si="9"/>
        <v>118.55722779635825</v>
      </c>
      <c r="K41" s="83">
        <f t="shared" si="9"/>
        <v>31.619286510590861</v>
      </c>
      <c r="L41" s="82">
        <v>1276.1500000000001</v>
      </c>
      <c r="M41" s="83">
        <v>340.35</v>
      </c>
      <c r="N41" s="83">
        <f t="shared" si="1"/>
        <v>2335</v>
      </c>
      <c r="P41" s="122">
        <v>1</v>
      </c>
      <c r="Q41" s="122" t="e">
        <f t="array" aca="1" ref="Q41:Q51" ca="1">+_xlfn.UNIQUE(C4:C451)</f>
        <v>#NAME?</v>
      </c>
      <c r="R41" s="122">
        <f t="shared" ref="R41:R51" ca="1" si="10">+COUNTIF(C4:C451,Q41)</f>
        <v>0</v>
      </c>
      <c r="S41" s="122" t="e">
        <f ca="1">+INDEX($C$4:$N$451,MATCH($Q41,$C$4:$C$451,0),8)</f>
        <v>#NAME?</v>
      </c>
      <c r="T41" s="123" t="e">
        <f ca="1">+INDEX($C$4:$N$451,MATCH($Q41,$C$4:$C$451,0),6)</f>
        <v>#NAME?</v>
      </c>
      <c r="U41" s="123" t="e">
        <f ca="1">+INDEX($C$4:$N$451,MATCH($Q41,$C$4:$C$451,0),7)</f>
        <v>#NAME?</v>
      </c>
    </row>
    <row r="42" spans="1:21" x14ac:dyDescent="0.25">
      <c r="A42" s="79">
        <v>39</v>
      </c>
      <c r="B42" s="79" t="s">
        <v>83</v>
      </c>
      <c r="C42" s="80" t="str">
        <f t="shared" si="2"/>
        <v>3BHK+UT Type C</v>
      </c>
      <c r="D42" s="79">
        <f t="shared" si="6"/>
        <v>11</v>
      </c>
      <c r="E42" s="79" t="s">
        <v>154</v>
      </c>
      <c r="F42" s="81" t="s">
        <v>94</v>
      </c>
      <c r="G42" s="81" t="s">
        <v>88</v>
      </c>
      <c r="H42" s="81" t="s">
        <v>88</v>
      </c>
      <c r="I42" s="81" t="s">
        <v>86</v>
      </c>
      <c r="J42" s="83">
        <f t="shared" si="9"/>
        <v>119.70921590486809</v>
      </c>
      <c r="K42" s="83">
        <f t="shared" si="9"/>
        <v>30.690263842437759</v>
      </c>
      <c r="L42" s="82">
        <v>1288.55</v>
      </c>
      <c r="M42" s="83">
        <v>330.35</v>
      </c>
      <c r="N42" s="83">
        <f t="shared" si="1"/>
        <v>2355</v>
      </c>
      <c r="P42" s="122">
        <v>2</v>
      </c>
      <c r="Q42" s="122" t="e">
        <f ca="1"/>
        <v>#NAME?</v>
      </c>
      <c r="R42" s="122">
        <f t="shared" ca="1" si="10"/>
        <v>0</v>
      </c>
      <c r="S42" s="122" t="e">
        <f t="shared" ref="S42:S51" ca="1" si="11">+INDEX(C5:N452,MATCH(Q42,C5:C452,0),8)</f>
        <v>#NAME?</v>
      </c>
      <c r="T42" s="123" t="e">
        <f t="shared" ref="T42:T51" ca="1" si="12">+INDEX($C$4:$N$451,MATCH($Q42,$C$4:$C$451,0),6)</f>
        <v>#NAME?</v>
      </c>
      <c r="U42" s="123" t="e">
        <f t="shared" ref="U42:U51" ca="1" si="13">+INDEX($C$4:$N$451,MATCH($Q42,$C$4:$C$451,0),7)</f>
        <v>#NAME?</v>
      </c>
    </row>
    <row r="43" spans="1:21" x14ac:dyDescent="0.25">
      <c r="A43" s="79">
        <v>40</v>
      </c>
      <c r="B43" s="79" t="s">
        <v>83</v>
      </c>
      <c r="C43" s="80" t="str">
        <f t="shared" si="2"/>
        <v>3BHK Compact</v>
      </c>
      <c r="D43" s="79">
        <f t="shared" si="6"/>
        <v>11</v>
      </c>
      <c r="E43" s="79" t="s">
        <v>155</v>
      </c>
      <c r="F43" s="81" t="s">
        <v>94</v>
      </c>
      <c r="G43" s="81" t="s">
        <v>88</v>
      </c>
      <c r="H43" s="81" t="s">
        <v>86</v>
      </c>
      <c r="I43" s="81" t="s">
        <v>88</v>
      </c>
      <c r="J43" s="83">
        <f t="shared" si="9"/>
        <v>98.792270531400987</v>
      </c>
      <c r="K43" s="83">
        <f t="shared" si="9"/>
        <v>27.87068004459309</v>
      </c>
      <c r="L43" s="82">
        <v>1063.4000000000001</v>
      </c>
      <c r="M43" s="83">
        <v>300</v>
      </c>
      <c r="N43" s="83">
        <f t="shared" si="1"/>
        <v>1945</v>
      </c>
      <c r="P43" s="122">
        <v>3</v>
      </c>
      <c r="Q43" s="122" t="e">
        <f ca="1"/>
        <v>#NAME?</v>
      </c>
      <c r="R43" s="122">
        <f t="shared" ca="1" si="10"/>
        <v>0</v>
      </c>
      <c r="S43" s="122" t="e">
        <f t="shared" ca="1" si="11"/>
        <v>#NAME?</v>
      </c>
      <c r="T43" s="123" t="e">
        <f t="shared" ca="1" si="12"/>
        <v>#NAME?</v>
      </c>
      <c r="U43" s="123" t="e">
        <f t="shared" ca="1" si="13"/>
        <v>#NAME?</v>
      </c>
    </row>
    <row r="44" spans="1:21" x14ac:dyDescent="0.25">
      <c r="A44" s="79">
        <v>41</v>
      </c>
      <c r="B44" s="79" t="s">
        <v>83</v>
      </c>
      <c r="C44" s="80" t="str">
        <f t="shared" si="2"/>
        <v>3BHK+UT Type A</v>
      </c>
      <c r="D44" s="79">
        <f t="shared" si="6"/>
        <v>12</v>
      </c>
      <c r="E44" s="79" t="s">
        <v>156</v>
      </c>
      <c r="F44" s="81" t="s">
        <v>86</v>
      </c>
      <c r="G44" s="81" t="s">
        <v>87</v>
      </c>
      <c r="H44" s="81" t="s">
        <v>86</v>
      </c>
      <c r="I44" s="81" t="s">
        <v>88</v>
      </c>
      <c r="J44" s="83">
        <f t="shared" si="9"/>
        <v>116.45299145299145</v>
      </c>
      <c r="K44" s="83">
        <f t="shared" si="9"/>
        <v>32.562244518766256</v>
      </c>
      <c r="L44" s="82">
        <v>1253.5</v>
      </c>
      <c r="M44" s="83">
        <v>350.5</v>
      </c>
      <c r="N44" s="83">
        <f t="shared" si="1"/>
        <v>2295</v>
      </c>
      <c r="P44" s="122">
        <v>4</v>
      </c>
      <c r="Q44" s="122" t="e">
        <f ca="1"/>
        <v>#NAME?</v>
      </c>
      <c r="R44" s="122">
        <f t="shared" ca="1" si="10"/>
        <v>0</v>
      </c>
      <c r="S44" s="122" t="e">
        <f t="shared" ca="1" si="11"/>
        <v>#NAME?</v>
      </c>
      <c r="T44" s="123" t="e">
        <f t="shared" ca="1" si="12"/>
        <v>#NAME?</v>
      </c>
      <c r="U44" s="123" t="e">
        <f t="shared" ca="1" si="13"/>
        <v>#NAME?</v>
      </c>
    </row>
    <row r="45" spans="1:21" x14ac:dyDescent="0.25">
      <c r="A45" s="79">
        <v>42</v>
      </c>
      <c r="B45" s="79" t="s">
        <v>83</v>
      </c>
      <c r="C45" s="80" t="str">
        <f t="shared" si="2"/>
        <v>3BHK+UT Type B</v>
      </c>
      <c r="D45" s="79">
        <f t="shared" si="6"/>
        <v>12</v>
      </c>
      <c r="E45" s="79" t="s">
        <v>157</v>
      </c>
      <c r="F45" s="81" t="s">
        <v>86</v>
      </c>
      <c r="G45" s="81" t="s">
        <v>87</v>
      </c>
      <c r="H45" s="81" t="s">
        <v>88</v>
      </c>
      <c r="I45" s="81" t="s">
        <v>86</v>
      </c>
      <c r="J45" s="83">
        <f t="shared" si="9"/>
        <v>118.55722779635825</v>
      </c>
      <c r="K45" s="83">
        <f t="shared" si="9"/>
        <v>31.619286510590861</v>
      </c>
      <c r="L45" s="82">
        <v>1276.1500000000001</v>
      </c>
      <c r="M45" s="83">
        <v>340.35</v>
      </c>
      <c r="N45" s="83">
        <f t="shared" si="1"/>
        <v>2335</v>
      </c>
      <c r="P45" s="122">
        <v>5</v>
      </c>
      <c r="Q45" s="122" t="e">
        <f ca="1"/>
        <v>#NAME?</v>
      </c>
      <c r="R45" s="122">
        <f t="shared" ca="1" si="10"/>
        <v>0</v>
      </c>
      <c r="S45" s="122" t="e">
        <f t="shared" ca="1" si="11"/>
        <v>#NAME?</v>
      </c>
      <c r="T45" s="123" t="e">
        <f t="shared" ca="1" si="12"/>
        <v>#NAME?</v>
      </c>
      <c r="U45" s="123" t="e">
        <f t="shared" ca="1" si="13"/>
        <v>#NAME?</v>
      </c>
    </row>
    <row r="46" spans="1:21" x14ac:dyDescent="0.25">
      <c r="A46" s="79">
        <v>43</v>
      </c>
      <c r="B46" s="79" t="s">
        <v>83</v>
      </c>
      <c r="C46" s="80" t="str">
        <f t="shared" si="2"/>
        <v>3BHK+UT Type C</v>
      </c>
      <c r="D46" s="79">
        <f t="shared" si="6"/>
        <v>12</v>
      </c>
      <c r="E46" s="79" t="s">
        <v>158</v>
      </c>
      <c r="F46" s="81" t="s">
        <v>94</v>
      </c>
      <c r="G46" s="81" t="s">
        <v>88</v>
      </c>
      <c r="H46" s="81" t="s">
        <v>88</v>
      </c>
      <c r="I46" s="81" t="s">
        <v>86</v>
      </c>
      <c r="J46" s="83">
        <f t="shared" si="9"/>
        <v>119.70921590486809</v>
      </c>
      <c r="K46" s="83">
        <f t="shared" si="9"/>
        <v>30.690263842437759</v>
      </c>
      <c r="L46" s="82">
        <v>1288.55</v>
      </c>
      <c r="M46" s="83">
        <v>330.35</v>
      </c>
      <c r="N46" s="83">
        <f t="shared" si="1"/>
        <v>2355</v>
      </c>
      <c r="P46" s="122">
        <v>6</v>
      </c>
      <c r="Q46" s="122" t="e">
        <f ca="1"/>
        <v>#NAME?</v>
      </c>
      <c r="R46" s="122">
        <f t="shared" ca="1" si="10"/>
        <v>0</v>
      </c>
      <c r="S46" s="122" t="e">
        <f t="shared" ca="1" si="11"/>
        <v>#NAME?</v>
      </c>
      <c r="T46" s="123" t="e">
        <f t="shared" ca="1" si="12"/>
        <v>#NAME?</v>
      </c>
      <c r="U46" s="123" t="e">
        <f t="shared" ca="1" si="13"/>
        <v>#NAME?</v>
      </c>
    </row>
    <row r="47" spans="1:21" x14ac:dyDescent="0.25">
      <c r="A47" s="79">
        <v>44</v>
      </c>
      <c r="B47" s="79" t="s">
        <v>83</v>
      </c>
      <c r="C47" s="80" t="str">
        <f t="shared" si="2"/>
        <v>3BHK Compact</v>
      </c>
      <c r="D47" s="79">
        <f t="shared" si="6"/>
        <v>12</v>
      </c>
      <c r="E47" s="79" t="s">
        <v>159</v>
      </c>
      <c r="F47" s="81" t="s">
        <v>94</v>
      </c>
      <c r="G47" s="81" t="s">
        <v>88</v>
      </c>
      <c r="H47" s="81" t="s">
        <v>86</v>
      </c>
      <c r="I47" s="81" t="s">
        <v>88</v>
      </c>
      <c r="J47" s="83">
        <f t="shared" si="9"/>
        <v>98.792270531400987</v>
      </c>
      <c r="K47" s="83">
        <f t="shared" si="9"/>
        <v>27.87068004459309</v>
      </c>
      <c r="L47" s="82">
        <v>1063.4000000000001</v>
      </c>
      <c r="M47" s="83">
        <v>300</v>
      </c>
      <c r="N47" s="83">
        <f t="shared" si="1"/>
        <v>1945</v>
      </c>
      <c r="P47" s="122">
        <v>7</v>
      </c>
      <c r="Q47" s="122" t="e">
        <f ca="1"/>
        <v>#NAME?</v>
      </c>
      <c r="R47" s="122">
        <f t="shared" ca="1" si="10"/>
        <v>0</v>
      </c>
      <c r="S47" s="122" t="e">
        <f t="shared" ca="1" si="11"/>
        <v>#NAME?</v>
      </c>
      <c r="T47" s="123" t="e">
        <f t="shared" ca="1" si="12"/>
        <v>#NAME?</v>
      </c>
      <c r="U47" s="123" t="e">
        <f t="shared" ca="1" si="13"/>
        <v>#NAME?</v>
      </c>
    </row>
    <row r="48" spans="1:21" x14ac:dyDescent="0.25">
      <c r="A48" s="79">
        <v>45</v>
      </c>
      <c r="B48" s="79" t="s">
        <v>83</v>
      </c>
      <c r="C48" s="80" t="str">
        <f t="shared" si="2"/>
        <v>3BHK+UT Type A</v>
      </c>
      <c r="D48" s="79">
        <f t="shared" si="6"/>
        <v>13</v>
      </c>
      <c r="E48" s="79" t="s">
        <v>160</v>
      </c>
      <c r="F48" s="81" t="s">
        <v>86</v>
      </c>
      <c r="G48" s="81" t="s">
        <v>87</v>
      </c>
      <c r="H48" s="81" t="s">
        <v>86</v>
      </c>
      <c r="I48" s="81" t="s">
        <v>88</v>
      </c>
      <c r="J48" s="83">
        <f t="shared" si="9"/>
        <v>116.45299145299145</v>
      </c>
      <c r="K48" s="83">
        <f t="shared" si="9"/>
        <v>32.562244518766256</v>
      </c>
      <c r="L48" s="82">
        <v>1253.5</v>
      </c>
      <c r="M48" s="83">
        <v>350.5</v>
      </c>
      <c r="N48" s="83">
        <f t="shared" si="1"/>
        <v>2295</v>
      </c>
      <c r="P48" s="122">
        <v>8</v>
      </c>
      <c r="Q48" s="122" t="e">
        <f ca="1"/>
        <v>#NAME?</v>
      </c>
      <c r="R48" s="122">
        <f t="shared" ca="1" si="10"/>
        <v>0</v>
      </c>
      <c r="S48" s="122" t="e">
        <f t="shared" ca="1" si="11"/>
        <v>#NAME?</v>
      </c>
      <c r="T48" s="123" t="e">
        <f t="shared" ca="1" si="12"/>
        <v>#NAME?</v>
      </c>
      <c r="U48" s="123" t="e">
        <f t="shared" ca="1" si="13"/>
        <v>#NAME?</v>
      </c>
    </row>
    <row r="49" spans="1:21" x14ac:dyDescent="0.25">
      <c r="A49" s="79">
        <v>46</v>
      </c>
      <c r="B49" s="79" t="s">
        <v>83</v>
      </c>
      <c r="C49" s="80" t="str">
        <f t="shared" si="2"/>
        <v>3BHK+UT Type B</v>
      </c>
      <c r="D49" s="79">
        <f t="shared" si="6"/>
        <v>13</v>
      </c>
      <c r="E49" s="79" t="s">
        <v>161</v>
      </c>
      <c r="F49" s="81" t="s">
        <v>86</v>
      </c>
      <c r="G49" s="81" t="s">
        <v>87</v>
      </c>
      <c r="H49" s="81" t="s">
        <v>88</v>
      </c>
      <c r="I49" s="81" t="s">
        <v>86</v>
      </c>
      <c r="J49" s="83">
        <f t="shared" si="9"/>
        <v>118.55722779635825</v>
      </c>
      <c r="K49" s="83">
        <f t="shared" si="9"/>
        <v>31.619286510590861</v>
      </c>
      <c r="L49" s="82">
        <v>1276.1500000000001</v>
      </c>
      <c r="M49" s="83">
        <v>340.35</v>
      </c>
      <c r="N49" s="83">
        <f t="shared" si="1"/>
        <v>2335</v>
      </c>
      <c r="P49" s="124">
        <v>9</v>
      </c>
      <c r="Q49" s="122" t="e">
        <f ca="1"/>
        <v>#NAME?</v>
      </c>
      <c r="R49" s="122">
        <f t="shared" ca="1" si="10"/>
        <v>0</v>
      </c>
      <c r="S49" s="122" t="e">
        <f t="shared" ca="1" si="11"/>
        <v>#NAME?</v>
      </c>
      <c r="T49" s="123" t="e">
        <f t="shared" ca="1" si="12"/>
        <v>#NAME?</v>
      </c>
      <c r="U49" s="123" t="e">
        <f t="shared" ca="1" si="13"/>
        <v>#NAME?</v>
      </c>
    </row>
    <row r="50" spans="1:21" x14ac:dyDescent="0.25">
      <c r="A50" s="79">
        <v>47</v>
      </c>
      <c r="B50" s="79" t="s">
        <v>83</v>
      </c>
      <c r="C50" s="80" t="str">
        <f t="shared" si="2"/>
        <v>3BHK+UT Type C</v>
      </c>
      <c r="D50" s="79">
        <f t="shared" si="6"/>
        <v>13</v>
      </c>
      <c r="E50" s="79" t="s">
        <v>162</v>
      </c>
      <c r="F50" s="81" t="s">
        <v>94</v>
      </c>
      <c r="G50" s="81" t="s">
        <v>88</v>
      </c>
      <c r="H50" s="81" t="s">
        <v>88</v>
      </c>
      <c r="I50" s="81" t="s">
        <v>86</v>
      </c>
      <c r="J50" s="83">
        <f t="shared" si="9"/>
        <v>119.70921590486809</v>
      </c>
      <c r="K50" s="83">
        <f t="shared" si="9"/>
        <v>30.690263842437759</v>
      </c>
      <c r="L50" s="82">
        <v>1288.55</v>
      </c>
      <c r="M50" s="83">
        <v>330.35</v>
      </c>
      <c r="N50" s="83">
        <f t="shared" si="1"/>
        <v>2355</v>
      </c>
      <c r="P50" s="122">
        <v>10</v>
      </c>
      <c r="Q50" s="122" t="e">
        <f ca="1"/>
        <v>#NAME?</v>
      </c>
      <c r="R50" s="122">
        <f t="shared" ca="1" si="10"/>
        <v>0</v>
      </c>
      <c r="S50" s="122" t="e">
        <f t="shared" ca="1" si="11"/>
        <v>#NAME?</v>
      </c>
      <c r="T50" s="123" t="e">
        <f t="shared" ca="1" si="12"/>
        <v>#NAME?</v>
      </c>
      <c r="U50" s="123" t="e">
        <f t="shared" ca="1" si="13"/>
        <v>#NAME?</v>
      </c>
    </row>
    <row r="51" spans="1:21" x14ac:dyDescent="0.25">
      <c r="A51" s="79">
        <v>48</v>
      </c>
      <c r="B51" s="79" t="s">
        <v>83</v>
      </c>
      <c r="C51" s="80" t="str">
        <f t="shared" si="2"/>
        <v>3BHK Compact</v>
      </c>
      <c r="D51" s="79">
        <f t="shared" si="6"/>
        <v>13</v>
      </c>
      <c r="E51" s="79" t="s">
        <v>163</v>
      </c>
      <c r="F51" s="81" t="s">
        <v>94</v>
      </c>
      <c r="G51" s="81" t="s">
        <v>88</v>
      </c>
      <c r="H51" s="81" t="s">
        <v>86</v>
      </c>
      <c r="I51" s="81" t="s">
        <v>88</v>
      </c>
      <c r="J51" s="83">
        <f t="shared" si="9"/>
        <v>98.792270531400987</v>
      </c>
      <c r="K51" s="83">
        <f t="shared" si="9"/>
        <v>27.87068004459309</v>
      </c>
      <c r="L51" s="82">
        <v>1063.4000000000001</v>
      </c>
      <c r="M51" s="83">
        <v>300</v>
      </c>
      <c r="N51" s="83">
        <f t="shared" si="1"/>
        <v>1945</v>
      </c>
      <c r="P51" s="122">
        <v>11</v>
      </c>
      <c r="Q51" s="122" t="e">
        <f ca="1"/>
        <v>#NAME?</v>
      </c>
      <c r="R51" s="122">
        <f t="shared" ca="1" si="10"/>
        <v>0</v>
      </c>
      <c r="S51" s="122" t="e">
        <f t="shared" ca="1" si="11"/>
        <v>#NAME?</v>
      </c>
      <c r="T51" s="123" t="e">
        <f t="shared" ca="1" si="12"/>
        <v>#NAME?</v>
      </c>
      <c r="U51" s="123" t="e">
        <f t="shared" ca="1" si="13"/>
        <v>#NAME?</v>
      </c>
    </row>
    <row r="52" spans="1:21" x14ac:dyDescent="0.25">
      <c r="A52" s="79">
        <v>49</v>
      </c>
      <c r="B52" s="79" t="s">
        <v>83</v>
      </c>
      <c r="C52" s="80" t="str">
        <f t="shared" si="2"/>
        <v>3BHK+UT Type A</v>
      </c>
      <c r="D52" s="79">
        <f t="shared" si="6"/>
        <v>14</v>
      </c>
      <c r="E52" s="79" t="s">
        <v>164</v>
      </c>
      <c r="F52" s="81" t="s">
        <v>86</v>
      </c>
      <c r="G52" s="81" t="s">
        <v>87</v>
      </c>
      <c r="H52" s="81" t="s">
        <v>86</v>
      </c>
      <c r="I52" s="81" t="s">
        <v>88</v>
      </c>
      <c r="J52" s="83">
        <f t="shared" si="9"/>
        <v>116.45299145299145</v>
      </c>
      <c r="K52" s="83">
        <f t="shared" si="9"/>
        <v>32.562244518766256</v>
      </c>
      <c r="L52" s="82">
        <v>1253.5</v>
      </c>
      <c r="M52" s="83">
        <v>350.5</v>
      </c>
      <c r="N52" s="83">
        <f t="shared" si="1"/>
        <v>2295</v>
      </c>
      <c r="P52" s="122"/>
      <c r="Q52" s="122"/>
      <c r="R52" s="122">
        <f ca="1">SUM(R41:R51)</f>
        <v>0</v>
      </c>
      <c r="S52" s="122" t="e">
        <f ca="1">+SUMPRODUCT(R41:R51,S41:S51)</f>
        <v>#NAME?</v>
      </c>
    </row>
    <row r="53" spans="1:21" x14ac:dyDescent="0.25">
      <c r="A53" s="79">
        <v>50</v>
      </c>
      <c r="B53" s="79" t="s">
        <v>83</v>
      </c>
      <c r="C53" s="80" t="str">
        <f t="shared" si="2"/>
        <v>3BHK+UT Type B</v>
      </c>
      <c r="D53" s="79">
        <f t="shared" si="6"/>
        <v>14</v>
      </c>
      <c r="E53" s="79" t="s">
        <v>165</v>
      </c>
      <c r="F53" s="81" t="s">
        <v>86</v>
      </c>
      <c r="G53" s="81" t="s">
        <v>87</v>
      </c>
      <c r="H53" s="81" t="s">
        <v>88</v>
      </c>
      <c r="I53" s="81" t="s">
        <v>86</v>
      </c>
      <c r="J53" s="83">
        <f t="shared" si="9"/>
        <v>118.55722779635825</v>
      </c>
      <c r="K53" s="83">
        <f t="shared" si="9"/>
        <v>31.619286510590861</v>
      </c>
      <c r="L53" s="82">
        <v>1276.1500000000001</v>
      </c>
      <c r="M53" s="83">
        <v>340.35</v>
      </c>
      <c r="N53" s="83">
        <f t="shared" si="1"/>
        <v>2335</v>
      </c>
    </row>
    <row r="54" spans="1:21" x14ac:dyDescent="0.25">
      <c r="A54" s="79">
        <v>51</v>
      </c>
      <c r="B54" s="79" t="s">
        <v>83</v>
      </c>
      <c r="C54" s="80" t="str">
        <f t="shared" si="2"/>
        <v>3BHK+UT Type C</v>
      </c>
      <c r="D54" s="79">
        <f t="shared" si="6"/>
        <v>14</v>
      </c>
      <c r="E54" s="79" t="s">
        <v>166</v>
      </c>
      <c r="F54" s="81" t="s">
        <v>94</v>
      </c>
      <c r="G54" s="81" t="s">
        <v>88</v>
      </c>
      <c r="H54" s="81" t="s">
        <v>88</v>
      </c>
      <c r="I54" s="81" t="s">
        <v>86</v>
      </c>
      <c r="J54" s="83">
        <f t="shared" si="9"/>
        <v>119.70921590486809</v>
      </c>
      <c r="K54" s="83">
        <f t="shared" si="9"/>
        <v>30.690263842437759</v>
      </c>
      <c r="L54" s="82">
        <v>1288.55</v>
      </c>
      <c r="M54" s="83">
        <v>330.35</v>
      </c>
      <c r="N54" s="83">
        <f t="shared" si="1"/>
        <v>2355</v>
      </c>
    </row>
    <row r="55" spans="1:21" x14ac:dyDescent="0.25">
      <c r="A55" s="79">
        <v>52</v>
      </c>
      <c r="B55" s="79" t="s">
        <v>83</v>
      </c>
      <c r="C55" s="80" t="str">
        <f t="shared" si="2"/>
        <v>3BHK Compact</v>
      </c>
      <c r="D55" s="79">
        <f t="shared" si="6"/>
        <v>14</v>
      </c>
      <c r="E55" s="79" t="s">
        <v>167</v>
      </c>
      <c r="F55" s="81" t="s">
        <v>94</v>
      </c>
      <c r="G55" s="81" t="s">
        <v>88</v>
      </c>
      <c r="H55" s="81" t="s">
        <v>86</v>
      </c>
      <c r="I55" s="81" t="s">
        <v>88</v>
      </c>
      <c r="J55" s="83">
        <f t="shared" si="9"/>
        <v>98.792270531400987</v>
      </c>
      <c r="K55" s="83">
        <f t="shared" si="9"/>
        <v>27.87068004459309</v>
      </c>
      <c r="L55" s="82">
        <v>1063.4000000000001</v>
      </c>
      <c r="M55" s="83">
        <v>300</v>
      </c>
      <c r="N55" s="83">
        <f t="shared" si="1"/>
        <v>1945</v>
      </c>
    </row>
    <row r="56" spans="1:21" x14ac:dyDescent="0.25">
      <c r="A56" s="79">
        <v>53</v>
      </c>
      <c r="B56" s="79" t="s">
        <v>83</v>
      </c>
      <c r="C56" s="80" t="str">
        <f t="shared" si="2"/>
        <v>3BHK+UT Type A</v>
      </c>
      <c r="D56" s="79">
        <f t="shared" si="6"/>
        <v>15</v>
      </c>
      <c r="E56" s="79" t="s">
        <v>168</v>
      </c>
      <c r="F56" s="81" t="s">
        <v>86</v>
      </c>
      <c r="G56" s="81" t="s">
        <v>87</v>
      </c>
      <c r="H56" s="81" t="s">
        <v>86</v>
      </c>
      <c r="I56" s="81" t="s">
        <v>88</v>
      </c>
      <c r="J56" s="83">
        <f t="shared" ref="J56:K67" si="14">J52</f>
        <v>116.45299145299145</v>
      </c>
      <c r="K56" s="83">
        <f t="shared" si="14"/>
        <v>32.562244518766256</v>
      </c>
      <c r="L56" s="82">
        <v>1253.5</v>
      </c>
      <c r="M56" s="83">
        <v>350.5</v>
      </c>
      <c r="N56" s="83">
        <f t="shared" si="1"/>
        <v>2295</v>
      </c>
    </row>
    <row r="57" spans="1:21" x14ac:dyDescent="0.25">
      <c r="A57" s="79">
        <v>54</v>
      </c>
      <c r="B57" s="79" t="s">
        <v>83</v>
      </c>
      <c r="C57" s="80" t="str">
        <f t="shared" si="2"/>
        <v>3BHK+UT Type B</v>
      </c>
      <c r="D57" s="79">
        <f t="shared" si="6"/>
        <v>15</v>
      </c>
      <c r="E57" s="79" t="s">
        <v>169</v>
      </c>
      <c r="F57" s="81" t="s">
        <v>86</v>
      </c>
      <c r="G57" s="81" t="s">
        <v>87</v>
      </c>
      <c r="H57" s="81" t="s">
        <v>88</v>
      </c>
      <c r="I57" s="81" t="s">
        <v>86</v>
      </c>
      <c r="J57" s="83">
        <f t="shared" si="14"/>
        <v>118.55722779635825</v>
      </c>
      <c r="K57" s="83">
        <f t="shared" si="14"/>
        <v>31.619286510590861</v>
      </c>
      <c r="L57" s="82">
        <v>1276.1500000000001</v>
      </c>
      <c r="M57" s="83">
        <v>340.35</v>
      </c>
      <c r="N57" s="83">
        <f t="shared" si="1"/>
        <v>2335</v>
      </c>
    </row>
    <row r="58" spans="1:21" x14ac:dyDescent="0.25">
      <c r="A58" s="79">
        <v>55</v>
      </c>
      <c r="B58" s="79" t="s">
        <v>83</v>
      </c>
      <c r="C58" s="80" t="str">
        <f t="shared" si="2"/>
        <v>3BHK+UT Type C</v>
      </c>
      <c r="D58" s="79">
        <f t="shared" si="6"/>
        <v>15</v>
      </c>
      <c r="E58" s="79" t="s">
        <v>170</v>
      </c>
      <c r="F58" s="81" t="s">
        <v>94</v>
      </c>
      <c r="G58" s="81" t="s">
        <v>88</v>
      </c>
      <c r="H58" s="81" t="s">
        <v>88</v>
      </c>
      <c r="I58" s="81" t="s">
        <v>86</v>
      </c>
      <c r="J58" s="83">
        <f t="shared" si="14"/>
        <v>119.70921590486809</v>
      </c>
      <c r="K58" s="83">
        <f t="shared" si="14"/>
        <v>30.690263842437759</v>
      </c>
      <c r="L58" s="82">
        <v>1288.55</v>
      </c>
      <c r="M58" s="83">
        <v>330.35</v>
      </c>
      <c r="N58" s="83">
        <f t="shared" si="1"/>
        <v>2355</v>
      </c>
    </row>
    <row r="59" spans="1:21" x14ac:dyDescent="0.25">
      <c r="A59" s="79">
        <v>56</v>
      </c>
      <c r="B59" s="79" t="s">
        <v>83</v>
      </c>
      <c r="C59" s="80" t="str">
        <f t="shared" si="2"/>
        <v>3BHK Compact</v>
      </c>
      <c r="D59" s="79">
        <f t="shared" si="6"/>
        <v>15</v>
      </c>
      <c r="E59" s="79" t="s">
        <v>171</v>
      </c>
      <c r="F59" s="81" t="s">
        <v>94</v>
      </c>
      <c r="G59" s="81" t="s">
        <v>88</v>
      </c>
      <c r="H59" s="81" t="s">
        <v>86</v>
      </c>
      <c r="I59" s="81" t="s">
        <v>88</v>
      </c>
      <c r="J59" s="83">
        <f t="shared" si="14"/>
        <v>98.792270531400987</v>
      </c>
      <c r="K59" s="83">
        <f t="shared" si="14"/>
        <v>27.87068004459309</v>
      </c>
      <c r="L59" s="82">
        <v>1063.4000000000001</v>
      </c>
      <c r="M59" s="83">
        <v>300</v>
      </c>
      <c r="N59" s="83">
        <f t="shared" si="1"/>
        <v>1945</v>
      </c>
    </row>
    <row r="60" spans="1:21" x14ac:dyDescent="0.25">
      <c r="A60" s="79">
        <v>57</v>
      </c>
      <c r="B60" s="79" t="s">
        <v>83</v>
      </c>
      <c r="C60" s="80" t="str">
        <f t="shared" si="2"/>
        <v>3BHK+UT Type A</v>
      </c>
      <c r="D60" s="79">
        <f t="shared" si="6"/>
        <v>16</v>
      </c>
      <c r="E60" s="79" t="s">
        <v>172</v>
      </c>
      <c r="F60" s="81" t="s">
        <v>86</v>
      </c>
      <c r="G60" s="81" t="s">
        <v>87</v>
      </c>
      <c r="H60" s="81" t="s">
        <v>86</v>
      </c>
      <c r="I60" s="81" t="s">
        <v>88</v>
      </c>
      <c r="J60" s="83">
        <f t="shared" si="14"/>
        <v>116.45299145299145</v>
      </c>
      <c r="K60" s="83">
        <f t="shared" si="14"/>
        <v>32.562244518766256</v>
      </c>
      <c r="L60" s="82">
        <v>1253.5</v>
      </c>
      <c r="M60" s="83">
        <v>350.5</v>
      </c>
      <c r="N60" s="83">
        <f t="shared" si="1"/>
        <v>2295</v>
      </c>
    </row>
    <row r="61" spans="1:21" x14ac:dyDescent="0.25">
      <c r="A61" s="79">
        <v>58</v>
      </c>
      <c r="B61" s="79" t="s">
        <v>83</v>
      </c>
      <c r="C61" s="80" t="str">
        <f t="shared" si="2"/>
        <v>3BHK+UT Type B</v>
      </c>
      <c r="D61" s="79">
        <f t="shared" si="6"/>
        <v>16</v>
      </c>
      <c r="E61" s="79" t="s">
        <v>173</v>
      </c>
      <c r="F61" s="81" t="s">
        <v>86</v>
      </c>
      <c r="G61" s="81" t="s">
        <v>87</v>
      </c>
      <c r="H61" s="81" t="s">
        <v>88</v>
      </c>
      <c r="I61" s="81" t="s">
        <v>86</v>
      </c>
      <c r="J61" s="83">
        <f t="shared" si="14"/>
        <v>118.55722779635825</v>
      </c>
      <c r="K61" s="83">
        <f t="shared" si="14"/>
        <v>31.619286510590861</v>
      </c>
      <c r="L61" s="82">
        <v>1276.1500000000001</v>
      </c>
      <c r="M61" s="83">
        <v>340.35</v>
      </c>
      <c r="N61" s="83">
        <f t="shared" si="1"/>
        <v>2335</v>
      </c>
    </row>
    <row r="62" spans="1:21" x14ac:dyDescent="0.25">
      <c r="A62" s="79">
        <v>59</v>
      </c>
      <c r="B62" s="79" t="s">
        <v>83</v>
      </c>
      <c r="C62" s="80" t="str">
        <f t="shared" si="2"/>
        <v>3BHK+UT Type C</v>
      </c>
      <c r="D62" s="79">
        <f t="shared" si="6"/>
        <v>16</v>
      </c>
      <c r="E62" s="79" t="s">
        <v>174</v>
      </c>
      <c r="F62" s="81" t="s">
        <v>94</v>
      </c>
      <c r="G62" s="81" t="s">
        <v>88</v>
      </c>
      <c r="H62" s="81" t="s">
        <v>88</v>
      </c>
      <c r="I62" s="81" t="s">
        <v>86</v>
      </c>
      <c r="J62" s="83">
        <f t="shared" si="14"/>
        <v>119.70921590486809</v>
      </c>
      <c r="K62" s="83">
        <f t="shared" si="14"/>
        <v>30.690263842437759</v>
      </c>
      <c r="L62" s="82">
        <v>1288.55</v>
      </c>
      <c r="M62" s="83">
        <v>330.35</v>
      </c>
      <c r="N62" s="83">
        <f t="shared" si="1"/>
        <v>2355</v>
      </c>
    </row>
    <row r="63" spans="1:21" x14ac:dyDescent="0.25">
      <c r="A63" s="79">
        <v>60</v>
      </c>
      <c r="B63" s="79" t="s">
        <v>83</v>
      </c>
      <c r="C63" s="80" t="str">
        <f t="shared" si="2"/>
        <v>3BHK Compact</v>
      </c>
      <c r="D63" s="79">
        <f t="shared" si="6"/>
        <v>16</v>
      </c>
      <c r="E63" s="79" t="s">
        <v>175</v>
      </c>
      <c r="F63" s="81" t="s">
        <v>94</v>
      </c>
      <c r="G63" s="81" t="s">
        <v>88</v>
      </c>
      <c r="H63" s="81" t="s">
        <v>86</v>
      </c>
      <c r="I63" s="81" t="s">
        <v>88</v>
      </c>
      <c r="J63" s="83">
        <f t="shared" si="14"/>
        <v>98.792270531400987</v>
      </c>
      <c r="K63" s="83">
        <f t="shared" si="14"/>
        <v>27.87068004459309</v>
      </c>
      <c r="L63" s="82">
        <v>1063.4000000000001</v>
      </c>
      <c r="M63" s="83">
        <v>300</v>
      </c>
      <c r="N63" s="83">
        <f t="shared" si="1"/>
        <v>1945</v>
      </c>
    </row>
    <row r="64" spans="1:21" x14ac:dyDescent="0.25">
      <c r="A64" s="79">
        <v>61</v>
      </c>
      <c r="B64" s="79" t="s">
        <v>83</v>
      </c>
      <c r="C64" s="80" t="str">
        <f t="shared" si="2"/>
        <v>3BHK+UT Type A</v>
      </c>
      <c r="D64" s="79">
        <f t="shared" si="6"/>
        <v>17</v>
      </c>
      <c r="E64" s="79" t="s">
        <v>176</v>
      </c>
      <c r="F64" s="81" t="s">
        <v>86</v>
      </c>
      <c r="G64" s="81" t="s">
        <v>87</v>
      </c>
      <c r="H64" s="81" t="s">
        <v>86</v>
      </c>
      <c r="I64" s="81" t="s">
        <v>88</v>
      </c>
      <c r="J64" s="83">
        <f t="shared" si="14"/>
        <v>116.45299145299145</v>
      </c>
      <c r="K64" s="83">
        <f t="shared" si="14"/>
        <v>32.562244518766256</v>
      </c>
      <c r="L64" s="82">
        <v>1253.5</v>
      </c>
      <c r="M64" s="83">
        <v>350.5</v>
      </c>
      <c r="N64" s="83">
        <f t="shared" si="1"/>
        <v>2295</v>
      </c>
    </row>
    <row r="65" spans="1:14" x14ac:dyDescent="0.25">
      <c r="A65" s="79">
        <v>62</v>
      </c>
      <c r="B65" s="79" t="s">
        <v>83</v>
      </c>
      <c r="C65" s="80" t="str">
        <f t="shared" si="2"/>
        <v>3BHK+UT Type B</v>
      </c>
      <c r="D65" s="79">
        <f t="shared" si="6"/>
        <v>17</v>
      </c>
      <c r="E65" s="79" t="s">
        <v>177</v>
      </c>
      <c r="F65" s="81" t="s">
        <v>86</v>
      </c>
      <c r="G65" s="81" t="s">
        <v>87</v>
      </c>
      <c r="H65" s="81" t="s">
        <v>88</v>
      </c>
      <c r="I65" s="81" t="s">
        <v>86</v>
      </c>
      <c r="J65" s="83">
        <f t="shared" si="14"/>
        <v>118.55722779635825</v>
      </c>
      <c r="K65" s="83">
        <f t="shared" si="14"/>
        <v>31.619286510590861</v>
      </c>
      <c r="L65" s="82">
        <v>1276.1500000000001</v>
      </c>
      <c r="M65" s="83">
        <v>340.35</v>
      </c>
      <c r="N65" s="83">
        <f t="shared" si="1"/>
        <v>2335</v>
      </c>
    </row>
    <row r="66" spans="1:14" x14ac:dyDescent="0.25">
      <c r="A66" s="79">
        <v>63</v>
      </c>
      <c r="B66" s="79" t="s">
        <v>83</v>
      </c>
      <c r="C66" s="80" t="str">
        <f t="shared" si="2"/>
        <v>3BHK+UT Type C</v>
      </c>
      <c r="D66" s="79">
        <f t="shared" si="6"/>
        <v>17</v>
      </c>
      <c r="E66" s="79" t="s">
        <v>178</v>
      </c>
      <c r="F66" s="81" t="s">
        <v>94</v>
      </c>
      <c r="G66" s="81" t="s">
        <v>88</v>
      </c>
      <c r="H66" s="81" t="s">
        <v>88</v>
      </c>
      <c r="I66" s="81" t="s">
        <v>86</v>
      </c>
      <c r="J66" s="83">
        <f t="shared" si="14"/>
        <v>119.70921590486809</v>
      </c>
      <c r="K66" s="83">
        <f t="shared" si="14"/>
        <v>30.690263842437759</v>
      </c>
      <c r="L66" s="82">
        <v>1288.55</v>
      </c>
      <c r="M66" s="83">
        <v>330.35</v>
      </c>
      <c r="N66" s="83">
        <f t="shared" si="1"/>
        <v>2355</v>
      </c>
    </row>
    <row r="67" spans="1:14" x14ac:dyDescent="0.25">
      <c r="A67" s="79">
        <v>64</v>
      </c>
      <c r="B67" s="79" t="s">
        <v>83</v>
      </c>
      <c r="C67" s="80" t="str">
        <f t="shared" si="2"/>
        <v>3BHK Compact</v>
      </c>
      <c r="D67" s="79">
        <f t="shared" si="6"/>
        <v>17</v>
      </c>
      <c r="E67" s="79" t="s">
        <v>179</v>
      </c>
      <c r="F67" s="81" t="s">
        <v>94</v>
      </c>
      <c r="G67" s="81" t="s">
        <v>88</v>
      </c>
      <c r="H67" s="81" t="s">
        <v>86</v>
      </c>
      <c r="I67" s="81" t="s">
        <v>88</v>
      </c>
      <c r="J67" s="83">
        <f t="shared" si="14"/>
        <v>98.792270531400987</v>
      </c>
      <c r="K67" s="83">
        <f t="shared" si="14"/>
        <v>27.87068004459309</v>
      </c>
      <c r="L67" s="82">
        <v>1063.4000000000001</v>
      </c>
      <c r="M67" s="83">
        <v>300</v>
      </c>
      <c r="N67" s="83">
        <f t="shared" si="1"/>
        <v>1945</v>
      </c>
    </row>
    <row r="68" spans="1:14" x14ac:dyDescent="0.25">
      <c r="A68" s="125">
        <v>65</v>
      </c>
      <c r="B68" s="125" t="s">
        <v>83</v>
      </c>
      <c r="C68" s="80" t="str">
        <f t="shared" si="2"/>
        <v>2BHK+UT Type A</v>
      </c>
      <c r="D68" s="125">
        <f>+D64+1</f>
        <v>18</v>
      </c>
      <c r="E68" s="125" t="s">
        <v>180</v>
      </c>
      <c r="F68" s="81" t="s">
        <v>86</v>
      </c>
      <c r="G68" s="81" t="s">
        <v>87</v>
      </c>
      <c r="H68" s="81" t="s">
        <v>86</v>
      </c>
      <c r="I68" s="81" t="s">
        <v>88</v>
      </c>
      <c r="J68" s="126">
        <f>+L68/10.764</f>
        <v>103.85079895949461</v>
      </c>
      <c r="K68" s="126">
        <f>+M68/10.764</f>
        <v>29.789111854329246</v>
      </c>
      <c r="L68" s="127">
        <v>1117.8499999999999</v>
      </c>
      <c r="M68" s="83">
        <v>320.64999999999998</v>
      </c>
      <c r="N68" s="83">
        <f t="shared" si="1"/>
        <v>2045</v>
      </c>
    </row>
    <row r="69" spans="1:14" x14ac:dyDescent="0.25">
      <c r="A69" s="125">
        <v>66</v>
      </c>
      <c r="B69" s="125" t="s">
        <v>83</v>
      </c>
      <c r="C69" s="80" t="str">
        <f t="shared" si="2"/>
        <v>3BHK+UT Type B</v>
      </c>
      <c r="D69" s="125">
        <f t="shared" ref="D69:D71" si="15">+D65+1</f>
        <v>18</v>
      </c>
      <c r="E69" s="125" t="s">
        <v>181</v>
      </c>
      <c r="F69" s="81" t="s">
        <v>86</v>
      </c>
      <c r="G69" s="81" t="s">
        <v>87</v>
      </c>
      <c r="H69" s="81" t="s">
        <v>88</v>
      </c>
      <c r="I69" s="81" t="s">
        <v>86</v>
      </c>
      <c r="J69" s="126">
        <f>J65</f>
        <v>118.55722779635825</v>
      </c>
      <c r="K69" s="126">
        <f>K65</f>
        <v>31.619286510590861</v>
      </c>
      <c r="L69" s="127">
        <v>1276.1500000000001</v>
      </c>
      <c r="M69" s="83">
        <v>340.35</v>
      </c>
      <c r="N69" s="83">
        <f t="shared" ref="N69:N132" si="16">+INDEX($Q$4:$AA$20,MATCH(C69,$X$4:$X$20,0),9)</f>
        <v>2335</v>
      </c>
    </row>
    <row r="70" spans="1:14" x14ac:dyDescent="0.25">
      <c r="A70" s="125">
        <v>67</v>
      </c>
      <c r="B70" s="125" t="s">
        <v>83</v>
      </c>
      <c r="C70" s="80" t="str">
        <f t="shared" ref="C70:C133" si="17">+IF(ABS(L70-$V$4=0),$X$4,IF(ABS(L70-$V$6=0),$X$6,IF(ABS(L70-$V$7=0),$X$7,IF(ABS(L70-$V$8=0),$X$8,IF(ABS(L70-$V$9=0),$X$9,IF(ABS(L70-$V$10=0),$X$10,IF(ABS(L70-$V$11=0),$X$11,IF(ABS(L70-$V$15=0),$X$15,IF(ABS(L70-$V$17=0),$X$17,IF(ABS(L70-$V$18=0),$X$18,IF(ABS(L70-$V$19=0),$X$19,"")))))))))))</f>
        <v>3BHK+UT Type C</v>
      </c>
      <c r="D70" s="125">
        <f t="shared" si="15"/>
        <v>18</v>
      </c>
      <c r="E70" s="125" t="s">
        <v>182</v>
      </c>
      <c r="F70" s="81" t="s">
        <v>94</v>
      </c>
      <c r="G70" s="81" t="s">
        <v>88</v>
      </c>
      <c r="H70" s="81" t="s">
        <v>88</v>
      </c>
      <c r="I70" s="81" t="s">
        <v>86</v>
      </c>
      <c r="J70" s="126">
        <f>J66</f>
        <v>119.70921590486809</v>
      </c>
      <c r="K70" s="126">
        <f>K66</f>
        <v>30.690263842437759</v>
      </c>
      <c r="L70" s="127">
        <v>1288.55</v>
      </c>
      <c r="M70" s="83">
        <v>330.35</v>
      </c>
      <c r="N70" s="83">
        <f t="shared" si="16"/>
        <v>2355</v>
      </c>
    </row>
    <row r="71" spans="1:14" x14ac:dyDescent="0.25">
      <c r="A71" s="125">
        <v>68</v>
      </c>
      <c r="B71" s="125" t="s">
        <v>83</v>
      </c>
      <c r="C71" s="80" t="str">
        <f t="shared" si="17"/>
        <v>2BHK</v>
      </c>
      <c r="D71" s="125">
        <f t="shared" si="15"/>
        <v>18</v>
      </c>
      <c r="E71" s="125" t="s">
        <v>183</v>
      </c>
      <c r="F71" s="81" t="s">
        <v>94</v>
      </c>
      <c r="G71" s="81" t="s">
        <v>88</v>
      </c>
      <c r="H71" s="81" t="s">
        <v>86</v>
      </c>
      <c r="I71" s="81" t="s">
        <v>88</v>
      </c>
      <c r="J71" s="126">
        <f>+L71/10.764</f>
        <v>87.25380899293944</v>
      </c>
      <c r="K71" s="126">
        <f>+M71/10.764</f>
        <v>25.083612040133779</v>
      </c>
      <c r="L71" s="127">
        <v>939.2</v>
      </c>
      <c r="M71" s="83">
        <v>270</v>
      </c>
      <c r="N71" s="83">
        <f t="shared" si="16"/>
        <v>1715</v>
      </c>
    </row>
    <row r="72" spans="1:14" x14ac:dyDescent="0.25">
      <c r="A72" s="79">
        <v>69</v>
      </c>
      <c r="B72" s="79" t="s">
        <v>83</v>
      </c>
      <c r="C72" s="80" t="str">
        <f t="shared" si="17"/>
        <v>3BHK+UT Type A</v>
      </c>
      <c r="D72" s="79">
        <f>+D68+1</f>
        <v>19</v>
      </c>
      <c r="E72" s="79" t="s">
        <v>184</v>
      </c>
      <c r="F72" s="81" t="s">
        <v>86</v>
      </c>
      <c r="G72" s="81" t="s">
        <v>87</v>
      </c>
      <c r="H72" s="81" t="s">
        <v>86</v>
      </c>
      <c r="I72" s="81" t="s">
        <v>88</v>
      </c>
      <c r="J72" s="82">
        <f t="shared" ref="J72:K75" si="18">J64</f>
        <v>116.45299145299145</v>
      </c>
      <c r="K72" s="82">
        <f t="shared" si="18"/>
        <v>32.562244518766256</v>
      </c>
      <c r="L72" s="82">
        <v>1253.5</v>
      </c>
      <c r="M72" s="83">
        <v>350.5</v>
      </c>
      <c r="N72" s="83">
        <f t="shared" si="16"/>
        <v>2295</v>
      </c>
    </row>
    <row r="73" spans="1:14" x14ac:dyDescent="0.25">
      <c r="A73" s="79">
        <v>70</v>
      </c>
      <c r="B73" s="79" t="s">
        <v>83</v>
      </c>
      <c r="C73" s="80" t="str">
        <f t="shared" si="17"/>
        <v>3BHK+UT Type B</v>
      </c>
      <c r="D73" s="79">
        <f t="shared" ref="D73:D95" si="19">+D69+1</f>
        <v>19</v>
      </c>
      <c r="E73" s="79" t="s">
        <v>185</v>
      </c>
      <c r="F73" s="81" t="s">
        <v>86</v>
      </c>
      <c r="G73" s="81" t="s">
        <v>87</v>
      </c>
      <c r="H73" s="81" t="s">
        <v>88</v>
      </c>
      <c r="I73" s="81" t="s">
        <v>86</v>
      </c>
      <c r="J73" s="83">
        <f t="shared" si="18"/>
        <v>118.55722779635825</v>
      </c>
      <c r="K73" s="83">
        <f t="shared" si="18"/>
        <v>31.619286510590861</v>
      </c>
      <c r="L73" s="82">
        <v>1276.1500000000001</v>
      </c>
      <c r="M73" s="83">
        <v>340.35</v>
      </c>
      <c r="N73" s="83">
        <f t="shared" si="16"/>
        <v>2335</v>
      </c>
    </row>
    <row r="74" spans="1:14" x14ac:dyDescent="0.25">
      <c r="A74" s="79">
        <v>71</v>
      </c>
      <c r="B74" s="79" t="s">
        <v>83</v>
      </c>
      <c r="C74" s="80" t="str">
        <f t="shared" si="17"/>
        <v>3BHK+UT Type C</v>
      </c>
      <c r="D74" s="79">
        <f t="shared" si="19"/>
        <v>19</v>
      </c>
      <c r="E74" s="79" t="s">
        <v>186</v>
      </c>
      <c r="F74" s="81" t="s">
        <v>94</v>
      </c>
      <c r="G74" s="81" t="s">
        <v>88</v>
      </c>
      <c r="H74" s="81" t="s">
        <v>88</v>
      </c>
      <c r="I74" s="81" t="s">
        <v>86</v>
      </c>
      <c r="J74" s="83">
        <f t="shared" si="18"/>
        <v>119.70921590486809</v>
      </c>
      <c r="K74" s="83">
        <f t="shared" si="18"/>
        <v>30.690263842437759</v>
      </c>
      <c r="L74" s="82">
        <v>1288.55</v>
      </c>
      <c r="M74" s="83">
        <v>330.35</v>
      </c>
      <c r="N74" s="83">
        <f t="shared" si="16"/>
        <v>2355</v>
      </c>
    </row>
    <row r="75" spans="1:14" x14ac:dyDescent="0.25">
      <c r="A75" s="79">
        <v>72</v>
      </c>
      <c r="B75" s="79" t="s">
        <v>83</v>
      </c>
      <c r="C75" s="80" t="str">
        <f t="shared" si="17"/>
        <v>3BHK Compact</v>
      </c>
      <c r="D75" s="79">
        <f t="shared" si="19"/>
        <v>19</v>
      </c>
      <c r="E75" s="79" t="s">
        <v>187</v>
      </c>
      <c r="F75" s="81" t="s">
        <v>94</v>
      </c>
      <c r="G75" s="81" t="s">
        <v>88</v>
      </c>
      <c r="H75" s="81" t="s">
        <v>86</v>
      </c>
      <c r="I75" s="81" t="s">
        <v>88</v>
      </c>
      <c r="J75" s="82">
        <f t="shared" si="18"/>
        <v>98.792270531400987</v>
      </c>
      <c r="K75" s="82">
        <f t="shared" si="18"/>
        <v>27.87068004459309</v>
      </c>
      <c r="L75" s="82">
        <v>1063.4000000000001</v>
      </c>
      <c r="M75" s="83">
        <v>300</v>
      </c>
      <c r="N75" s="83">
        <f t="shared" si="16"/>
        <v>1945</v>
      </c>
    </row>
    <row r="76" spans="1:14" x14ac:dyDescent="0.25">
      <c r="A76" s="79">
        <v>73</v>
      </c>
      <c r="B76" s="79" t="s">
        <v>83</v>
      </c>
      <c r="C76" s="80" t="str">
        <f t="shared" si="17"/>
        <v>3BHK+UT Type A</v>
      </c>
      <c r="D76" s="79">
        <f t="shared" si="19"/>
        <v>20</v>
      </c>
      <c r="E76" s="79" t="s">
        <v>188</v>
      </c>
      <c r="F76" s="81" t="s">
        <v>86</v>
      </c>
      <c r="G76" s="81" t="s">
        <v>87</v>
      </c>
      <c r="H76" s="81" t="s">
        <v>86</v>
      </c>
      <c r="I76" s="81" t="s">
        <v>88</v>
      </c>
      <c r="J76" s="82">
        <f>J72</f>
        <v>116.45299145299145</v>
      </c>
      <c r="K76" s="82">
        <f>K72</f>
        <v>32.562244518766256</v>
      </c>
      <c r="L76" s="82">
        <v>1253.5</v>
      </c>
      <c r="M76" s="83">
        <v>350.5</v>
      </c>
      <c r="N76" s="83">
        <f t="shared" si="16"/>
        <v>2295</v>
      </c>
    </row>
    <row r="77" spans="1:14" x14ac:dyDescent="0.25">
      <c r="A77" s="79">
        <v>74</v>
      </c>
      <c r="B77" s="79" t="s">
        <v>83</v>
      </c>
      <c r="C77" s="80" t="str">
        <f t="shared" si="17"/>
        <v>3BHK+UT Type B</v>
      </c>
      <c r="D77" s="79">
        <f t="shared" si="19"/>
        <v>20</v>
      </c>
      <c r="E77" s="79" t="s">
        <v>189</v>
      </c>
      <c r="F77" s="81" t="s">
        <v>86</v>
      </c>
      <c r="G77" s="81" t="s">
        <v>87</v>
      </c>
      <c r="H77" s="81" t="s">
        <v>88</v>
      </c>
      <c r="I77" s="81" t="s">
        <v>86</v>
      </c>
      <c r="J77" s="82">
        <f>J69</f>
        <v>118.55722779635825</v>
      </c>
      <c r="K77" s="82">
        <f>K69</f>
        <v>31.619286510590861</v>
      </c>
      <c r="L77" s="82">
        <v>1276.1500000000001</v>
      </c>
      <c r="M77" s="83">
        <v>340.35</v>
      </c>
      <c r="N77" s="83">
        <f t="shared" si="16"/>
        <v>2335</v>
      </c>
    </row>
    <row r="78" spans="1:14" x14ac:dyDescent="0.25">
      <c r="A78" s="79">
        <v>75</v>
      </c>
      <c r="B78" s="79" t="s">
        <v>83</v>
      </c>
      <c r="C78" s="80" t="str">
        <f t="shared" si="17"/>
        <v>3BHK+UT Type C</v>
      </c>
      <c r="D78" s="79">
        <f t="shared" si="19"/>
        <v>20</v>
      </c>
      <c r="E78" s="79" t="s">
        <v>190</v>
      </c>
      <c r="F78" s="81" t="s">
        <v>94</v>
      </c>
      <c r="G78" s="81" t="s">
        <v>88</v>
      </c>
      <c r="H78" s="81" t="s">
        <v>88</v>
      </c>
      <c r="I78" s="81" t="s">
        <v>86</v>
      </c>
      <c r="J78" s="82">
        <f>J70</f>
        <v>119.70921590486809</v>
      </c>
      <c r="K78" s="82">
        <f>K70</f>
        <v>30.690263842437759</v>
      </c>
      <c r="L78" s="82">
        <v>1288.55</v>
      </c>
      <c r="M78" s="83">
        <v>330.35</v>
      </c>
      <c r="N78" s="83">
        <f t="shared" si="16"/>
        <v>2355</v>
      </c>
    </row>
    <row r="79" spans="1:14" x14ac:dyDescent="0.25">
      <c r="A79" s="79">
        <v>76</v>
      </c>
      <c r="B79" s="79" t="s">
        <v>83</v>
      </c>
      <c r="C79" s="80" t="str">
        <f t="shared" si="17"/>
        <v>3BHK Compact</v>
      </c>
      <c r="D79" s="79">
        <f t="shared" si="19"/>
        <v>20</v>
      </c>
      <c r="E79" s="79" t="s">
        <v>191</v>
      </c>
      <c r="F79" s="81" t="s">
        <v>94</v>
      </c>
      <c r="G79" s="81" t="s">
        <v>88</v>
      </c>
      <c r="H79" s="81" t="s">
        <v>86</v>
      </c>
      <c r="I79" s="81" t="s">
        <v>88</v>
      </c>
      <c r="J79" s="82">
        <f>J75</f>
        <v>98.792270531400987</v>
      </c>
      <c r="K79" s="82">
        <f>K75</f>
        <v>27.87068004459309</v>
      </c>
      <c r="L79" s="82">
        <v>1063.4000000000001</v>
      </c>
      <c r="M79" s="83">
        <v>300</v>
      </c>
      <c r="N79" s="83">
        <f t="shared" si="16"/>
        <v>1945</v>
      </c>
    </row>
    <row r="80" spans="1:14" x14ac:dyDescent="0.25">
      <c r="A80" s="79">
        <v>77</v>
      </c>
      <c r="B80" s="79" t="s">
        <v>83</v>
      </c>
      <c r="C80" s="80" t="str">
        <f t="shared" si="17"/>
        <v>3BHK+UT Type A</v>
      </c>
      <c r="D80" s="79">
        <f t="shared" si="19"/>
        <v>21</v>
      </c>
      <c r="E80" s="79" t="s">
        <v>192</v>
      </c>
      <c r="F80" s="81" t="s">
        <v>86</v>
      </c>
      <c r="G80" s="81" t="s">
        <v>87</v>
      </c>
      <c r="H80" s="81" t="s">
        <v>86</v>
      </c>
      <c r="I80" s="81" t="s">
        <v>88</v>
      </c>
      <c r="J80" s="82">
        <f t="shared" ref="J80:K82" si="20">J76</f>
        <v>116.45299145299145</v>
      </c>
      <c r="K80" s="82">
        <f t="shared" si="20"/>
        <v>32.562244518766256</v>
      </c>
      <c r="L80" s="82">
        <v>1253.5</v>
      </c>
      <c r="M80" s="83">
        <v>350.5</v>
      </c>
      <c r="N80" s="83">
        <f t="shared" si="16"/>
        <v>2295</v>
      </c>
    </row>
    <row r="81" spans="1:14" x14ac:dyDescent="0.25">
      <c r="A81" s="79">
        <v>78</v>
      </c>
      <c r="B81" s="79" t="s">
        <v>83</v>
      </c>
      <c r="C81" s="80" t="str">
        <f t="shared" si="17"/>
        <v>3BHK+UT Type B</v>
      </c>
      <c r="D81" s="79">
        <f t="shared" si="19"/>
        <v>21</v>
      </c>
      <c r="E81" s="79" t="s">
        <v>193</v>
      </c>
      <c r="F81" s="81" t="s">
        <v>86</v>
      </c>
      <c r="G81" s="81" t="s">
        <v>87</v>
      </c>
      <c r="H81" s="81" t="s">
        <v>88</v>
      </c>
      <c r="I81" s="81" t="s">
        <v>86</v>
      </c>
      <c r="J81" s="82">
        <f t="shared" si="20"/>
        <v>118.55722779635825</v>
      </c>
      <c r="K81" s="82">
        <f t="shared" si="20"/>
        <v>31.619286510590861</v>
      </c>
      <c r="L81" s="82">
        <v>1276.1500000000001</v>
      </c>
      <c r="M81" s="83">
        <v>340.35</v>
      </c>
      <c r="N81" s="83">
        <f t="shared" si="16"/>
        <v>2335</v>
      </c>
    </row>
    <row r="82" spans="1:14" x14ac:dyDescent="0.25">
      <c r="A82" s="79">
        <v>79</v>
      </c>
      <c r="B82" s="79" t="s">
        <v>83</v>
      </c>
      <c r="C82" s="80" t="str">
        <f t="shared" si="17"/>
        <v>3BHK+UT Type C</v>
      </c>
      <c r="D82" s="79">
        <f t="shared" si="19"/>
        <v>21</v>
      </c>
      <c r="E82" s="79" t="s">
        <v>194</v>
      </c>
      <c r="F82" s="81" t="s">
        <v>94</v>
      </c>
      <c r="G82" s="81" t="s">
        <v>88</v>
      </c>
      <c r="H82" s="81" t="s">
        <v>88</v>
      </c>
      <c r="I82" s="81" t="s">
        <v>86</v>
      </c>
      <c r="J82" s="82">
        <f t="shared" si="20"/>
        <v>119.70921590486809</v>
      </c>
      <c r="K82" s="82">
        <f t="shared" si="20"/>
        <v>30.690263842437759</v>
      </c>
      <c r="L82" s="82">
        <v>1288.55</v>
      </c>
      <c r="M82" s="83">
        <v>330.35</v>
      </c>
      <c r="N82" s="83">
        <f t="shared" si="16"/>
        <v>2355</v>
      </c>
    </row>
    <row r="83" spans="1:14" x14ac:dyDescent="0.25">
      <c r="A83" s="79">
        <v>80</v>
      </c>
      <c r="B83" s="79" t="s">
        <v>83</v>
      </c>
      <c r="C83" s="80" t="str">
        <f t="shared" si="17"/>
        <v>3BHK Compact</v>
      </c>
      <c r="D83" s="79">
        <f t="shared" si="19"/>
        <v>21</v>
      </c>
      <c r="E83" s="79" t="s">
        <v>195</v>
      </c>
      <c r="F83" s="81" t="s">
        <v>94</v>
      </c>
      <c r="G83" s="81" t="s">
        <v>88</v>
      </c>
      <c r="H83" s="81" t="s">
        <v>86</v>
      </c>
      <c r="I83" s="81" t="s">
        <v>88</v>
      </c>
      <c r="J83" s="82">
        <f>J79</f>
        <v>98.792270531400987</v>
      </c>
      <c r="K83" s="82">
        <f>K79</f>
        <v>27.87068004459309</v>
      </c>
      <c r="L83" s="82">
        <v>1063.4000000000001</v>
      </c>
      <c r="M83" s="83">
        <v>300</v>
      </c>
      <c r="N83" s="83">
        <f t="shared" si="16"/>
        <v>1945</v>
      </c>
    </row>
    <row r="84" spans="1:14" x14ac:dyDescent="0.25">
      <c r="A84" s="79">
        <v>81</v>
      </c>
      <c r="B84" s="79" t="s">
        <v>83</v>
      </c>
      <c r="C84" s="80" t="str">
        <f t="shared" si="17"/>
        <v>3BHK+UT Type A</v>
      </c>
      <c r="D84" s="79">
        <f t="shared" si="19"/>
        <v>22</v>
      </c>
      <c r="E84" s="79" t="s">
        <v>196</v>
      </c>
      <c r="F84" s="81" t="s">
        <v>86</v>
      </c>
      <c r="G84" s="81" t="s">
        <v>87</v>
      </c>
      <c r="H84" s="81" t="s">
        <v>86</v>
      </c>
      <c r="I84" s="81" t="s">
        <v>88</v>
      </c>
      <c r="J84" s="82">
        <f t="shared" ref="J84:K95" si="21">J76</f>
        <v>116.45299145299145</v>
      </c>
      <c r="K84" s="82">
        <f t="shared" si="21"/>
        <v>32.562244518766256</v>
      </c>
      <c r="L84" s="82">
        <v>1253.5</v>
      </c>
      <c r="M84" s="83">
        <v>350.5</v>
      </c>
      <c r="N84" s="83">
        <f t="shared" si="16"/>
        <v>2295</v>
      </c>
    </row>
    <row r="85" spans="1:14" x14ac:dyDescent="0.25">
      <c r="A85" s="79">
        <v>82</v>
      </c>
      <c r="B85" s="79" t="s">
        <v>83</v>
      </c>
      <c r="C85" s="80" t="str">
        <f t="shared" si="17"/>
        <v>3BHK+UT Type B</v>
      </c>
      <c r="D85" s="79">
        <f t="shared" si="19"/>
        <v>22</v>
      </c>
      <c r="E85" s="79" t="s">
        <v>197</v>
      </c>
      <c r="F85" s="81" t="s">
        <v>86</v>
      </c>
      <c r="G85" s="81" t="s">
        <v>87</v>
      </c>
      <c r="H85" s="81" t="s">
        <v>88</v>
      </c>
      <c r="I85" s="81" t="s">
        <v>86</v>
      </c>
      <c r="J85" s="82">
        <f t="shared" si="21"/>
        <v>118.55722779635825</v>
      </c>
      <c r="K85" s="82">
        <f t="shared" si="21"/>
        <v>31.619286510590861</v>
      </c>
      <c r="L85" s="82">
        <v>1276.1500000000001</v>
      </c>
      <c r="M85" s="83">
        <v>340.35</v>
      </c>
      <c r="N85" s="83">
        <f t="shared" si="16"/>
        <v>2335</v>
      </c>
    </row>
    <row r="86" spans="1:14" x14ac:dyDescent="0.25">
      <c r="A86" s="79">
        <v>83</v>
      </c>
      <c r="B86" s="79" t="s">
        <v>83</v>
      </c>
      <c r="C86" s="80" t="str">
        <f t="shared" si="17"/>
        <v>3BHK+UT Type C</v>
      </c>
      <c r="D86" s="79">
        <f t="shared" si="19"/>
        <v>22</v>
      </c>
      <c r="E86" s="79" t="s">
        <v>198</v>
      </c>
      <c r="F86" s="81" t="s">
        <v>94</v>
      </c>
      <c r="G86" s="81" t="s">
        <v>88</v>
      </c>
      <c r="H86" s="81" t="s">
        <v>88</v>
      </c>
      <c r="I86" s="81" t="s">
        <v>86</v>
      </c>
      <c r="J86" s="82">
        <f t="shared" si="21"/>
        <v>119.70921590486809</v>
      </c>
      <c r="K86" s="82">
        <f t="shared" si="21"/>
        <v>30.690263842437759</v>
      </c>
      <c r="L86" s="82">
        <v>1288.55</v>
      </c>
      <c r="M86" s="83">
        <v>330.35</v>
      </c>
      <c r="N86" s="83">
        <f t="shared" si="16"/>
        <v>2355</v>
      </c>
    </row>
    <row r="87" spans="1:14" x14ac:dyDescent="0.25">
      <c r="A87" s="79">
        <v>84</v>
      </c>
      <c r="B87" s="79" t="s">
        <v>83</v>
      </c>
      <c r="C87" s="80" t="str">
        <f t="shared" si="17"/>
        <v>3BHK Compact</v>
      </c>
      <c r="D87" s="79">
        <f t="shared" si="19"/>
        <v>22</v>
      </c>
      <c r="E87" s="79" t="s">
        <v>199</v>
      </c>
      <c r="F87" s="81" t="s">
        <v>94</v>
      </c>
      <c r="G87" s="81" t="s">
        <v>88</v>
      </c>
      <c r="H87" s="81" t="s">
        <v>86</v>
      </c>
      <c r="I87" s="81" t="s">
        <v>88</v>
      </c>
      <c r="J87" s="82">
        <f t="shared" si="21"/>
        <v>98.792270531400987</v>
      </c>
      <c r="K87" s="82">
        <f t="shared" si="21"/>
        <v>27.87068004459309</v>
      </c>
      <c r="L87" s="82">
        <v>1063.4000000000001</v>
      </c>
      <c r="M87" s="83">
        <v>300</v>
      </c>
      <c r="N87" s="83">
        <f t="shared" si="16"/>
        <v>1945</v>
      </c>
    </row>
    <row r="88" spans="1:14" x14ac:dyDescent="0.25">
      <c r="A88" s="79">
        <v>85</v>
      </c>
      <c r="B88" s="79" t="s">
        <v>83</v>
      </c>
      <c r="C88" s="80" t="str">
        <f t="shared" si="17"/>
        <v>3BHK+UT Type A</v>
      </c>
      <c r="D88" s="79">
        <f t="shared" si="19"/>
        <v>23</v>
      </c>
      <c r="E88" s="79" t="s">
        <v>200</v>
      </c>
      <c r="F88" s="81" t="s">
        <v>86</v>
      </c>
      <c r="G88" s="81" t="s">
        <v>87</v>
      </c>
      <c r="H88" s="81" t="s">
        <v>86</v>
      </c>
      <c r="I88" s="81" t="s">
        <v>88</v>
      </c>
      <c r="J88" s="82">
        <f t="shared" si="21"/>
        <v>116.45299145299145</v>
      </c>
      <c r="K88" s="82">
        <f t="shared" si="21"/>
        <v>32.562244518766256</v>
      </c>
      <c r="L88" s="82">
        <v>1253.5</v>
      </c>
      <c r="M88" s="83">
        <v>350.5</v>
      </c>
      <c r="N88" s="83">
        <f t="shared" si="16"/>
        <v>2295</v>
      </c>
    </row>
    <row r="89" spans="1:14" x14ac:dyDescent="0.25">
      <c r="A89" s="79">
        <v>86</v>
      </c>
      <c r="B89" s="79" t="s">
        <v>83</v>
      </c>
      <c r="C89" s="80" t="str">
        <f t="shared" si="17"/>
        <v>3BHK+UT Type B</v>
      </c>
      <c r="D89" s="79">
        <f t="shared" si="19"/>
        <v>23</v>
      </c>
      <c r="E89" s="79" t="s">
        <v>201</v>
      </c>
      <c r="F89" s="81" t="s">
        <v>86</v>
      </c>
      <c r="G89" s="81" t="s">
        <v>87</v>
      </c>
      <c r="H89" s="81" t="s">
        <v>88</v>
      </c>
      <c r="I89" s="81" t="s">
        <v>86</v>
      </c>
      <c r="J89" s="82">
        <f t="shared" si="21"/>
        <v>118.55722779635825</v>
      </c>
      <c r="K89" s="82">
        <f t="shared" si="21"/>
        <v>31.619286510590861</v>
      </c>
      <c r="L89" s="82">
        <v>1276.1500000000001</v>
      </c>
      <c r="M89" s="83">
        <v>340.35</v>
      </c>
      <c r="N89" s="83">
        <f t="shared" si="16"/>
        <v>2335</v>
      </c>
    </row>
    <row r="90" spans="1:14" x14ac:dyDescent="0.25">
      <c r="A90" s="79">
        <v>87</v>
      </c>
      <c r="B90" s="79" t="s">
        <v>83</v>
      </c>
      <c r="C90" s="80" t="str">
        <f t="shared" si="17"/>
        <v>3BHK+UT Type C</v>
      </c>
      <c r="D90" s="79">
        <f t="shared" si="19"/>
        <v>23</v>
      </c>
      <c r="E90" s="79" t="s">
        <v>202</v>
      </c>
      <c r="F90" s="81" t="s">
        <v>94</v>
      </c>
      <c r="G90" s="81" t="s">
        <v>88</v>
      </c>
      <c r="H90" s="81" t="s">
        <v>88</v>
      </c>
      <c r="I90" s="81" t="s">
        <v>86</v>
      </c>
      <c r="J90" s="82">
        <f t="shared" si="21"/>
        <v>119.70921590486809</v>
      </c>
      <c r="K90" s="82">
        <f t="shared" si="21"/>
        <v>30.690263842437759</v>
      </c>
      <c r="L90" s="82">
        <v>1288.55</v>
      </c>
      <c r="M90" s="83">
        <v>330.35</v>
      </c>
      <c r="N90" s="83">
        <f t="shared" si="16"/>
        <v>2355</v>
      </c>
    </row>
    <row r="91" spans="1:14" x14ac:dyDescent="0.25">
      <c r="A91" s="79">
        <v>88</v>
      </c>
      <c r="B91" s="79" t="s">
        <v>83</v>
      </c>
      <c r="C91" s="80" t="str">
        <f t="shared" si="17"/>
        <v>3BHK Compact</v>
      </c>
      <c r="D91" s="79">
        <f t="shared" si="19"/>
        <v>23</v>
      </c>
      <c r="E91" s="79" t="s">
        <v>203</v>
      </c>
      <c r="F91" s="81" t="s">
        <v>94</v>
      </c>
      <c r="G91" s="81" t="s">
        <v>88</v>
      </c>
      <c r="H91" s="81" t="s">
        <v>86</v>
      </c>
      <c r="I91" s="81" t="s">
        <v>88</v>
      </c>
      <c r="J91" s="82">
        <f t="shared" si="21"/>
        <v>98.792270531400987</v>
      </c>
      <c r="K91" s="82">
        <f t="shared" si="21"/>
        <v>27.87068004459309</v>
      </c>
      <c r="L91" s="82">
        <v>1063.4000000000001</v>
      </c>
      <c r="M91" s="83">
        <v>300</v>
      </c>
      <c r="N91" s="83">
        <f t="shared" si="16"/>
        <v>1945</v>
      </c>
    </row>
    <row r="92" spans="1:14" x14ac:dyDescent="0.25">
      <c r="A92" s="79">
        <v>89</v>
      </c>
      <c r="B92" s="79" t="s">
        <v>83</v>
      </c>
      <c r="C92" s="80" t="str">
        <f t="shared" si="17"/>
        <v>3BHK+UT Type A</v>
      </c>
      <c r="D92" s="79">
        <f t="shared" si="19"/>
        <v>24</v>
      </c>
      <c r="E92" s="79" t="s">
        <v>204</v>
      </c>
      <c r="F92" s="81" t="s">
        <v>86</v>
      </c>
      <c r="G92" s="81" t="s">
        <v>87</v>
      </c>
      <c r="H92" s="81" t="s">
        <v>86</v>
      </c>
      <c r="I92" s="81" t="s">
        <v>88</v>
      </c>
      <c r="J92" s="82">
        <f t="shared" si="21"/>
        <v>116.45299145299145</v>
      </c>
      <c r="K92" s="82">
        <f t="shared" si="21"/>
        <v>32.562244518766256</v>
      </c>
      <c r="L92" s="82">
        <v>1253.5</v>
      </c>
      <c r="M92" s="83">
        <v>350.5</v>
      </c>
      <c r="N92" s="83">
        <f t="shared" si="16"/>
        <v>2295</v>
      </c>
    </row>
    <row r="93" spans="1:14" x14ac:dyDescent="0.25">
      <c r="A93" s="79">
        <v>90</v>
      </c>
      <c r="B93" s="79" t="s">
        <v>83</v>
      </c>
      <c r="C93" s="80" t="str">
        <f t="shared" si="17"/>
        <v>3BHK+UT Type B</v>
      </c>
      <c r="D93" s="79">
        <f t="shared" si="19"/>
        <v>24</v>
      </c>
      <c r="E93" s="79" t="s">
        <v>205</v>
      </c>
      <c r="F93" s="81" t="s">
        <v>86</v>
      </c>
      <c r="G93" s="81" t="s">
        <v>87</v>
      </c>
      <c r="H93" s="81" t="s">
        <v>88</v>
      </c>
      <c r="I93" s="81" t="s">
        <v>86</v>
      </c>
      <c r="J93" s="82">
        <f t="shared" si="21"/>
        <v>118.55722779635825</v>
      </c>
      <c r="K93" s="82">
        <f t="shared" si="21"/>
        <v>31.619286510590861</v>
      </c>
      <c r="L93" s="82">
        <v>1276.1500000000001</v>
      </c>
      <c r="M93" s="83">
        <v>340.35</v>
      </c>
      <c r="N93" s="83">
        <f t="shared" si="16"/>
        <v>2335</v>
      </c>
    </row>
    <row r="94" spans="1:14" x14ac:dyDescent="0.25">
      <c r="A94" s="79">
        <v>91</v>
      </c>
      <c r="B94" s="79" t="s">
        <v>83</v>
      </c>
      <c r="C94" s="80" t="str">
        <f t="shared" si="17"/>
        <v>3BHK+UT Type C</v>
      </c>
      <c r="D94" s="79">
        <f t="shared" si="19"/>
        <v>24</v>
      </c>
      <c r="E94" s="79" t="s">
        <v>206</v>
      </c>
      <c r="F94" s="81" t="s">
        <v>94</v>
      </c>
      <c r="G94" s="81" t="s">
        <v>88</v>
      </c>
      <c r="H94" s="81" t="s">
        <v>88</v>
      </c>
      <c r="I94" s="81" t="s">
        <v>86</v>
      </c>
      <c r="J94" s="82">
        <f t="shared" si="21"/>
        <v>119.70921590486809</v>
      </c>
      <c r="K94" s="82">
        <f t="shared" si="21"/>
        <v>30.690263842437759</v>
      </c>
      <c r="L94" s="82">
        <v>1288.55</v>
      </c>
      <c r="M94" s="83">
        <v>330.35</v>
      </c>
      <c r="N94" s="83">
        <f t="shared" si="16"/>
        <v>2355</v>
      </c>
    </row>
    <row r="95" spans="1:14" x14ac:dyDescent="0.25">
      <c r="A95" s="79">
        <v>92</v>
      </c>
      <c r="B95" s="79" t="s">
        <v>83</v>
      </c>
      <c r="C95" s="80" t="str">
        <f t="shared" si="17"/>
        <v>3BHK Compact</v>
      </c>
      <c r="D95" s="79">
        <f t="shared" si="19"/>
        <v>24</v>
      </c>
      <c r="E95" s="79" t="s">
        <v>207</v>
      </c>
      <c r="F95" s="81" t="s">
        <v>94</v>
      </c>
      <c r="G95" s="81" t="s">
        <v>88</v>
      </c>
      <c r="H95" s="81" t="s">
        <v>86</v>
      </c>
      <c r="I95" s="81" t="s">
        <v>88</v>
      </c>
      <c r="J95" s="82">
        <f t="shared" si="21"/>
        <v>98.792270531400987</v>
      </c>
      <c r="K95" s="82">
        <f t="shared" si="21"/>
        <v>27.87068004459309</v>
      </c>
      <c r="L95" s="82">
        <v>1063.4000000000001</v>
      </c>
      <c r="M95" s="83">
        <v>300</v>
      </c>
      <c r="N95" s="83">
        <f t="shared" si="16"/>
        <v>1945</v>
      </c>
    </row>
    <row r="96" spans="1:14" x14ac:dyDescent="0.25">
      <c r="A96" s="79">
        <v>93</v>
      </c>
      <c r="B96" s="79" t="s">
        <v>51</v>
      </c>
      <c r="C96" s="80" t="str">
        <f t="shared" si="17"/>
        <v>3BHK Compact</v>
      </c>
      <c r="D96" s="79">
        <v>2</v>
      </c>
      <c r="E96" s="79" t="s">
        <v>208</v>
      </c>
      <c r="F96" s="81" t="s">
        <v>88</v>
      </c>
      <c r="G96" s="81" t="s">
        <v>94</v>
      </c>
      <c r="H96" s="81" t="s">
        <v>86</v>
      </c>
      <c r="I96" s="81" t="s">
        <v>88</v>
      </c>
      <c r="J96" s="82">
        <f>J95</f>
        <v>98.792270531400987</v>
      </c>
      <c r="K96" s="82">
        <f>K95</f>
        <v>27.87068004459309</v>
      </c>
      <c r="L96" s="82">
        <v>1063.4000000000001</v>
      </c>
      <c r="M96" s="83">
        <v>300</v>
      </c>
      <c r="N96" s="83">
        <f t="shared" si="16"/>
        <v>1945</v>
      </c>
    </row>
    <row r="97" spans="1:14" x14ac:dyDescent="0.25">
      <c r="A97" s="79">
        <v>94</v>
      </c>
      <c r="B97" s="79" t="s">
        <v>51</v>
      </c>
      <c r="C97" s="80" t="str">
        <f t="shared" si="17"/>
        <v>3BHK+UT Type C</v>
      </c>
      <c r="D97" s="79">
        <v>2</v>
      </c>
      <c r="E97" s="79" t="s">
        <v>209</v>
      </c>
      <c r="F97" s="81" t="s">
        <v>88</v>
      </c>
      <c r="G97" s="81" t="s">
        <v>94</v>
      </c>
      <c r="H97" s="81" t="s">
        <v>88</v>
      </c>
      <c r="I97" s="81" t="s">
        <v>86</v>
      </c>
      <c r="J97" s="82">
        <f>J94</f>
        <v>119.70921590486809</v>
      </c>
      <c r="K97" s="82">
        <f>K90</f>
        <v>30.690263842437759</v>
      </c>
      <c r="L97" s="82">
        <v>1288.55</v>
      </c>
      <c r="M97" s="83">
        <v>330.35</v>
      </c>
      <c r="N97" s="83">
        <f t="shared" si="16"/>
        <v>2355</v>
      </c>
    </row>
    <row r="98" spans="1:14" x14ac:dyDescent="0.25">
      <c r="A98" s="79">
        <v>95</v>
      </c>
      <c r="B98" s="79" t="s">
        <v>51</v>
      </c>
      <c r="C98" s="80" t="str">
        <f t="shared" si="17"/>
        <v>3BHK+UT Type B</v>
      </c>
      <c r="D98" s="79">
        <v>2</v>
      </c>
      <c r="E98" s="79" t="s">
        <v>210</v>
      </c>
      <c r="F98" s="81" t="s">
        <v>94</v>
      </c>
      <c r="G98" s="81" t="s">
        <v>88</v>
      </c>
      <c r="H98" s="81" t="s">
        <v>88</v>
      </c>
      <c r="I98" s="81" t="s">
        <v>86</v>
      </c>
      <c r="J98" s="82">
        <f>J93</f>
        <v>118.55722779635825</v>
      </c>
      <c r="K98" s="82">
        <f>K93</f>
        <v>31.619286510590861</v>
      </c>
      <c r="L98" s="82">
        <v>1276.1500000000001</v>
      </c>
      <c r="M98" s="83">
        <v>340.35</v>
      </c>
      <c r="N98" s="83">
        <f t="shared" si="16"/>
        <v>2335</v>
      </c>
    </row>
    <row r="99" spans="1:14" x14ac:dyDescent="0.25">
      <c r="A99" s="79">
        <v>96</v>
      </c>
      <c r="B99" s="79" t="s">
        <v>51</v>
      </c>
      <c r="C99" s="80" t="str">
        <f t="shared" si="17"/>
        <v>3BHK Compact</v>
      </c>
      <c r="D99" s="79">
        <v>2</v>
      </c>
      <c r="E99" s="79" t="s">
        <v>211</v>
      </c>
      <c r="F99" s="81" t="s">
        <v>94</v>
      </c>
      <c r="G99" s="81" t="s">
        <v>88</v>
      </c>
      <c r="H99" s="81" t="s">
        <v>86</v>
      </c>
      <c r="I99" s="81" t="s">
        <v>88</v>
      </c>
      <c r="J99" s="82">
        <f>J96</f>
        <v>98.792270531400987</v>
      </c>
      <c r="K99" s="82">
        <f>+M99/10.764</f>
        <v>27.87068004459309</v>
      </c>
      <c r="L99" s="82">
        <v>1063.4000000000001</v>
      </c>
      <c r="M99" s="83">
        <v>300</v>
      </c>
      <c r="N99" s="83">
        <f t="shared" si="16"/>
        <v>1945</v>
      </c>
    </row>
    <row r="100" spans="1:14" x14ac:dyDescent="0.25">
      <c r="A100" s="79">
        <v>97</v>
      </c>
      <c r="B100" s="79" t="s">
        <v>51</v>
      </c>
      <c r="C100" s="80" t="str">
        <f t="shared" si="17"/>
        <v>3BHK Compact</v>
      </c>
      <c r="D100" s="79">
        <f>+D96+1</f>
        <v>3</v>
      </c>
      <c r="E100" s="79" t="s">
        <v>212</v>
      </c>
      <c r="F100" s="81" t="s">
        <v>88</v>
      </c>
      <c r="G100" s="81" t="s">
        <v>94</v>
      </c>
      <c r="H100" s="81" t="s">
        <v>86</v>
      </c>
      <c r="I100" s="81" t="s">
        <v>88</v>
      </c>
      <c r="J100" s="82">
        <f t="shared" ref="J100:K115" si="22">J96</f>
        <v>98.792270531400987</v>
      </c>
      <c r="K100" s="82">
        <f t="shared" si="22"/>
        <v>27.87068004459309</v>
      </c>
      <c r="L100" s="82">
        <v>1063.4000000000001</v>
      </c>
      <c r="M100" s="83">
        <v>300</v>
      </c>
      <c r="N100" s="83">
        <f t="shared" si="16"/>
        <v>1945</v>
      </c>
    </row>
    <row r="101" spans="1:14" x14ac:dyDescent="0.25">
      <c r="A101" s="79">
        <v>98</v>
      </c>
      <c r="B101" s="79" t="s">
        <v>51</v>
      </c>
      <c r="C101" s="80" t="str">
        <f t="shared" si="17"/>
        <v>3BHK+UT Type C</v>
      </c>
      <c r="D101" s="79">
        <f t="shared" ref="D101:D159" si="23">+D97+1</f>
        <v>3</v>
      </c>
      <c r="E101" s="79" t="s">
        <v>213</v>
      </c>
      <c r="F101" s="81" t="s">
        <v>88</v>
      </c>
      <c r="G101" s="81" t="s">
        <v>94</v>
      </c>
      <c r="H101" s="81" t="s">
        <v>88</v>
      </c>
      <c r="I101" s="81" t="s">
        <v>86</v>
      </c>
      <c r="J101" s="82">
        <f>J97</f>
        <v>119.70921590486809</v>
      </c>
      <c r="K101" s="82">
        <f>K97</f>
        <v>30.690263842437759</v>
      </c>
      <c r="L101" s="82">
        <v>1288.55</v>
      </c>
      <c r="M101" s="83">
        <v>330.35</v>
      </c>
      <c r="N101" s="83">
        <f t="shared" si="16"/>
        <v>2355</v>
      </c>
    </row>
    <row r="102" spans="1:14" x14ac:dyDescent="0.25">
      <c r="A102" s="79">
        <v>99</v>
      </c>
      <c r="B102" s="79" t="s">
        <v>51</v>
      </c>
      <c r="C102" s="80" t="str">
        <f t="shared" si="17"/>
        <v>3BHK+UT Type B</v>
      </c>
      <c r="D102" s="79">
        <f t="shared" si="23"/>
        <v>3</v>
      </c>
      <c r="E102" s="79" t="s">
        <v>214</v>
      </c>
      <c r="F102" s="81" t="s">
        <v>94</v>
      </c>
      <c r="G102" s="81" t="s">
        <v>88</v>
      </c>
      <c r="H102" s="81" t="s">
        <v>88</v>
      </c>
      <c r="I102" s="81" t="s">
        <v>86</v>
      </c>
      <c r="J102" s="82">
        <f>J98</f>
        <v>118.55722779635825</v>
      </c>
      <c r="K102" s="82">
        <f>K98</f>
        <v>31.619286510590861</v>
      </c>
      <c r="L102" s="82">
        <v>1276.1500000000001</v>
      </c>
      <c r="M102" s="83">
        <v>340.35</v>
      </c>
      <c r="N102" s="83">
        <f t="shared" si="16"/>
        <v>2335</v>
      </c>
    </row>
    <row r="103" spans="1:14" x14ac:dyDescent="0.25">
      <c r="A103" s="79">
        <v>100</v>
      </c>
      <c r="B103" s="79" t="s">
        <v>51</v>
      </c>
      <c r="C103" s="80" t="str">
        <f t="shared" si="17"/>
        <v>3BHK Compact</v>
      </c>
      <c r="D103" s="79">
        <f t="shared" si="23"/>
        <v>3</v>
      </c>
      <c r="E103" s="79" t="s">
        <v>215</v>
      </c>
      <c r="F103" s="81" t="s">
        <v>94</v>
      </c>
      <c r="G103" s="81" t="s">
        <v>88</v>
      </c>
      <c r="H103" s="81" t="s">
        <v>86</v>
      </c>
      <c r="I103" s="81" t="s">
        <v>88</v>
      </c>
      <c r="J103" s="82">
        <f t="shared" si="22"/>
        <v>98.792270531400987</v>
      </c>
      <c r="K103" s="82">
        <f>K99</f>
        <v>27.87068004459309</v>
      </c>
      <c r="L103" s="82">
        <v>1063.4000000000001</v>
      </c>
      <c r="M103" s="83">
        <v>300</v>
      </c>
      <c r="N103" s="83">
        <f t="shared" si="16"/>
        <v>1945</v>
      </c>
    </row>
    <row r="104" spans="1:14" x14ac:dyDescent="0.25">
      <c r="A104" s="79">
        <v>101</v>
      </c>
      <c r="B104" s="79" t="s">
        <v>51</v>
      </c>
      <c r="C104" s="80" t="str">
        <f t="shared" si="17"/>
        <v>3BHK Compact</v>
      </c>
      <c r="D104" s="79">
        <f t="shared" si="23"/>
        <v>4</v>
      </c>
      <c r="E104" s="79" t="s">
        <v>216</v>
      </c>
      <c r="F104" s="81" t="s">
        <v>88</v>
      </c>
      <c r="G104" s="81" t="s">
        <v>94</v>
      </c>
      <c r="H104" s="81" t="s">
        <v>86</v>
      </c>
      <c r="I104" s="81" t="s">
        <v>88</v>
      </c>
      <c r="J104" s="82">
        <f t="shared" si="22"/>
        <v>98.792270531400987</v>
      </c>
      <c r="K104" s="82">
        <f t="shared" si="22"/>
        <v>27.87068004459309</v>
      </c>
      <c r="L104" s="82">
        <v>1063.4000000000001</v>
      </c>
      <c r="M104" s="83">
        <v>300</v>
      </c>
      <c r="N104" s="83">
        <f t="shared" si="16"/>
        <v>1945</v>
      </c>
    </row>
    <row r="105" spans="1:14" x14ac:dyDescent="0.25">
      <c r="A105" s="79">
        <v>102</v>
      </c>
      <c r="B105" s="79" t="s">
        <v>51</v>
      </c>
      <c r="C105" s="80" t="str">
        <f t="shared" si="17"/>
        <v>3BHK+UT Type C</v>
      </c>
      <c r="D105" s="79">
        <f t="shared" si="23"/>
        <v>4</v>
      </c>
      <c r="E105" s="79" t="s">
        <v>217</v>
      </c>
      <c r="F105" s="81" t="s">
        <v>88</v>
      </c>
      <c r="G105" s="81" t="s">
        <v>94</v>
      </c>
      <c r="H105" s="81" t="s">
        <v>88</v>
      </c>
      <c r="I105" s="81" t="s">
        <v>86</v>
      </c>
      <c r="J105" s="82">
        <f t="shared" si="22"/>
        <v>119.70921590486809</v>
      </c>
      <c r="K105" s="82">
        <f t="shared" si="22"/>
        <v>30.690263842437759</v>
      </c>
      <c r="L105" s="82">
        <v>1288.55</v>
      </c>
      <c r="M105" s="83">
        <v>330.35</v>
      </c>
      <c r="N105" s="83">
        <f t="shared" si="16"/>
        <v>2355</v>
      </c>
    </row>
    <row r="106" spans="1:14" x14ac:dyDescent="0.25">
      <c r="A106" s="79">
        <v>103</v>
      </c>
      <c r="B106" s="79" t="s">
        <v>51</v>
      </c>
      <c r="C106" s="80" t="str">
        <f t="shared" si="17"/>
        <v>3BHK+UT Type B</v>
      </c>
      <c r="D106" s="79">
        <f t="shared" si="23"/>
        <v>4</v>
      </c>
      <c r="E106" s="79" t="s">
        <v>218</v>
      </c>
      <c r="F106" s="81" t="s">
        <v>94</v>
      </c>
      <c r="G106" s="81" t="s">
        <v>88</v>
      </c>
      <c r="H106" s="81" t="s">
        <v>88</v>
      </c>
      <c r="I106" s="81" t="s">
        <v>86</v>
      </c>
      <c r="J106" s="82">
        <f t="shared" si="22"/>
        <v>118.55722779635825</v>
      </c>
      <c r="K106" s="82">
        <f t="shared" si="22"/>
        <v>31.619286510590861</v>
      </c>
      <c r="L106" s="82">
        <v>1276.1500000000001</v>
      </c>
      <c r="M106" s="83">
        <v>340.35</v>
      </c>
      <c r="N106" s="83">
        <f t="shared" si="16"/>
        <v>2335</v>
      </c>
    </row>
    <row r="107" spans="1:14" x14ac:dyDescent="0.25">
      <c r="A107" s="79">
        <v>104</v>
      </c>
      <c r="B107" s="79" t="s">
        <v>51</v>
      </c>
      <c r="C107" s="80" t="str">
        <f t="shared" si="17"/>
        <v>3BHK Compact</v>
      </c>
      <c r="D107" s="79">
        <f t="shared" si="23"/>
        <v>4</v>
      </c>
      <c r="E107" s="79" t="s">
        <v>219</v>
      </c>
      <c r="F107" s="81" t="s">
        <v>94</v>
      </c>
      <c r="G107" s="81" t="s">
        <v>88</v>
      </c>
      <c r="H107" s="81" t="s">
        <v>86</v>
      </c>
      <c r="I107" s="81" t="s">
        <v>88</v>
      </c>
      <c r="J107" s="82">
        <f t="shared" si="22"/>
        <v>98.792270531400987</v>
      </c>
      <c r="K107" s="82">
        <f t="shared" si="22"/>
        <v>27.87068004459309</v>
      </c>
      <c r="L107" s="82">
        <v>1063.4000000000001</v>
      </c>
      <c r="M107" s="83">
        <v>300</v>
      </c>
      <c r="N107" s="83">
        <f t="shared" si="16"/>
        <v>1945</v>
      </c>
    </row>
    <row r="108" spans="1:14" x14ac:dyDescent="0.25">
      <c r="A108" s="79">
        <v>105</v>
      </c>
      <c r="B108" s="79" t="s">
        <v>51</v>
      </c>
      <c r="C108" s="80" t="str">
        <f t="shared" si="17"/>
        <v>3BHK Compact</v>
      </c>
      <c r="D108" s="79">
        <f t="shared" si="23"/>
        <v>5</v>
      </c>
      <c r="E108" s="79" t="s">
        <v>220</v>
      </c>
      <c r="F108" s="81" t="s">
        <v>88</v>
      </c>
      <c r="G108" s="81" t="s">
        <v>94</v>
      </c>
      <c r="H108" s="81" t="s">
        <v>86</v>
      </c>
      <c r="I108" s="81" t="s">
        <v>88</v>
      </c>
      <c r="J108" s="82">
        <f t="shared" si="22"/>
        <v>98.792270531400987</v>
      </c>
      <c r="K108" s="82">
        <f t="shared" si="22"/>
        <v>27.87068004459309</v>
      </c>
      <c r="L108" s="82">
        <v>1063.4000000000001</v>
      </c>
      <c r="M108" s="83">
        <v>300</v>
      </c>
      <c r="N108" s="83">
        <f t="shared" si="16"/>
        <v>1945</v>
      </c>
    </row>
    <row r="109" spans="1:14" x14ac:dyDescent="0.25">
      <c r="A109" s="79">
        <v>106</v>
      </c>
      <c r="B109" s="79" t="s">
        <v>51</v>
      </c>
      <c r="C109" s="80" t="str">
        <f t="shared" si="17"/>
        <v>3BHK+UT Type C</v>
      </c>
      <c r="D109" s="79">
        <f t="shared" si="23"/>
        <v>5</v>
      </c>
      <c r="E109" s="79" t="s">
        <v>221</v>
      </c>
      <c r="F109" s="81" t="s">
        <v>88</v>
      </c>
      <c r="G109" s="81" t="s">
        <v>94</v>
      </c>
      <c r="H109" s="81" t="s">
        <v>88</v>
      </c>
      <c r="I109" s="81" t="s">
        <v>86</v>
      </c>
      <c r="J109" s="82">
        <f t="shared" si="22"/>
        <v>119.70921590486809</v>
      </c>
      <c r="K109" s="82">
        <f t="shared" si="22"/>
        <v>30.690263842437759</v>
      </c>
      <c r="L109" s="82">
        <v>1288.55</v>
      </c>
      <c r="M109" s="83">
        <v>330.35</v>
      </c>
      <c r="N109" s="83">
        <f t="shared" si="16"/>
        <v>2355</v>
      </c>
    </row>
    <row r="110" spans="1:14" x14ac:dyDescent="0.25">
      <c r="A110" s="79">
        <v>107</v>
      </c>
      <c r="B110" s="79" t="s">
        <v>51</v>
      </c>
      <c r="C110" s="80" t="str">
        <f t="shared" si="17"/>
        <v>3BHK+UT Type B</v>
      </c>
      <c r="D110" s="79">
        <f t="shared" si="23"/>
        <v>5</v>
      </c>
      <c r="E110" s="79" t="s">
        <v>222</v>
      </c>
      <c r="F110" s="81" t="s">
        <v>94</v>
      </c>
      <c r="G110" s="81" t="s">
        <v>88</v>
      </c>
      <c r="H110" s="81" t="s">
        <v>88</v>
      </c>
      <c r="I110" s="81" t="s">
        <v>86</v>
      </c>
      <c r="J110" s="82">
        <f t="shared" si="22"/>
        <v>118.55722779635825</v>
      </c>
      <c r="K110" s="82">
        <f t="shared" si="22"/>
        <v>31.619286510590861</v>
      </c>
      <c r="L110" s="82">
        <v>1276.1500000000001</v>
      </c>
      <c r="M110" s="83">
        <v>340.35</v>
      </c>
      <c r="N110" s="83">
        <f t="shared" si="16"/>
        <v>2335</v>
      </c>
    </row>
    <row r="111" spans="1:14" x14ac:dyDescent="0.25">
      <c r="A111" s="79">
        <v>108</v>
      </c>
      <c r="B111" s="79" t="s">
        <v>51</v>
      </c>
      <c r="C111" s="80" t="str">
        <f t="shared" si="17"/>
        <v>3BHK Compact</v>
      </c>
      <c r="D111" s="79">
        <f t="shared" si="23"/>
        <v>5</v>
      </c>
      <c r="E111" s="79" t="s">
        <v>223</v>
      </c>
      <c r="F111" s="81" t="s">
        <v>94</v>
      </c>
      <c r="G111" s="81" t="s">
        <v>88</v>
      </c>
      <c r="H111" s="81" t="s">
        <v>86</v>
      </c>
      <c r="I111" s="81" t="s">
        <v>88</v>
      </c>
      <c r="J111" s="82">
        <f t="shared" si="22"/>
        <v>98.792270531400987</v>
      </c>
      <c r="K111" s="82">
        <f t="shared" si="22"/>
        <v>27.87068004459309</v>
      </c>
      <c r="L111" s="82">
        <v>1063.4000000000001</v>
      </c>
      <c r="M111" s="83">
        <v>300</v>
      </c>
      <c r="N111" s="83">
        <f t="shared" si="16"/>
        <v>1945</v>
      </c>
    </row>
    <row r="112" spans="1:14" x14ac:dyDescent="0.25">
      <c r="A112" s="79">
        <v>109</v>
      </c>
      <c r="B112" s="79" t="s">
        <v>51</v>
      </c>
      <c r="C112" s="80" t="str">
        <f t="shared" si="17"/>
        <v>3BHK Compact</v>
      </c>
      <c r="D112" s="79">
        <f t="shared" si="23"/>
        <v>6</v>
      </c>
      <c r="E112" s="79" t="s">
        <v>224</v>
      </c>
      <c r="F112" s="81" t="s">
        <v>88</v>
      </c>
      <c r="G112" s="81" t="s">
        <v>94</v>
      </c>
      <c r="H112" s="81" t="s">
        <v>86</v>
      </c>
      <c r="I112" s="81" t="s">
        <v>88</v>
      </c>
      <c r="J112" s="82">
        <f t="shared" si="22"/>
        <v>98.792270531400987</v>
      </c>
      <c r="K112" s="82">
        <f t="shared" si="22"/>
        <v>27.87068004459309</v>
      </c>
      <c r="L112" s="82">
        <v>1063.4000000000001</v>
      </c>
      <c r="M112" s="83">
        <v>300</v>
      </c>
      <c r="N112" s="83">
        <f t="shared" si="16"/>
        <v>1945</v>
      </c>
    </row>
    <row r="113" spans="1:14" x14ac:dyDescent="0.25">
      <c r="A113" s="79">
        <v>110</v>
      </c>
      <c r="B113" s="79" t="s">
        <v>51</v>
      </c>
      <c r="C113" s="80" t="str">
        <f t="shared" si="17"/>
        <v>3BHK+UT Type C</v>
      </c>
      <c r="D113" s="79">
        <f t="shared" si="23"/>
        <v>6</v>
      </c>
      <c r="E113" s="79" t="s">
        <v>225</v>
      </c>
      <c r="F113" s="81" t="s">
        <v>88</v>
      </c>
      <c r="G113" s="81" t="s">
        <v>94</v>
      </c>
      <c r="H113" s="81" t="s">
        <v>88</v>
      </c>
      <c r="I113" s="81" t="s">
        <v>86</v>
      </c>
      <c r="J113" s="82">
        <f t="shared" si="22"/>
        <v>119.70921590486809</v>
      </c>
      <c r="K113" s="82">
        <f t="shared" si="22"/>
        <v>30.690263842437759</v>
      </c>
      <c r="L113" s="82">
        <v>1288.55</v>
      </c>
      <c r="M113" s="83">
        <v>330.35</v>
      </c>
      <c r="N113" s="83">
        <f t="shared" si="16"/>
        <v>2355</v>
      </c>
    </row>
    <row r="114" spans="1:14" x14ac:dyDescent="0.25">
      <c r="A114" s="79">
        <v>111</v>
      </c>
      <c r="B114" s="79" t="s">
        <v>51</v>
      </c>
      <c r="C114" s="80" t="str">
        <f t="shared" si="17"/>
        <v>3BHK+UT Type B</v>
      </c>
      <c r="D114" s="79">
        <f t="shared" si="23"/>
        <v>6</v>
      </c>
      <c r="E114" s="79" t="s">
        <v>226</v>
      </c>
      <c r="F114" s="81" t="s">
        <v>94</v>
      </c>
      <c r="G114" s="81" t="s">
        <v>88</v>
      </c>
      <c r="H114" s="81" t="s">
        <v>88</v>
      </c>
      <c r="I114" s="81" t="s">
        <v>86</v>
      </c>
      <c r="J114" s="82">
        <f t="shared" si="22"/>
        <v>118.55722779635825</v>
      </c>
      <c r="K114" s="82">
        <f t="shared" si="22"/>
        <v>31.619286510590861</v>
      </c>
      <c r="L114" s="82">
        <v>1276.1500000000001</v>
      </c>
      <c r="M114" s="83">
        <v>340.35</v>
      </c>
      <c r="N114" s="83">
        <f t="shared" si="16"/>
        <v>2335</v>
      </c>
    </row>
    <row r="115" spans="1:14" x14ac:dyDescent="0.25">
      <c r="A115" s="79">
        <v>112</v>
      </c>
      <c r="B115" s="79" t="s">
        <v>51</v>
      </c>
      <c r="C115" s="80" t="str">
        <f t="shared" si="17"/>
        <v>3BHK Compact</v>
      </c>
      <c r="D115" s="79">
        <f t="shared" si="23"/>
        <v>6</v>
      </c>
      <c r="E115" s="79" t="s">
        <v>227</v>
      </c>
      <c r="F115" s="81" t="s">
        <v>94</v>
      </c>
      <c r="G115" s="81" t="s">
        <v>88</v>
      </c>
      <c r="H115" s="81" t="s">
        <v>86</v>
      </c>
      <c r="I115" s="81" t="s">
        <v>88</v>
      </c>
      <c r="J115" s="82">
        <f t="shared" si="22"/>
        <v>98.792270531400987</v>
      </c>
      <c r="K115" s="82">
        <f t="shared" si="22"/>
        <v>27.87068004459309</v>
      </c>
      <c r="L115" s="82">
        <v>1063.4000000000001</v>
      </c>
      <c r="M115" s="83">
        <v>300</v>
      </c>
      <c r="N115" s="83">
        <f t="shared" si="16"/>
        <v>1945</v>
      </c>
    </row>
    <row r="116" spans="1:14" x14ac:dyDescent="0.25">
      <c r="A116" s="79">
        <v>113</v>
      </c>
      <c r="B116" s="79" t="s">
        <v>51</v>
      </c>
      <c r="C116" s="80" t="str">
        <f t="shared" si="17"/>
        <v>3BHK Compact</v>
      </c>
      <c r="D116" s="79">
        <f t="shared" si="23"/>
        <v>7</v>
      </c>
      <c r="E116" s="79" t="s">
        <v>228</v>
      </c>
      <c r="F116" s="81" t="s">
        <v>88</v>
      </c>
      <c r="G116" s="81" t="s">
        <v>94</v>
      </c>
      <c r="H116" s="81" t="s">
        <v>86</v>
      </c>
      <c r="I116" s="81" t="s">
        <v>88</v>
      </c>
      <c r="J116" s="82">
        <f t="shared" ref="J116:K131" si="24">J112</f>
        <v>98.792270531400987</v>
      </c>
      <c r="K116" s="82">
        <f t="shared" si="24"/>
        <v>27.87068004459309</v>
      </c>
      <c r="L116" s="82">
        <v>1063.4000000000001</v>
      </c>
      <c r="M116" s="83">
        <v>300</v>
      </c>
      <c r="N116" s="83">
        <f t="shared" si="16"/>
        <v>1945</v>
      </c>
    </row>
    <row r="117" spans="1:14" x14ac:dyDescent="0.25">
      <c r="A117" s="79">
        <v>114</v>
      </c>
      <c r="B117" s="79" t="s">
        <v>51</v>
      </c>
      <c r="C117" s="80" t="str">
        <f t="shared" si="17"/>
        <v>3BHK+UT Type C</v>
      </c>
      <c r="D117" s="79">
        <f t="shared" si="23"/>
        <v>7</v>
      </c>
      <c r="E117" s="79" t="s">
        <v>229</v>
      </c>
      <c r="F117" s="81" t="s">
        <v>88</v>
      </c>
      <c r="G117" s="81" t="s">
        <v>94</v>
      </c>
      <c r="H117" s="81" t="s">
        <v>88</v>
      </c>
      <c r="I117" s="81" t="s">
        <v>86</v>
      </c>
      <c r="J117" s="82">
        <f t="shared" si="24"/>
        <v>119.70921590486809</v>
      </c>
      <c r="K117" s="82">
        <f t="shared" si="24"/>
        <v>30.690263842437759</v>
      </c>
      <c r="L117" s="82">
        <v>1288.55</v>
      </c>
      <c r="M117" s="83">
        <v>330.35</v>
      </c>
      <c r="N117" s="83">
        <f t="shared" si="16"/>
        <v>2355</v>
      </c>
    </row>
    <row r="118" spans="1:14" x14ac:dyDescent="0.25">
      <c r="A118" s="79">
        <v>115</v>
      </c>
      <c r="B118" s="79" t="s">
        <v>51</v>
      </c>
      <c r="C118" s="80" t="str">
        <f t="shared" si="17"/>
        <v>3BHK+UT Type B</v>
      </c>
      <c r="D118" s="79">
        <f t="shared" si="23"/>
        <v>7</v>
      </c>
      <c r="E118" s="79" t="s">
        <v>230</v>
      </c>
      <c r="F118" s="81" t="s">
        <v>94</v>
      </c>
      <c r="G118" s="81" t="s">
        <v>88</v>
      </c>
      <c r="H118" s="81" t="s">
        <v>88</v>
      </c>
      <c r="I118" s="81" t="s">
        <v>86</v>
      </c>
      <c r="J118" s="82">
        <f t="shared" si="24"/>
        <v>118.55722779635825</v>
      </c>
      <c r="K118" s="82">
        <f t="shared" si="24"/>
        <v>31.619286510590861</v>
      </c>
      <c r="L118" s="82">
        <v>1276.1500000000001</v>
      </c>
      <c r="M118" s="83">
        <v>340.35</v>
      </c>
      <c r="N118" s="83">
        <f t="shared" si="16"/>
        <v>2335</v>
      </c>
    </row>
    <row r="119" spans="1:14" x14ac:dyDescent="0.25">
      <c r="A119" s="79">
        <v>116</v>
      </c>
      <c r="B119" s="79" t="s">
        <v>51</v>
      </c>
      <c r="C119" s="80" t="str">
        <f t="shared" si="17"/>
        <v>3BHK Compact</v>
      </c>
      <c r="D119" s="79">
        <f t="shared" si="23"/>
        <v>7</v>
      </c>
      <c r="E119" s="79" t="s">
        <v>231</v>
      </c>
      <c r="F119" s="81" t="s">
        <v>94</v>
      </c>
      <c r="G119" s="81" t="s">
        <v>88</v>
      </c>
      <c r="H119" s="81" t="s">
        <v>86</v>
      </c>
      <c r="I119" s="81" t="s">
        <v>88</v>
      </c>
      <c r="J119" s="82">
        <f t="shared" si="24"/>
        <v>98.792270531400987</v>
      </c>
      <c r="K119" s="82">
        <f t="shared" si="24"/>
        <v>27.87068004459309</v>
      </c>
      <c r="L119" s="82">
        <v>1063.4000000000001</v>
      </c>
      <c r="M119" s="83">
        <v>300</v>
      </c>
      <c r="N119" s="83">
        <f t="shared" si="16"/>
        <v>1945</v>
      </c>
    </row>
    <row r="120" spans="1:14" x14ac:dyDescent="0.25">
      <c r="A120" s="79">
        <v>117</v>
      </c>
      <c r="B120" s="79" t="s">
        <v>51</v>
      </c>
      <c r="C120" s="80" t="str">
        <f t="shared" si="17"/>
        <v>3BHK Compact</v>
      </c>
      <c r="D120" s="79">
        <f t="shared" si="23"/>
        <v>8</v>
      </c>
      <c r="E120" s="79" t="s">
        <v>232</v>
      </c>
      <c r="F120" s="81" t="s">
        <v>88</v>
      </c>
      <c r="G120" s="81" t="s">
        <v>94</v>
      </c>
      <c r="H120" s="81" t="s">
        <v>86</v>
      </c>
      <c r="I120" s="81" t="s">
        <v>88</v>
      </c>
      <c r="J120" s="82">
        <f t="shared" si="24"/>
        <v>98.792270531400987</v>
      </c>
      <c r="K120" s="82">
        <f t="shared" si="24"/>
        <v>27.87068004459309</v>
      </c>
      <c r="L120" s="82">
        <v>1063.4000000000001</v>
      </c>
      <c r="M120" s="83">
        <v>300</v>
      </c>
      <c r="N120" s="83">
        <f t="shared" si="16"/>
        <v>1945</v>
      </c>
    </row>
    <row r="121" spans="1:14" x14ac:dyDescent="0.25">
      <c r="A121" s="79">
        <v>118</v>
      </c>
      <c r="B121" s="79" t="s">
        <v>51</v>
      </c>
      <c r="C121" s="80" t="str">
        <f t="shared" si="17"/>
        <v>3BHK+UT Type C</v>
      </c>
      <c r="D121" s="79">
        <f t="shared" si="23"/>
        <v>8</v>
      </c>
      <c r="E121" s="79" t="s">
        <v>233</v>
      </c>
      <c r="F121" s="81" t="s">
        <v>88</v>
      </c>
      <c r="G121" s="81" t="s">
        <v>94</v>
      </c>
      <c r="H121" s="81" t="s">
        <v>88</v>
      </c>
      <c r="I121" s="81" t="s">
        <v>86</v>
      </c>
      <c r="J121" s="82">
        <f t="shared" si="24"/>
        <v>119.70921590486809</v>
      </c>
      <c r="K121" s="82">
        <f t="shared" si="24"/>
        <v>30.690263842437759</v>
      </c>
      <c r="L121" s="82">
        <v>1288.55</v>
      </c>
      <c r="M121" s="83">
        <v>330.35</v>
      </c>
      <c r="N121" s="83">
        <f t="shared" si="16"/>
        <v>2355</v>
      </c>
    </row>
    <row r="122" spans="1:14" x14ac:dyDescent="0.25">
      <c r="A122" s="79">
        <v>119</v>
      </c>
      <c r="B122" s="79" t="s">
        <v>51</v>
      </c>
      <c r="C122" s="80" t="str">
        <f t="shared" si="17"/>
        <v>3BHK+UT Type B</v>
      </c>
      <c r="D122" s="79">
        <f t="shared" si="23"/>
        <v>8</v>
      </c>
      <c r="E122" s="79" t="s">
        <v>234</v>
      </c>
      <c r="F122" s="81" t="s">
        <v>94</v>
      </c>
      <c r="G122" s="81" t="s">
        <v>88</v>
      </c>
      <c r="H122" s="81" t="s">
        <v>88</v>
      </c>
      <c r="I122" s="81" t="s">
        <v>86</v>
      </c>
      <c r="J122" s="82">
        <f t="shared" si="24"/>
        <v>118.55722779635825</v>
      </c>
      <c r="K122" s="82">
        <f t="shared" si="24"/>
        <v>31.619286510590861</v>
      </c>
      <c r="L122" s="82">
        <v>1276.1500000000001</v>
      </c>
      <c r="M122" s="83">
        <v>340.35</v>
      </c>
      <c r="N122" s="83">
        <f t="shared" si="16"/>
        <v>2335</v>
      </c>
    </row>
    <row r="123" spans="1:14" x14ac:dyDescent="0.25">
      <c r="A123" s="79">
        <v>120</v>
      </c>
      <c r="B123" s="79" t="s">
        <v>51</v>
      </c>
      <c r="C123" s="80" t="str">
        <f t="shared" si="17"/>
        <v>3BHK Compact</v>
      </c>
      <c r="D123" s="79">
        <f t="shared" si="23"/>
        <v>8</v>
      </c>
      <c r="E123" s="79" t="s">
        <v>235</v>
      </c>
      <c r="F123" s="81" t="s">
        <v>94</v>
      </c>
      <c r="G123" s="81" t="s">
        <v>88</v>
      </c>
      <c r="H123" s="81" t="s">
        <v>86</v>
      </c>
      <c r="I123" s="81" t="s">
        <v>88</v>
      </c>
      <c r="J123" s="82">
        <f t="shared" si="24"/>
        <v>98.792270531400987</v>
      </c>
      <c r="K123" s="82">
        <f t="shared" si="24"/>
        <v>27.87068004459309</v>
      </c>
      <c r="L123" s="82">
        <v>1063.4000000000001</v>
      </c>
      <c r="M123" s="83">
        <v>300</v>
      </c>
      <c r="N123" s="83">
        <f t="shared" si="16"/>
        <v>1945</v>
      </c>
    </row>
    <row r="124" spans="1:14" x14ac:dyDescent="0.25">
      <c r="A124" s="79">
        <v>121</v>
      </c>
      <c r="B124" s="79" t="s">
        <v>51</v>
      </c>
      <c r="C124" s="80" t="str">
        <f t="shared" si="17"/>
        <v>3BHK Compact</v>
      </c>
      <c r="D124" s="79">
        <f t="shared" si="23"/>
        <v>9</v>
      </c>
      <c r="E124" s="79" t="s">
        <v>236</v>
      </c>
      <c r="F124" s="81" t="s">
        <v>88</v>
      </c>
      <c r="G124" s="81" t="s">
        <v>94</v>
      </c>
      <c r="H124" s="81" t="s">
        <v>86</v>
      </c>
      <c r="I124" s="81" t="s">
        <v>88</v>
      </c>
      <c r="J124" s="82">
        <f t="shared" si="24"/>
        <v>98.792270531400987</v>
      </c>
      <c r="K124" s="82">
        <f t="shared" si="24"/>
        <v>27.87068004459309</v>
      </c>
      <c r="L124" s="82">
        <v>1063.4000000000001</v>
      </c>
      <c r="M124" s="83">
        <v>300</v>
      </c>
      <c r="N124" s="83">
        <f t="shared" si="16"/>
        <v>1945</v>
      </c>
    </row>
    <row r="125" spans="1:14" x14ac:dyDescent="0.25">
      <c r="A125" s="79">
        <v>122</v>
      </c>
      <c r="B125" s="79" t="s">
        <v>51</v>
      </c>
      <c r="C125" s="80" t="str">
        <f t="shared" si="17"/>
        <v>3BHK+UT Type C</v>
      </c>
      <c r="D125" s="79">
        <f t="shared" si="23"/>
        <v>9</v>
      </c>
      <c r="E125" s="79" t="s">
        <v>237</v>
      </c>
      <c r="F125" s="81" t="s">
        <v>88</v>
      </c>
      <c r="G125" s="81" t="s">
        <v>94</v>
      </c>
      <c r="H125" s="81" t="s">
        <v>88</v>
      </c>
      <c r="I125" s="81" t="s">
        <v>86</v>
      </c>
      <c r="J125" s="82">
        <f t="shared" si="24"/>
        <v>119.70921590486809</v>
      </c>
      <c r="K125" s="82">
        <f t="shared" si="24"/>
        <v>30.690263842437759</v>
      </c>
      <c r="L125" s="82">
        <v>1288.55</v>
      </c>
      <c r="M125" s="83">
        <v>330.35</v>
      </c>
      <c r="N125" s="83">
        <f t="shared" si="16"/>
        <v>2355</v>
      </c>
    </row>
    <row r="126" spans="1:14" x14ac:dyDescent="0.25">
      <c r="A126" s="79">
        <v>123</v>
      </c>
      <c r="B126" s="79" t="s">
        <v>51</v>
      </c>
      <c r="C126" s="80" t="str">
        <f t="shared" si="17"/>
        <v>3BHK+UT Type B</v>
      </c>
      <c r="D126" s="79">
        <f t="shared" si="23"/>
        <v>9</v>
      </c>
      <c r="E126" s="79" t="s">
        <v>238</v>
      </c>
      <c r="F126" s="81" t="s">
        <v>94</v>
      </c>
      <c r="G126" s="81" t="s">
        <v>88</v>
      </c>
      <c r="H126" s="81" t="s">
        <v>88</v>
      </c>
      <c r="I126" s="81" t="s">
        <v>86</v>
      </c>
      <c r="J126" s="82">
        <f t="shared" si="24"/>
        <v>118.55722779635825</v>
      </c>
      <c r="K126" s="82">
        <f t="shared" si="24"/>
        <v>31.619286510590861</v>
      </c>
      <c r="L126" s="82">
        <v>1276.1500000000001</v>
      </c>
      <c r="M126" s="83">
        <v>340.35</v>
      </c>
      <c r="N126" s="83">
        <f t="shared" si="16"/>
        <v>2335</v>
      </c>
    </row>
    <row r="127" spans="1:14" x14ac:dyDescent="0.25">
      <c r="A127" s="79">
        <v>124</v>
      </c>
      <c r="B127" s="79" t="s">
        <v>51</v>
      </c>
      <c r="C127" s="80" t="str">
        <f t="shared" si="17"/>
        <v>3BHK Compact</v>
      </c>
      <c r="D127" s="79">
        <f t="shared" si="23"/>
        <v>9</v>
      </c>
      <c r="E127" s="79" t="s">
        <v>239</v>
      </c>
      <c r="F127" s="81" t="s">
        <v>94</v>
      </c>
      <c r="G127" s="81" t="s">
        <v>88</v>
      </c>
      <c r="H127" s="81" t="s">
        <v>86</v>
      </c>
      <c r="I127" s="81" t="s">
        <v>88</v>
      </c>
      <c r="J127" s="82">
        <f t="shared" si="24"/>
        <v>98.792270531400987</v>
      </c>
      <c r="K127" s="82">
        <f t="shared" si="24"/>
        <v>27.87068004459309</v>
      </c>
      <c r="L127" s="82">
        <v>1063.4000000000001</v>
      </c>
      <c r="M127" s="83">
        <v>300</v>
      </c>
      <c r="N127" s="83">
        <f t="shared" si="16"/>
        <v>1945</v>
      </c>
    </row>
    <row r="128" spans="1:14" x14ac:dyDescent="0.25">
      <c r="A128" s="79">
        <v>125</v>
      </c>
      <c r="B128" s="79" t="s">
        <v>51</v>
      </c>
      <c r="C128" s="80" t="str">
        <f t="shared" si="17"/>
        <v>3BHK Compact</v>
      </c>
      <c r="D128" s="79">
        <f t="shared" si="23"/>
        <v>10</v>
      </c>
      <c r="E128" s="79" t="s">
        <v>240</v>
      </c>
      <c r="F128" s="81" t="s">
        <v>88</v>
      </c>
      <c r="G128" s="81" t="s">
        <v>94</v>
      </c>
      <c r="H128" s="81" t="s">
        <v>86</v>
      </c>
      <c r="I128" s="81" t="s">
        <v>88</v>
      </c>
      <c r="J128" s="82">
        <f t="shared" si="24"/>
        <v>98.792270531400987</v>
      </c>
      <c r="K128" s="82">
        <f t="shared" si="24"/>
        <v>27.87068004459309</v>
      </c>
      <c r="L128" s="82">
        <v>1063.4000000000001</v>
      </c>
      <c r="M128" s="83">
        <v>300</v>
      </c>
      <c r="N128" s="83">
        <f t="shared" si="16"/>
        <v>1945</v>
      </c>
    </row>
    <row r="129" spans="1:14" x14ac:dyDescent="0.25">
      <c r="A129" s="79">
        <v>126</v>
      </c>
      <c r="B129" s="79" t="s">
        <v>51</v>
      </c>
      <c r="C129" s="80" t="str">
        <f t="shared" si="17"/>
        <v>3BHK+UT Type C</v>
      </c>
      <c r="D129" s="79">
        <f t="shared" si="23"/>
        <v>10</v>
      </c>
      <c r="E129" s="79" t="s">
        <v>241</v>
      </c>
      <c r="F129" s="81" t="s">
        <v>88</v>
      </c>
      <c r="G129" s="81" t="s">
        <v>94</v>
      </c>
      <c r="H129" s="81" t="s">
        <v>88</v>
      </c>
      <c r="I129" s="81" t="s">
        <v>86</v>
      </c>
      <c r="J129" s="82">
        <f t="shared" si="24"/>
        <v>119.70921590486809</v>
      </c>
      <c r="K129" s="82">
        <f t="shared" si="24"/>
        <v>30.690263842437759</v>
      </c>
      <c r="L129" s="82">
        <v>1288.55</v>
      </c>
      <c r="M129" s="83">
        <v>330.35</v>
      </c>
      <c r="N129" s="83">
        <f t="shared" si="16"/>
        <v>2355</v>
      </c>
    </row>
    <row r="130" spans="1:14" x14ac:dyDescent="0.25">
      <c r="A130" s="79">
        <v>127</v>
      </c>
      <c r="B130" s="79" t="s">
        <v>51</v>
      </c>
      <c r="C130" s="80" t="str">
        <f t="shared" si="17"/>
        <v>3BHK+UT Type B</v>
      </c>
      <c r="D130" s="79">
        <f t="shared" si="23"/>
        <v>10</v>
      </c>
      <c r="E130" s="79" t="s">
        <v>242</v>
      </c>
      <c r="F130" s="81" t="s">
        <v>94</v>
      </c>
      <c r="G130" s="81" t="s">
        <v>88</v>
      </c>
      <c r="H130" s="81" t="s">
        <v>88</v>
      </c>
      <c r="I130" s="81" t="s">
        <v>86</v>
      </c>
      <c r="J130" s="82">
        <f t="shared" si="24"/>
        <v>118.55722779635825</v>
      </c>
      <c r="K130" s="82">
        <f t="shared" si="24"/>
        <v>31.619286510590861</v>
      </c>
      <c r="L130" s="82">
        <v>1276.1500000000001</v>
      </c>
      <c r="M130" s="83">
        <v>340.35</v>
      </c>
      <c r="N130" s="83">
        <f t="shared" si="16"/>
        <v>2335</v>
      </c>
    </row>
    <row r="131" spans="1:14" x14ac:dyDescent="0.25">
      <c r="A131" s="79">
        <v>128</v>
      </c>
      <c r="B131" s="79" t="s">
        <v>51</v>
      </c>
      <c r="C131" s="80" t="str">
        <f t="shared" si="17"/>
        <v>3BHK Compact</v>
      </c>
      <c r="D131" s="79">
        <f t="shared" si="23"/>
        <v>10</v>
      </c>
      <c r="E131" s="79" t="s">
        <v>243</v>
      </c>
      <c r="F131" s="81" t="s">
        <v>94</v>
      </c>
      <c r="G131" s="81" t="s">
        <v>88</v>
      </c>
      <c r="H131" s="81" t="s">
        <v>86</v>
      </c>
      <c r="I131" s="81" t="s">
        <v>88</v>
      </c>
      <c r="J131" s="82">
        <f t="shared" si="24"/>
        <v>98.792270531400987</v>
      </c>
      <c r="K131" s="82">
        <f t="shared" si="24"/>
        <v>27.87068004459309</v>
      </c>
      <c r="L131" s="82">
        <v>1063.4000000000001</v>
      </c>
      <c r="M131" s="83">
        <v>300</v>
      </c>
      <c r="N131" s="83">
        <f t="shared" si="16"/>
        <v>1945</v>
      </c>
    </row>
    <row r="132" spans="1:14" x14ac:dyDescent="0.25">
      <c r="A132" s="79">
        <v>129</v>
      </c>
      <c r="B132" s="79" t="s">
        <v>51</v>
      </c>
      <c r="C132" s="80" t="str">
        <f t="shared" si="17"/>
        <v>3BHK Compact</v>
      </c>
      <c r="D132" s="79">
        <f t="shared" si="23"/>
        <v>11</v>
      </c>
      <c r="E132" s="79" t="s">
        <v>244</v>
      </c>
      <c r="F132" s="81" t="s">
        <v>88</v>
      </c>
      <c r="G132" s="81" t="s">
        <v>94</v>
      </c>
      <c r="H132" s="81" t="s">
        <v>86</v>
      </c>
      <c r="I132" s="81" t="s">
        <v>88</v>
      </c>
      <c r="J132" s="82">
        <f t="shared" ref="J132:K147" si="25">J128</f>
        <v>98.792270531400987</v>
      </c>
      <c r="K132" s="82">
        <f t="shared" si="25"/>
        <v>27.87068004459309</v>
      </c>
      <c r="L132" s="82">
        <v>1063.4000000000001</v>
      </c>
      <c r="M132" s="83">
        <v>300</v>
      </c>
      <c r="N132" s="83">
        <f t="shared" si="16"/>
        <v>1945</v>
      </c>
    </row>
    <row r="133" spans="1:14" x14ac:dyDescent="0.25">
      <c r="A133" s="79">
        <v>130</v>
      </c>
      <c r="B133" s="79" t="s">
        <v>51</v>
      </c>
      <c r="C133" s="80" t="str">
        <f t="shared" si="17"/>
        <v>3BHK+UT Type C</v>
      </c>
      <c r="D133" s="79">
        <f t="shared" si="23"/>
        <v>11</v>
      </c>
      <c r="E133" s="79" t="s">
        <v>245</v>
      </c>
      <c r="F133" s="81" t="s">
        <v>88</v>
      </c>
      <c r="G133" s="81" t="s">
        <v>94</v>
      </c>
      <c r="H133" s="81" t="s">
        <v>88</v>
      </c>
      <c r="I133" s="81" t="s">
        <v>86</v>
      </c>
      <c r="J133" s="82">
        <f t="shared" si="25"/>
        <v>119.70921590486809</v>
      </c>
      <c r="K133" s="82">
        <f t="shared" si="25"/>
        <v>30.690263842437759</v>
      </c>
      <c r="L133" s="82">
        <v>1288.55</v>
      </c>
      <c r="M133" s="83">
        <v>330.35</v>
      </c>
      <c r="N133" s="83">
        <f t="shared" ref="N133:N196" si="26">+INDEX($Q$4:$AA$20,MATCH(C133,$X$4:$X$20,0),9)</f>
        <v>2355</v>
      </c>
    </row>
    <row r="134" spans="1:14" x14ac:dyDescent="0.25">
      <c r="A134" s="79">
        <v>131</v>
      </c>
      <c r="B134" s="79" t="s">
        <v>51</v>
      </c>
      <c r="C134" s="80" t="str">
        <f t="shared" ref="C134:C197" si="27">+IF(ABS(L134-$V$4=0),$X$4,IF(ABS(L134-$V$6=0),$X$6,IF(ABS(L134-$V$7=0),$X$7,IF(ABS(L134-$V$8=0),$X$8,IF(ABS(L134-$V$9=0),$X$9,IF(ABS(L134-$V$10=0),$X$10,IF(ABS(L134-$V$11=0),$X$11,IF(ABS(L134-$V$15=0),$X$15,IF(ABS(L134-$V$17=0),$X$17,IF(ABS(L134-$V$18=0),$X$18,IF(ABS(L134-$V$19=0),$X$19,"")))))))))))</f>
        <v>3BHK+UT Type B</v>
      </c>
      <c r="D134" s="79">
        <f t="shared" si="23"/>
        <v>11</v>
      </c>
      <c r="E134" s="79" t="s">
        <v>246</v>
      </c>
      <c r="F134" s="81" t="s">
        <v>94</v>
      </c>
      <c r="G134" s="81" t="s">
        <v>88</v>
      </c>
      <c r="H134" s="81" t="s">
        <v>88</v>
      </c>
      <c r="I134" s="81" t="s">
        <v>86</v>
      </c>
      <c r="J134" s="82">
        <f t="shared" si="25"/>
        <v>118.55722779635825</v>
      </c>
      <c r="K134" s="82">
        <f t="shared" si="25"/>
        <v>31.619286510590861</v>
      </c>
      <c r="L134" s="82">
        <v>1276.1500000000001</v>
      </c>
      <c r="M134" s="83">
        <v>340.35</v>
      </c>
      <c r="N134" s="83">
        <f t="shared" si="26"/>
        <v>2335</v>
      </c>
    </row>
    <row r="135" spans="1:14" x14ac:dyDescent="0.25">
      <c r="A135" s="79">
        <v>132</v>
      </c>
      <c r="B135" s="79" t="s">
        <v>51</v>
      </c>
      <c r="C135" s="80" t="str">
        <f t="shared" si="27"/>
        <v>3BHK Compact</v>
      </c>
      <c r="D135" s="79">
        <f t="shared" si="23"/>
        <v>11</v>
      </c>
      <c r="E135" s="79" t="s">
        <v>247</v>
      </c>
      <c r="F135" s="81" t="s">
        <v>94</v>
      </c>
      <c r="G135" s="81" t="s">
        <v>88</v>
      </c>
      <c r="H135" s="81" t="s">
        <v>86</v>
      </c>
      <c r="I135" s="81" t="s">
        <v>88</v>
      </c>
      <c r="J135" s="82">
        <f t="shared" si="25"/>
        <v>98.792270531400987</v>
      </c>
      <c r="K135" s="82">
        <f t="shared" si="25"/>
        <v>27.87068004459309</v>
      </c>
      <c r="L135" s="82">
        <v>1063.4000000000001</v>
      </c>
      <c r="M135" s="83">
        <v>300</v>
      </c>
      <c r="N135" s="83">
        <f t="shared" si="26"/>
        <v>1945</v>
      </c>
    </row>
    <row r="136" spans="1:14" x14ac:dyDescent="0.25">
      <c r="A136" s="79">
        <v>133</v>
      </c>
      <c r="B136" s="79" t="s">
        <v>51</v>
      </c>
      <c r="C136" s="80" t="str">
        <f t="shared" si="27"/>
        <v>3BHK Compact</v>
      </c>
      <c r="D136" s="79">
        <f t="shared" si="23"/>
        <v>12</v>
      </c>
      <c r="E136" s="79" t="s">
        <v>248</v>
      </c>
      <c r="F136" s="81" t="s">
        <v>88</v>
      </c>
      <c r="G136" s="81" t="s">
        <v>94</v>
      </c>
      <c r="H136" s="81" t="s">
        <v>86</v>
      </c>
      <c r="I136" s="81" t="s">
        <v>88</v>
      </c>
      <c r="J136" s="82">
        <f t="shared" si="25"/>
        <v>98.792270531400987</v>
      </c>
      <c r="K136" s="82">
        <f t="shared" si="25"/>
        <v>27.87068004459309</v>
      </c>
      <c r="L136" s="82">
        <v>1063.4000000000001</v>
      </c>
      <c r="M136" s="83">
        <v>300</v>
      </c>
      <c r="N136" s="83">
        <f t="shared" si="26"/>
        <v>1945</v>
      </c>
    </row>
    <row r="137" spans="1:14" x14ac:dyDescent="0.25">
      <c r="A137" s="79">
        <v>134</v>
      </c>
      <c r="B137" s="79" t="s">
        <v>51</v>
      </c>
      <c r="C137" s="80" t="str">
        <f t="shared" si="27"/>
        <v>3BHK+UT Type C</v>
      </c>
      <c r="D137" s="79">
        <f t="shared" si="23"/>
        <v>12</v>
      </c>
      <c r="E137" s="79" t="s">
        <v>249</v>
      </c>
      <c r="F137" s="81" t="s">
        <v>88</v>
      </c>
      <c r="G137" s="81" t="s">
        <v>94</v>
      </c>
      <c r="H137" s="81" t="s">
        <v>88</v>
      </c>
      <c r="I137" s="81" t="s">
        <v>86</v>
      </c>
      <c r="J137" s="82">
        <f t="shared" si="25"/>
        <v>119.70921590486809</v>
      </c>
      <c r="K137" s="82">
        <f t="shared" si="25"/>
        <v>30.690263842437759</v>
      </c>
      <c r="L137" s="82">
        <v>1288.55</v>
      </c>
      <c r="M137" s="83">
        <v>330.35</v>
      </c>
      <c r="N137" s="83">
        <f t="shared" si="26"/>
        <v>2355</v>
      </c>
    </row>
    <row r="138" spans="1:14" x14ac:dyDescent="0.25">
      <c r="A138" s="79">
        <v>135</v>
      </c>
      <c r="B138" s="79" t="s">
        <v>51</v>
      </c>
      <c r="C138" s="80" t="str">
        <f t="shared" si="27"/>
        <v>3BHK+UT Type B</v>
      </c>
      <c r="D138" s="79">
        <f t="shared" si="23"/>
        <v>12</v>
      </c>
      <c r="E138" s="79" t="s">
        <v>250</v>
      </c>
      <c r="F138" s="81" t="s">
        <v>94</v>
      </c>
      <c r="G138" s="81" t="s">
        <v>88</v>
      </c>
      <c r="H138" s="81" t="s">
        <v>88</v>
      </c>
      <c r="I138" s="81" t="s">
        <v>86</v>
      </c>
      <c r="J138" s="82">
        <f t="shared" si="25"/>
        <v>118.55722779635825</v>
      </c>
      <c r="K138" s="82">
        <f t="shared" si="25"/>
        <v>31.619286510590861</v>
      </c>
      <c r="L138" s="82">
        <v>1276.1500000000001</v>
      </c>
      <c r="M138" s="83">
        <v>340.35</v>
      </c>
      <c r="N138" s="83">
        <f t="shared" si="26"/>
        <v>2335</v>
      </c>
    </row>
    <row r="139" spans="1:14" x14ac:dyDescent="0.25">
      <c r="A139" s="79">
        <v>136</v>
      </c>
      <c r="B139" s="79" t="s">
        <v>51</v>
      </c>
      <c r="C139" s="80" t="str">
        <f t="shared" si="27"/>
        <v>3BHK Compact</v>
      </c>
      <c r="D139" s="79">
        <f t="shared" si="23"/>
        <v>12</v>
      </c>
      <c r="E139" s="79" t="s">
        <v>251</v>
      </c>
      <c r="F139" s="81" t="s">
        <v>94</v>
      </c>
      <c r="G139" s="81" t="s">
        <v>88</v>
      </c>
      <c r="H139" s="81" t="s">
        <v>86</v>
      </c>
      <c r="I139" s="81" t="s">
        <v>88</v>
      </c>
      <c r="J139" s="82">
        <f t="shared" si="25"/>
        <v>98.792270531400987</v>
      </c>
      <c r="K139" s="82">
        <f t="shared" si="25"/>
        <v>27.87068004459309</v>
      </c>
      <c r="L139" s="82">
        <v>1063.4000000000001</v>
      </c>
      <c r="M139" s="83">
        <v>300</v>
      </c>
      <c r="N139" s="83">
        <f t="shared" si="26"/>
        <v>1945</v>
      </c>
    </row>
    <row r="140" spans="1:14" x14ac:dyDescent="0.25">
      <c r="A140" s="79">
        <v>137</v>
      </c>
      <c r="B140" s="79" t="s">
        <v>51</v>
      </c>
      <c r="C140" s="80" t="str">
        <f t="shared" si="27"/>
        <v>3BHK Compact</v>
      </c>
      <c r="D140" s="79">
        <f t="shared" si="23"/>
        <v>13</v>
      </c>
      <c r="E140" s="79" t="s">
        <v>252</v>
      </c>
      <c r="F140" s="81" t="s">
        <v>88</v>
      </c>
      <c r="G140" s="81" t="s">
        <v>94</v>
      </c>
      <c r="H140" s="81" t="s">
        <v>86</v>
      </c>
      <c r="I140" s="81" t="s">
        <v>88</v>
      </c>
      <c r="J140" s="82">
        <f t="shared" si="25"/>
        <v>98.792270531400987</v>
      </c>
      <c r="K140" s="82">
        <f t="shared" si="25"/>
        <v>27.87068004459309</v>
      </c>
      <c r="L140" s="82">
        <v>1063.4000000000001</v>
      </c>
      <c r="M140" s="83">
        <v>300</v>
      </c>
      <c r="N140" s="83">
        <f t="shared" si="26"/>
        <v>1945</v>
      </c>
    </row>
    <row r="141" spans="1:14" x14ac:dyDescent="0.25">
      <c r="A141" s="79">
        <v>138</v>
      </c>
      <c r="B141" s="79" t="s">
        <v>51</v>
      </c>
      <c r="C141" s="80" t="str">
        <f t="shared" si="27"/>
        <v>3BHK+UT Type C</v>
      </c>
      <c r="D141" s="79">
        <f t="shared" si="23"/>
        <v>13</v>
      </c>
      <c r="E141" s="79" t="s">
        <v>253</v>
      </c>
      <c r="F141" s="81" t="s">
        <v>88</v>
      </c>
      <c r="G141" s="81" t="s">
        <v>94</v>
      </c>
      <c r="H141" s="81" t="s">
        <v>88</v>
      </c>
      <c r="I141" s="81" t="s">
        <v>86</v>
      </c>
      <c r="J141" s="82">
        <f t="shared" si="25"/>
        <v>119.70921590486809</v>
      </c>
      <c r="K141" s="82">
        <f t="shared" si="25"/>
        <v>30.690263842437759</v>
      </c>
      <c r="L141" s="82">
        <v>1288.55</v>
      </c>
      <c r="M141" s="83">
        <v>330.35</v>
      </c>
      <c r="N141" s="83">
        <f t="shared" si="26"/>
        <v>2355</v>
      </c>
    </row>
    <row r="142" spans="1:14" x14ac:dyDescent="0.25">
      <c r="A142" s="79">
        <v>139</v>
      </c>
      <c r="B142" s="79" t="s">
        <v>51</v>
      </c>
      <c r="C142" s="80" t="str">
        <f t="shared" si="27"/>
        <v>3BHK+UT Type B</v>
      </c>
      <c r="D142" s="79">
        <f t="shared" si="23"/>
        <v>13</v>
      </c>
      <c r="E142" s="79" t="s">
        <v>254</v>
      </c>
      <c r="F142" s="81" t="s">
        <v>94</v>
      </c>
      <c r="G142" s="81" t="s">
        <v>88</v>
      </c>
      <c r="H142" s="81" t="s">
        <v>88</v>
      </c>
      <c r="I142" s="81" t="s">
        <v>86</v>
      </c>
      <c r="J142" s="82">
        <f t="shared" si="25"/>
        <v>118.55722779635825</v>
      </c>
      <c r="K142" s="82">
        <f t="shared" si="25"/>
        <v>31.619286510590861</v>
      </c>
      <c r="L142" s="82">
        <v>1276.1500000000001</v>
      </c>
      <c r="M142" s="83">
        <v>340.35</v>
      </c>
      <c r="N142" s="83">
        <f t="shared" si="26"/>
        <v>2335</v>
      </c>
    </row>
    <row r="143" spans="1:14" x14ac:dyDescent="0.25">
      <c r="A143" s="79">
        <v>140</v>
      </c>
      <c r="B143" s="79" t="s">
        <v>51</v>
      </c>
      <c r="C143" s="80" t="str">
        <f t="shared" si="27"/>
        <v>3BHK Compact</v>
      </c>
      <c r="D143" s="79">
        <f t="shared" si="23"/>
        <v>13</v>
      </c>
      <c r="E143" s="79" t="s">
        <v>255</v>
      </c>
      <c r="F143" s="81" t="s">
        <v>94</v>
      </c>
      <c r="G143" s="81" t="s">
        <v>88</v>
      </c>
      <c r="H143" s="81" t="s">
        <v>86</v>
      </c>
      <c r="I143" s="81" t="s">
        <v>88</v>
      </c>
      <c r="J143" s="82">
        <f t="shared" si="25"/>
        <v>98.792270531400987</v>
      </c>
      <c r="K143" s="82">
        <f t="shared" si="25"/>
        <v>27.87068004459309</v>
      </c>
      <c r="L143" s="82">
        <v>1063.4000000000001</v>
      </c>
      <c r="M143" s="83">
        <v>300</v>
      </c>
      <c r="N143" s="83">
        <f t="shared" si="26"/>
        <v>1945</v>
      </c>
    </row>
    <row r="144" spans="1:14" x14ac:dyDescent="0.25">
      <c r="A144" s="79">
        <v>141</v>
      </c>
      <c r="B144" s="79" t="s">
        <v>51</v>
      </c>
      <c r="C144" s="80" t="str">
        <f t="shared" si="27"/>
        <v>3BHK Compact</v>
      </c>
      <c r="D144" s="79">
        <f t="shared" si="23"/>
        <v>14</v>
      </c>
      <c r="E144" s="79" t="s">
        <v>256</v>
      </c>
      <c r="F144" s="81" t="s">
        <v>88</v>
      </c>
      <c r="G144" s="81" t="s">
        <v>94</v>
      </c>
      <c r="H144" s="81" t="s">
        <v>86</v>
      </c>
      <c r="I144" s="81" t="s">
        <v>88</v>
      </c>
      <c r="J144" s="82">
        <f t="shared" si="25"/>
        <v>98.792270531400987</v>
      </c>
      <c r="K144" s="82">
        <f t="shared" si="25"/>
        <v>27.87068004459309</v>
      </c>
      <c r="L144" s="82">
        <v>1063.4000000000001</v>
      </c>
      <c r="M144" s="83">
        <v>300</v>
      </c>
      <c r="N144" s="83">
        <f t="shared" si="26"/>
        <v>1945</v>
      </c>
    </row>
    <row r="145" spans="1:14" x14ac:dyDescent="0.25">
      <c r="A145" s="79">
        <v>142</v>
      </c>
      <c r="B145" s="79" t="s">
        <v>51</v>
      </c>
      <c r="C145" s="80" t="str">
        <f t="shared" si="27"/>
        <v>3BHK+UT Type C</v>
      </c>
      <c r="D145" s="79">
        <f t="shared" si="23"/>
        <v>14</v>
      </c>
      <c r="E145" s="79" t="s">
        <v>257</v>
      </c>
      <c r="F145" s="81" t="s">
        <v>88</v>
      </c>
      <c r="G145" s="81" t="s">
        <v>94</v>
      </c>
      <c r="H145" s="81" t="s">
        <v>88</v>
      </c>
      <c r="I145" s="81" t="s">
        <v>86</v>
      </c>
      <c r="J145" s="82">
        <f t="shared" si="25"/>
        <v>119.70921590486809</v>
      </c>
      <c r="K145" s="82">
        <f t="shared" si="25"/>
        <v>30.690263842437759</v>
      </c>
      <c r="L145" s="82">
        <v>1288.55</v>
      </c>
      <c r="M145" s="83">
        <v>330.35</v>
      </c>
      <c r="N145" s="83">
        <f t="shared" si="26"/>
        <v>2355</v>
      </c>
    </row>
    <row r="146" spans="1:14" x14ac:dyDescent="0.25">
      <c r="A146" s="79">
        <v>143</v>
      </c>
      <c r="B146" s="79" t="s">
        <v>51</v>
      </c>
      <c r="C146" s="80" t="str">
        <f t="shared" si="27"/>
        <v>3BHK+UT Type B</v>
      </c>
      <c r="D146" s="79">
        <f t="shared" si="23"/>
        <v>14</v>
      </c>
      <c r="E146" s="79" t="s">
        <v>258</v>
      </c>
      <c r="F146" s="81" t="s">
        <v>94</v>
      </c>
      <c r="G146" s="81" t="s">
        <v>88</v>
      </c>
      <c r="H146" s="81" t="s">
        <v>88</v>
      </c>
      <c r="I146" s="81" t="s">
        <v>86</v>
      </c>
      <c r="J146" s="82">
        <f t="shared" si="25"/>
        <v>118.55722779635825</v>
      </c>
      <c r="K146" s="82">
        <f t="shared" si="25"/>
        <v>31.619286510590861</v>
      </c>
      <c r="L146" s="82">
        <v>1276.1500000000001</v>
      </c>
      <c r="M146" s="83">
        <v>340.35</v>
      </c>
      <c r="N146" s="83">
        <f t="shared" si="26"/>
        <v>2335</v>
      </c>
    </row>
    <row r="147" spans="1:14" x14ac:dyDescent="0.25">
      <c r="A147" s="79">
        <v>144</v>
      </c>
      <c r="B147" s="79" t="s">
        <v>51</v>
      </c>
      <c r="C147" s="80" t="str">
        <f t="shared" si="27"/>
        <v>3BHK Compact</v>
      </c>
      <c r="D147" s="79">
        <f t="shared" si="23"/>
        <v>14</v>
      </c>
      <c r="E147" s="79" t="s">
        <v>259</v>
      </c>
      <c r="F147" s="81" t="s">
        <v>94</v>
      </c>
      <c r="G147" s="81" t="s">
        <v>88</v>
      </c>
      <c r="H147" s="81" t="s">
        <v>86</v>
      </c>
      <c r="I147" s="81" t="s">
        <v>88</v>
      </c>
      <c r="J147" s="82">
        <f t="shared" si="25"/>
        <v>98.792270531400987</v>
      </c>
      <c r="K147" s="82">
        <f t="shared" si="25"/>
        <v>27.87068004459309</v>
      </c>
      <c r="L147" s="82">
        <v>1063.4000000000001</v>
      </c>
      <c r="M147" s="83">
        <v>300</v>
      </c>
      <c r="N147" s="83">
        <f t="shared" si="26"/>
        <v>1945</v>
      </c>
    </row>
    <row r="148" spans="1:14" x14ac:dyDescent="0.25">
      <c r="A148" s="79">
        <v>145</v>
      </c>
      <c r="B148" s="79" t="s">
        <v>51</v>
      </c>
      <c r="C148" s="80" t="str">
        <f t="shared" si="27"/>
        <v>3BHK Compact</v>
      </c>
      <c r="D148" s="79">
        <f t="shared" si="23"/>
        <v>15</v>
      </c>
      <c r="E148" s="79" t="s">
        <v>260</v>
      </c>
      <c r="F148" s="81" t="s">
        <v>88</v>
      </c>
      <c r="G148" s="81" t="s">
        <v>94</v>
      </c>
      <c r="H148" s="81" t="s">
        <v>86</v>
      </c>
      <c r="I148" s="81" t="s">
        <v>88</v>
      </c>
      <c r="J148" s="82">
        <f t="shared" ref="J148:K158" si="28">J144</f>
        <v>98.792270531400987</v>
      </c>
      <c r="K148" s="82">
        <f t="shared" si="28"/>
        <v>27.87068004459309</v>
      </c>
      <c r="L148" s="82">
        <v>1063.4000000000001</v>
      </c>
      <c r="M148" s="83">
        <v>300</v>
      </c>
      <c r="N148" s="83">
        <f t="shared" si="26"/>
        <v>1945</v>
      </c>
    </row>
    <row r="149" spans="1:14" x14ac:dyDescent="0.25">
      <c r="A149" s="79">
        <v>146</v>
      </c>
      <c r="B149" s="79" t="s">
        <v>51</v>
      </c>
      <c r="C149" s="80" t="str">
        <f t="shared" si="27"/>
        <v>3BHK+UT Type C</v>
      </c>
      <c r="D149" s="79">
        <f t="shared" si="23"/>
        <v>15</v>
      </c>
      <c r="E149" s="79" t="s">
        <v>261</v>
      </c>
      <c r="F149" s="81" t="s">
        <v>88</v>
      </c>
      <c r="G149" s="81" t="s">
        <v>94</v>
      </c>
      <c r="H149" s="81" t="s">
        <v>88</v>
      </c>
      <c r="I149" s="81" t="s">
        <v>86</v>
      </c>
      <c r="J149" s="82">
        <f t="shared" si="28"/>
        <v>119.70921590486809</v>
      </c>
      <c r="K149" s="82">
        <f t="shared" si="28"/>
        <v>30.690263842437759</v>
      </c>
      <c r="L149" s="82">
        <v>1288.55</v>
      </c>
      <c r="M149" s="83">
        <v>330.35</v>
      </c>
      <c r="N149" s="83">
        <f t="shared" si="26"/>
        <v>2355</v>
      </c>
    </row>
    <row r="150" spans="1:14" x14ac:dyDescent="0.25">
      <c r="A150" s="79">
        <v>147</v>
      </c>
      <c r="B150" s="79" t="s">
        <v>51</v>
      </c>
      <c r="C150" s="80" t="str">
        <f t="shared" si="27"/>
        <v>3BHK+UT Type B</v>
      </c>
      <c r="D150" s="79">
        <f t="shared" si="23"/>
        <v>15</v>
      </c>
      <c r="E150" s="79" t="s">
        <v>262</v>
      </c>
      <c r="F150" s="81" t="s">
        <v>94</v>
      </c>
      <c r="G150" s="81" t="s">
        <v>88</v>
      </c>
      <c r="H150" s="81" t="s">
        <v>88</v>
      </c>
      <c r="I150" s="81" t="s">
        <v>86</v>
      </c>
      <c r="J150" s="82">
        <f t="shared" si="28"/>
        <v>118.55722779635825</v>
      </c>
      <c r="K150" s="82">
        <f t="shared" si="28"/>
        <v>31.619286510590861</v>
      </c>
      <c r="L150" s="82">
        <v>1276.1500000000001</v>
      </c>
      <c r="M150" s="83">
        <v>340.35</v>
      </c>
      <c r="N150" s="83">
        <f t="shared" si="26"/>
        <v>2335</v>
      </c>
    </row>
    <row r="151" spans="1:14" x14ac:dyDescent="0.25">
      <c r="A151" s="79">
        <v>148</v>
      </c>
      <c r="B151" s="79" t="s">
        <v>51</v>
      </c>
      <c r="C151" s="80" t="str">
        <f t="shared" si="27"/>
        <v>3BHK Compact</v>
      </c>
      <c r="D151" s="79">
        <f t="shared" si="23"/>
        <v>15</v>
      </c>
      <c r="E151" s="79" t="s">
        <v>263</v>
      </c>
      <c r="F151" s="81" t="s">
        <v>94</v>
      </c>
      <c r="G151" s="81" t="s">
        <v>88</v>
      </c>
      <c r="H151" s="81" t="s">
        <v>86</v>
      </c>
      <c r="I151" s="81" t="s">
        <v>88</v>
      </c>
      <c r="J151" s="82">
        <f t="shared" si="28"/>
        <v>98.792270531400987</v>
      </c>
      <c r="K151" s="82">
        <f t="shared" si="28"/>
        <v>27.87068004459309</v>
      </c>
      <c r="L151" s="82">
        <v>1063.4000000000001</v>
      </c>
      <c r="M151" s="83">
        <v>300</v>
      </c>
      <c r="N151" s="83">
        <f t="shared" si="26"/>
        <v>1945</v>
      </c>
    </row>
    <row r="152" spans="1:14" x14ac:dyDescent="0.25">
      <c r="A152" s="79">
        <v>149</v>
      </c>
      <c r="B152" s="79" t="s">
        <v>51</v>
      </c>
      <c r="C152" s="80" t="str">
        <f t="shared" si="27"/>
        <v>3BHK Compact</v>
      </c>
      <c r="D152" s="79">
        <f t="shared" si="23"/>
        <v>16</v>
      </c>
      <c r="E152" s="79" t="s">
        <v>264</v>
      </c>
      <c r="F152" s="81" t="s">
        <v>88</v>
      </c>
      <c r="G152" s="81" t="s">
        <v>94</v>
      </c>
      <c r="H152" s="81" t="s">
        <v>86</v>
      </c>
      <c r="I152" s="81" t="s">
        <v>88</v>
      </c>
      <c r="J152" s="82">
        <f t="shared" si="28"/>
        <v>98.792270531400987</v>
      </c>
      <c r="K152" s="82">
        <f t="shared" si="28"/>
        <v>27.87068004459309</v>
      </c>
      <c r="L152" s="82">
        <v>1063.4000000000001</v>
      </c>
      <c r="M152" s="83">
        <v>300</v>
      </c>
      <c r="N152" s="83">
        <f t="shared" si="26"/>
        <v>1945</v>
      </c>
    </row>
    <row r="153" spans="1:14" x14ac:dyDescent="0.25">
      <c r="A153" s="79">
        <v>150</v>
      </c>
      <c r="B153" s="79" t="s">
        <v>51</v>
      </c>
      <c r="C153" s="80" t="str">
        <f t="shared" si="27"/>
        <v>3BHK+UT Type C</v>
      </c>
      <c r="D153" s="79">
        <f t="shared" si="23"/>
        <v>16</v>
      </c>
      <c r="E153" s="79" t="s">
        <v>265</v>
      </c>
      <c r="F153" s="81" t="s">
        <v>88</v>
      </c>
      <c r="G153" s="81" t="s">
        <v>94</v>
      </c>
      <c r="H153" s="81" t="s">
        <v>88</v>
      </c>
      <c r="I153" s="81" t="s">
        <v>86</v>
      </c>
      <c r="J153" s="82">
        <f t="shared" si="28"/>
        <v>119.70921590486809</v>
      </c>
      <c r="K153" s="82">
        <f t="shared" si="28"/>
        <v>30.690263842437759</v>
      </c>
      <c r="L153" s="82">
        <v>1288.55</v>
      </c>
      <c r="M153" s="83">
        <v>330.35</v>
      </c>
      <c r="N153" s="83">
        <f t="shared" si="26"/>
        <v>2355</v>
      </c>
    </row>
    <row r="154" spans="1:14" x14ac:dyDescent="0.25">
      <c r="A154" s="79">
        <v>151</v>
      </c>
      <c r="B154" s="79" t="s">
        <v>51</v>
      </c>
      <c r="C154" s="80" t="str">
        <f t="shared" si="27"/>
        <v>3BHK+UT Type B</v>
      </c>
      <c r="D154" s="79">
        <f t="shared" si="23"/>
        <v>16</v>
      </c>
      <c r="E154" s="79" t="s">
        <v>266</v>
      </c>
      <c r="F154" s="81" t="s">
        <v>94</v>
      </c>
      <c r="G154" s="81" t="s">
        <v>88</v>
      </c>
      <c r="H154" s="81" t="s">
        <v>88</v>
      </c>
      <c r="I154" s="81" t="s">
        <v>86</v>
      </c>
      <c r="J154" s="82">
        <f t="shared" si="28"/>
        <v>118.55722779635825</v>
      </c>
      <c r="K154" s="82">
        <f t="shared" si="28"/>
        <v>31.619286510590861</v>
      </c>
      <c r="L154" s="82">
        <v>1276.1500000000001</v>
      </c>
      <c r="M154" s="83">
        <v>340.35</v>
      </c>
      <c r="N154" s="83">
        <f t="shared" si="26"/>
        <v>2335</v>
      </c>
    </row>
    <row r="155" spans="1:14" x14ac:dyDescent="0.25">
      <c r="A155" s="79">
        <v>152</v>
      </c>
      <c r="B155" s="79" t="s">
        <v>51</v>
      </c>
      <c r="C155" s="80" t="str">
        <f t="shared" si="27"/>
        <v>3BHK Compact</v>
      </c>
      <c r="D155" s="79">
        <f t="shared" si="23"/>
        <v>16</v>
      </c>
      <c r="E155" s="79" t="s">
        <v>267</v>
      </c>
      <c r="F155" s="81" t="s">
        <v>94</v>
      </c>
      <c r="G155" s="81" t="s">
        <v>88</v>
      </c>
      <c r="H155" s="81" t="s">
        <v>86</v>
      </c>
      <c r="I155" s="81" t="s">
        <v>88</v>
      </c>
      <c r="J155" s="82">
        <f t="shared" si="28"/>
        <v>98.792270531400987</v>
      </c>
      <c r="K155" s="82">
        <f t="shared" si="28"/>
        <v>27.87068004459309</v>
      </c>
      <c r="L155" s="82">
        <v>1063.4000000000001</v>
      </c>
      <c r="M155" s="83">
        <v>300</v>
      </c>
      <c r="N155" s="83">
        <f t="shared" si="26"/>
        <v>1945</v>
      </c>
    </row>
    <row r="156" spans="1:14" x14ac:dyDescent="0.25">
      <c r="A156" s="79">
        <v>153</v>
      </c>
      <c r="B156" s="79" t="s">
        <v>51</v>
      </c>
      <c r="C156" s="80" t="str">
        <f t="shared" si="27"/>
        <v>3BHK Compact</v>
      </c>
      <c r="D156" s="79">
        <f t="shared" si="23"/>
        <v>17</v>
      </c>
      <c r="E156" s="79" t="s">
        <v>268</v>
      </c>
      <c r="F156" s="81" t="s">
        <v>88</v>
      </c>
      <c r="G156" s="81" t="s">
        <v>94</v>
      </c>
      <c r="H156" s="81" t="s">
        <v>86</v>
      </c>
      <c r="I156" s="81" t="s">
        <v>88</v>
      </c>
      <c r="J156" s="82">
        <f>J67</f>
        <v>98.792270531400987</v>
      </c>
      <c r="K156" s="82">
        <f>K67</f>
        <v>27.87068004459309</v>
      </c>
      <c r="L156" s="82">
        <v>1063.4000000000001</v>
      </c>
      <c r="M156" s="83">
        <v>300</v>
      </c>
      <c r="N156" s="83">
        <f t="shared" si="26"/>
        <v>1945</v>
      </c>
    </row>
    <row r="157" spans="1:14" x14ac:dyDescent="0.25">
      <c r="A157" s="79">
        <v>154</v>
      </c>
      <c r="B157" s="79" t="s">
        <v>51</v>
      </c>
      <c r="C157" s="80" t="str">
        <f t="shared" si="27"/>
        <v>3BHK+UT Type C</v>
      </c>
      <c r="D157" s="79">
        <f t="shared" si="23"/>
        <v>17</v>
      </c>
      <c r="E157" s="79" t="s">
        <v>269</v>
      </c>
      <c r="F157" s="81" t="s">
        <v>88</v>
      </c>
      <c r="G157" s="81" t="s">
        <v>94</v>
      </c>
      <c r="H157" s="81" t="s">
        <v>88</v>
      </c>
      <c r="I157" s="81" t="s">
        <v>86</v>
      </c>
      <c r="J157" s="82">
        <f t="shared" si="28"/>
        <v>119.70921590486809</v>
      </c>
      <c r="K157" s="82">
        <f t="shared" si="28"/>
        <v>30.690263842437759</v>
      </c>
      <c r="L157" s="82">
        <v>1288.55</v>
      </c>
      <c r="M157" s="83">
        <v>330.35</v>
      </c>
      <c r="N157" s="83">
        <f t="shared" si="26"/>
        <v>2355</v>
      </c>
    </row>
    <row r="158" spans="1:14" x14ac:dyDescent="0.25">
      <c r="A158" s="79">
        <v>155</v>
      </c>
      <c r="B158" s="79" t="s">
        <v>51</v>
      </c>
      <c r="C158" s="80" t="str">
        <f t="shared" si="27"/>
        <v>3BHK+UT Type B</v>
      </c>
      <c r="D158" s="79">
        <f t="shared" si="23"/>
        <v>17</v>
      </c>
      <c r="E158" s="79" t="s">
        <v>270</v>
      </c>
      <c r="F158" s="81" t="s">
        <v>94</v>
      </c>
      <c r="G158" s="81" t="s">
        <v>88</v>
      </c>
      <c r="H158" s="81" t="s">
        <v>88</v>
      </c>
      <c r="I158" s="81" t="s">
        <v>86</v>
      </c>
      <c r="J158" s="82">
        <f t="shared" si="28"/>
        <v>118.55722779635825</v>
      </c>
      <c r="K158" s="82">
        <f t="shared" si="28"/>
        <v>31.619286510590861</v>
      </c>
      <c r="L158" s="82">
        <v>1276.1500000000001</v>
      </c>
      <c r="M158" s="83">
        <v>340.35</v>
      </c>
      <c r="N158" s="83">
        <f t="shared" si="26"/>
        <v>2335</v>
      </c>
    </row>
    <row r="159" spans="1:14" x14ac:dyDescent="0.25">
      <c r="A159" s="79">
        <v>156</v>
      </c>
      <c r="B159" s="79" t="s">
        <v>51</v>
      </c>
      <c r="C159" s="80" t="str">
        <f t="shared" si="27"/>
        <v>3BHK Compact</v>
      </c>
      <c r="D159" s="79">
        <f t="shared" si="23"/>
        <v>17</v>
      </c>
      <c r="E159" s="79" t="s">
        <v>271</v>
      </c>
      <c r="F159" s="81" t="s">
        <v>94</v>
      </c>
      <c r="G159" s="81" t="s">
        <v>88</v>
      </c>
      <c r="H159" s="81" t="s">
        <v>86</v>
      </c>
      <c r="I159" s="81" t="s">
        <v>88</v>
      </c>
      <c r="J159" s="82">
        <f>J155</f>
        <v>98.792270531400987</v>
      </c>
      <c r="K159" s="82">
        <f>K155</f>
        <v>27.87068004459309</v>
      </c>
      <c r="L159" s="82">
        <v>1063.4000000000001</v>
      </c>
      <c r="M159" s="83">
        <v>300</v>
      </c>
      <c r="N159" s="83">
        <f t="shared" si="26"/>
        <v>1945</v>
      </c>
    </row>
    <row r="160" spans="1:14" x14ac:dyDescent="0.25">
      <c r="A160" s="125">
        <v>157</v>
      </c>
      <c r="B160" s="125" t="s">
        <v>51</v>
      </c>
      <c r="C160" s="80" t="str">
        <f t="shared" si="27"/>
        <v>2BHK</v>
      </c>
      <c r="D160" s="128">
        <f>+D156+1</f>
        <v>18</v>
      </c>
      <c r="E160" s="125" t="s">
        <v>272</v>
      </c>
      <c r="F160" s="81" t="s">
        <v>88</v>
      </c>
      <c r="G160" s="81" t="s">
        <v>94</v>
      </c>
      <c r="H160" s="81" t="s">
        <v>86</v>
      </c>
      <c r="I160" s="81" t="s">
        <v>88</v>
      </c>
      <c r="J160" s="127">
        <f>J71</f>
        <v>87.25380899293944</v>
      </c>
      <c r="K160" s="127">
        <f>K71</f>
        <v>25.083612040133779</v>
      </c>
      <c r="L160" s="127">
        <v>939.2</v>
      </c>
      <c r="M160" s="83">
        <v>270</v>
      </c>
      <c r="N160" s="83">
        <f t="shared" si="26"/>
        <v>1715</v>
      </c>
    </row>
    <row r="161" spans="1:14" x14ac:dyDescent="0.25">
      <c r="A161" s="125">
        <v>158</v>
      </c>
      <c r="B161" s="125" t="s">
        <v>51</v>
      </c>
      <c r="C161" s="80" t="str">
        <f t="shared" si="27"/>
        <v>3BHK+UT Type C</v>
      </c>
      <c r="D161" s="128">
        <f t="shared" ref="D161:D163" si="29">+D157+1</f>
        <v>18</v>
      </c>
      <c r="E161" s="125" t="s">
        <v>273</v>
      </c>
      <c r="F161" s="81" t="s">
        <v>88</v>
      </c>
      <c r="G161" s="81" t="s">
        <v>94</v>
      </c>
      <c r="H161" s="81" t="s">
        <v>88</v>
      </c>
      <c r="I161" s="81" t="s">
        <v>86</v>
      </c>
      <c r="J161" s="127">
        <f>J157</f>
        <v>119.70921590486809</v>
      </c>
      <c r="K161" s="127">
        <f>K157</f>
        <v>30.690263842437759</v>
      </c>
      <c r="L161" s="127">
        <v>1288.55</v>
      </c>
      <c r="M161" s="83">
        <v>330.35</v>
      </c>
      <c r="N161" s="83">
        <f t="shared" si="26"/>
        <v>2355</v>
      </c>
    </row>
    <row r="162" spans="1:14" x14ac:dyDescent="0.25">
      <c r="A162" s="125">
        <v>159</v>
      </c>
      <c r="B162" s="125" t="s">
        <v>51</v>
      </c>
      <c r="C162" s="80" t="str">
        <f t="shared" si="27"/>
        <v>3BHK+UT Type B</v>
      </c>
      <c r="D162" s="128">
        <f t="shared" si="29"/>
        <v>18</v>
      </c>
      <c r="E162" s="125" t="s">
        <v>274</v>
      </c>
      <c r="F162" s="81" t="s">
        <v>94</v>
      </c>
      <c r="G162" s="81" t="s">
        <v>88</v>
      </c>
      <c r="H162" s="81" t="s">
        <v>88</v>
      </c>
      <c r="I162" s="81" t="s">
        <v>86</v>
      </c>
      <c r="J162" s="127">
        <f>J158</f>
        <v>118.55722779635825</v>
      </c>
      <c r="K162" s="127">
        <f>K158</f>
        <v>31.619286510590861</v>
      </c>
      <c r="L162" s="127">
        <v>1276.1500000000001</v>
      </c>
      <c r="M162" s="83">
        <v>340.35</v>
      </c>
      <c r="N162" s="83">
        <f t="shared" si="26"/>
        <v>2335</v>
      </c>
    </row>
    <row r="163" spans="1:14" x14ac:dyDescent="0.25">
      <c r="A163" s="125">
        <v>160</v>
      </c>
      <c r="B163" s="125" t="s">
        <v>51</v>
      </c>
      <c r="C163" s="80" t="str">
        <f t="shared" si="27"/>
        <v>2BHK</v>
      </c>
      <c r="D163" s="128">
        <f t="shared" si="29"/>
        <v>18</v>
      </c>
      <c r="E163" s="125" t="s">
        <v>275</v>
      </c>
      <c r="F163" s="81" t="s">
        <v>94</v>
      </c>
      <c r="G163" s="81" t="s">
        <v>88</v>
      </c>
      <c r="H163" s="81" t="s">
        <v>86</v>
      </c>
      <c r="I163" s="81" t="s">
        <v>88</v>
      </c>
      <c r="J163" s="127">
        <f>J160</f>
        <v>87.25380899293944</v>
      </c>
      <c r="K163" s="127">
        <f>+M163/10.764</f>
        <v>25.083612040133779</v>
      </c>
      <c r="L163" s="127">
        <v>939.2</v>
      </c>
      <c r="M163" s="83">
        <v>270</v>
      </c>
      <c r="N163" s="83">
        <f t="shared" si="26"/>
        <v>1715</v>
      </c>
    </row>
    <row r="164" spans="1:14" x14ac:dyDescent="0.25">
      <c r="A164" s="79">
        <v>161</v>
      </c>
      <c r="B164" s="79" t="s">
        <v>51</v>
      </c>
      <c r="C164" s="80" t="str">
        <f t="shared" si="27"/>
        <v>3BHK Compact</v>
      </c>
      <c r="D164" s="129">
        <f>+D160+1</f>
        <v>19</v>
      </c>
      <c r="E164" s="79" t="s">
        <v>276</v>
      </c>
      <c r="F164" s="81" t="s">
        <v>88</v>
      </c>
      <c r="G164" s="81" t="s">
        <v>94</v>
      </c>
      <c r="H164" s="81" t="s">
        <v>86</v>
      </c>
      <c r="I164" s="81" t="s">
        <v>88</v>
      </c>
      <c r="J164" s="82">
        <f>J156</f>
        <v>98.792270531400987</v>
      </c>
      <c r="K164" s="82">
        <f>K156</f>
        <v>27.87068004459309</v>
      </c>
      <c r="L164" s="82">
        <v>1063.4000000000001</v>
      </c>
      <c r="M164" s="83">
        <v>300</v>
      </c>
      <c r="N164" s="83">
        <f t="shared" si="26"/>
        <v>1945</v>
      </c>
    </row>
    <row r="165" spans="1:14" x14ac:dyDescent="0.25">
      <c r="A165" s="79">
        <v>162</v>
      </c>
      <c r="B165" s="79" t="s">
        <v>51</v>
      </c>
      <c r="C165" s="80" t="str">
        <f t="shared" si="27"/>
        <v>3BHK+UT Type C</v>
      </c>
      <c r="D165" s="129">
        <f t="shared" ref="D165:D195" si="30">+D161+1</f>
        <v>19</v>
      </c>
      <c r="E165" s="79" t="s">
        <v>277</v>
      </c>
      <c r="F165" s="81" t="s">
        <v>88</v>
      </c>
      <c r="G165" s="81" t="s">
        <v>94</v>
      </c>
      <c r="H165" s="81" t="s">
        <v>88</v>
      </c>
      <c r="I165" s="81" t="s">
        <v>86</v>
      </c>
      <c r="J165" s="82">
        <f>J161</f>
        <v>119.70921590486809</v>
      </c>
      <c r="K165" s="82">
        <f>K161</f>
        <v>30.690263842437759</v>
      </c>
      <c r="L165" s="82">
        <v>1288.55</v>
      </c>
      <c r="M165" s="83">
        <v>330.35</v>
      </c>
      <c r="N165" s="83">
        <f t="shared" si="26"/>
        <v>2355</v>
      </c>
    </row>
    <row r="166" spans="1:14" x14ac:dyDescent="0.25">
      <c r="A166" s="79">
        <v>163</v>
      </c>
      <c r="B166" s="79" t="s">
        <v>51</v>
      </c>
      <c r="C166" s="80" t="str">
        <f t="shared" si="27"/>
        <v>3BHK+UT Type B</v>
      </c>
      <c r="D166" s="129">
        <f t="shared" si="30"/>
        <v>19</v>
      </c>
      <c r="E166" s="79" t="s">
        <v>278</v>
      </c>
      <c r="F166" s="81" t="s">
        <v>94</v>
      </c>
      <c r="G166" s="81" t="s">
        <v>88</v>
      </c>
      <c r="H166" s="81" t="s">
        <v>88</v>
      </c>
      <c r="I166" s="81" t="s">
        <v>86</v>
      </c>
      <c r="J166" s="82">
        <f>J162</f>
        <v>118.55722779635825</v>
      </c>
      <c r="K166" s="82">
        <f>K162</f>
        <v>31.619286510590861</v>
      </c>
      <c r="L166" s="82">
        <v>1276.1500000000001</v>
      </c>
      <c r="M166" s="83">
        <v>340.35</v>
      </c>
      <c r="N166" s="83">
        <f t="shared" si="26"/>
        <v>2335</v>
      </c>
    </row>
    <row r="167" spans="1:14" x14ac:dyDescent="0.25">
      <c r="A167" s="79">
        <v>164</v>
      </c>
      <c r="B167" s="79" t="s">
        <v>51</v>
      </c>
      <c r="C167" s="80" t="str">
        <f t="shared" si="27"/>
        <v>3BHK Compact</v>
      </c>
      <c r="D167" s="129">
        <f t="shared" si="30"/>
        <v>19</v>
      </c>
      <c r="E167" s="79" t="s">
        <v>279</v>
      </c>
      <c r="F167" s="81" t="s">
        <v>94</v>
      </c>
      <c r="G167" s="81" t="s">
        <v>88</v>
      </c>
      <c r="H167" s="81" t="s">
        <v>86</v>
      </c>
      <c r="I167" s="81" t="s">
        <v>88</v>
      </c>
      <c r="J167" s="82">
        <f>J159</f>
        <v>98.792270531400987</v>
      </c>
      <c r="K167" s="82">
        <f>K159</f>
        <v>27.87068004459309</v>
      </c>
      <c r="L167" s="82">
        <v>1063.4000000000001</v>
      </c>
      <c r="M167" s="83">
        <v>300</v>
      </c>
      <c r="N167" s="83">
        <f t="shared" si="26"/>
        <v>1945</v>
      </c>
    </row>
    <row r="168" spans="1:14" x14ac:dyDescent="0.25">
      <c r="A168" s="79">
        <v>165</v>
      </c>
      <c r="B168" s="79" t="s">
        <v>51</v>
      </c>
      <c r="C168" s="80" t="str">
        <f t="shared" si="27"/>
        <v>3BHK Compact</v>
      </c>
      <c r="D168" s="129">
        <f t="shared" si="30"/>
        <v>20</v>
      </c>
      <c r="E168" s="79" t="s">
        <v>280</v>
      </c>
      <c r="F168" s="81" t="s">
        <v>88</v>
      </c>
      <c r="G168" s="81" t="s">
        <v>94</v>
      </c>
      <c r="H168" s="81" t="s">
        <v>86</v>
      </c>
      <c r="I168" s="81" t="s">
        <v>88</v>
      </c>
      <c r="J168" s="82">
        <f>J164</f>
        <v>98.792270531400987</v>
      </c>
      <c r="K168" s="82">
        <f>K164</f>
        <v>27.87068004459309</v>
      </c>
      <c r="L168" s="82">
        <v>1063.4000000000001</v>
      </c>
      <c r="M168" s="83">
        <v>300</v>
      </c>
      <c r="N168" s="83">
        <f t="shared" si="26"/>
        <v>1945</v>
      </c>
    </row>
    <row r="169" spans="1:14" x14ac:dyDescent="0.25">
      <c r="A169" s="79">
        <v>166</v>
      </c>
      <c r="B169" s="79" t="s">
        <v>51</v>
      </c>
      <c r="C169" s="80" t="str">
        <f t="shared" si="27"/>
        <v>3BHK+UT Type C</v>
      </c>
      <c r="D169" s="129">
        <f t="shared" si="30"/>
        <v>20</v>
      </c>
      <c r="E169" s="79" t="s">
        <v>281</v>
      </c>
      <c r="F169" s="81" t="s">
        <v>88</v>
      </c>
      <c r="G169" s="81" t="s">
        <v>94</v>
      </c>
      <c r="H169" s="81" t="s">
        <v>88</v>
      </c>
      <c r="I169" s="81" t="s">
        <v>86</v>
      </c>
      <c r="J169" s="82">
        <f>J161</f>
        <v>119.70921590486809</v>
      </c>
      <c r="K169" s="82">
        <f>K161</f>
        <v>30.690263842437759</v>
      </c>
      <c r="L169" s="82">
        <v>1288.55</v>
      </c>
      <c r="M169" s="83">
        <v>330.35</v>
      </c>
      <c r="N169" s="83">
        <f t="shared" si="26"/>
        <v>2355</v>
      </c>
    </row>
    <row r="170" spans="1:14" x14ac:dyDescent="0.25">
      <c r="A170" s="79">
        <v>167</v>
      </c>
      <c r="B170" s="79" t="s">
        <v>51</v>
      </c>
      <c r="C170" s="80" t="str">
        <f t="shared" si="27"/>
        <v>3BHK+UT Type B</v>
      </c>
      <c r="D170" s="129">
        <f t="shared" si="30"/>
        <v>20</v>
      </c>
      <c r="E170" s="79" t="s">
        <v>282</v>
      </c>
      <c r="F170" s="81" t="s">
        <v>94</v>
      </c>
      <c r="G170" s="81" t="s">
        <v>88</v>
      </c>
      <c r="H170" s="81" t="s">
        <v>88</v>
      </c>
      <c r="I170" s="81" t="s">
        <v>86</v>
      </c>
      <c r="J170" s="82">
        <f>J162</f>
        <v>118.55722779635825</v>
      </c>
      <c r="K170" s="82">
        <f>K162</f>
        <v>31.619286510590861</v>
      </c>
      <c r="L170" s="82">
        <v>1276.1500000000001</v>
      </c>
      <c r="M170" s="83">
        <v>340.35</v>
      </c>
      <c r="N170" s="83">
        <f t="shared" si="26"/>
        <v>2335</v>
      </c>
    </row>
    <row r="171" spans="1:14" x14ac:dyDescent="0.25">
      <c r="A171" s="79">
        <v>168</v>
      </c>
      <c r="B171" s="79" t="s">
        <v>51</v>
      </c>
      <c r="C171" s="80" t="str">
        <f t="shared" si="27"/>
        <v>3BHK Compact</v>
      </c>
      <c r="D171" s="129">
        <f t="shared" si="30"/>
        <v>20</v>
      </c>
      <c r="E171" s="79" t="s">
        <v>283</v>
      </c>
      <c r="F171" s="81" t="s">
        <v>94</v>
      </c>
      <c r="G171" s="81" t="s">
        <v>88</v>
      </c>
      <c r="H171" s="81" t="s">
        <v>86</v>
      </c>
      <c r="I171" s="81" t="s">
        <v>88</v>
      </c>
      <c r="J171" s="82">
        <f>J167</f>
        <v>98.792270531400987</v>
      </c>
      <c r="K171" s="82">
        <f>K167</f>
        <v>27.87068004459309</v>
      </c>
      <c r="L171" s="82">
        <v>1063.4000000000001</v>
      </c>
      <c r="M171" s="83">
        <v>300</v>
      </c>
      <c r="N171" s="83">
        <f t="shared" si="26"/>
        <v>1945</v>
      </c>
    </row>
    <row r="172" spans="1:14" x14ac:dyDescent="0.25">
      <c r="A172" s="79">
        <v>169</v>
      </c>
      <c r="B172" s="79" t="s">
        <v>51</v>
      </c>
      <c r="C172" s="80" t="str">
        <f t="shared" si="27"/>
        <v>3BHK Compact</v>
      </c>
      <c r="D172" s="129">
        <f t="shared" si="30"/>
        <v>21</v>
      </c>
      <c r="E172" s="79" t="s">
        <v>284</v>
      </c>
      <c r="F172" s="81" t="s">
        <v>88</v>
      </c>
      <c r="G172" s="81" t="s">
        <v>94</v>
      </c>
      <c r="H172" s="81" t="s">
        <v>86</v>
      </c>
      <c r="I172" s="81" t="s">
        <v>88</v>
      </c>
      <c r="J172" s="82">
        <f t="shared" ref="J172:K187" si="31">J168</f>
        <v>98.792270531400987</v>
      </c>
      <c r="K172" s="82">
        <f t="shared" si="31"/>
        <v>27.87068004459309</v>
      </c>
      <c r="L172" s="82">
        <v>1063.4000000000001</v>
      </c>
      <c r="M172" s="83">
        <v>300</v>
      </c>
      <c r="N172" s="83">
        <f t="shared" si="26"/>
        <v>1945</v>
      </c>
    </row>
    <row r="173" spans="1:14" x14ac:dyDescent="0.25">
      <c r="A173" s="79">
        <v>170</v>
      </c>
      <c r="B173" s="79" t="s">
        <v>51</v>
      </c>
      <c r="C173" s="80" t="str">
        <f t="shared" si="27"/>
        <v>3BHK+UT Type C</v>
      </c>
      <c r="D173" s="129">
        <f t="shared" si="30"/>
        <v>21</v>
      </c>
      <c r="E173" s="79" t="s">
        <v>285</v>
      </c>
      <c r="F173" s="81" t="s">
        <v>88</v>
      </c>
      <c r="G173" s="81" t="s">
        <v>94</v>
      </c>
      <c r="H173" s="81" t="s">
        <v>88</v>
      </c>
      <c r="I173" s="81" t="s">
        <v>86</v>
      </c>
      <c r="J173" s="82">
        <f t="shared" si="31"/>
        <v>119.70921590486809</v>
      </c>
      <c r="K173" s="82">
        <f t="shared" si="31"/>
        <v>30.690263842437759</v>
      </c>
      <c r="L173" s="82">
        <v>1288.55</v>
      </c>
      <c r="M173" s="83">
        <v>330.35</v>
      </c>
      <c r="N173" s="83">
        <f t="shared" si="26"/>
        <v>2355</v>
      </c>
    </row>
    <row r="174" spans="1:14" x14ac:dyDescent="0.25">
      <c r="A174" s="79">
        <v>171</v>
      </c>
      <c r="B174" s="79" t="s">
        <v>51</v>
      </c>
      <c r="C174" s="80" t="str">
        <f t="shared" si="27"/>
        <v>3BHK+UT Type B</v>
      </c>
      <c r="D174" s="129">
        <f t="shared" si="30"/>
        <v>21</v>
      </c>
      <c r="E174" s="79" t="s">
        <v>286</v>
      </c>
      <c r="F174" s="81" t="s">
        <v>94</v>
      </c>
      <c r="G174" s="81" t="s">
        <v>88</v>
      </c>
      <c r="H174" s="81" t="s">
        <v>88</v>
      </c>
      <c r="I174" s="81" t="s">
        <v>86</v>
      </c>
      <c r="J174" s="82">
        <f t="shared" si="31"/>
        <v>118.55722779635825</v>
      </c>
      <c r="K174" s="82">
        <f t="shared" si="31"/>
        <v>31.619286510590861</v>
      </c>
      <c r="L174" s="82">
        <v>1276.1500000000001</v>
      </c>
      <c r="M174" s="83">
        <v>340.35</v>
      </c>
      <c r="N174" s="83">
        <f t="shared" si="26"/>
        <v>2335</v>
      </c>
    </row>
    <row r="175" spans="1:14" x14ac:dyDescent="0.25">
      <c r="A175" s="79">
        <v>172</v>
      </c>
      <c r="B175" s="79" t="s">
        <v>51</v>
      </c>
      <c r="C175" s="80" t="str">
        <f t="shared" si="27"/>
        <v>3BHK Compact</v>
      </c>
      <c r="D175" s="129">
        <f t="shared" si="30"/>
        <v>21</v>
      </c>
      <c r="E175" s="79" t="s">
        <v>287</v>
      </c>
      <c r="F175" s="81" t="s">
        <v>94</v>
      </c>
      <c r="G175" s="81" t="s">
        <v>88</v>
      </c>
      <c r="H175" s="81" t="s">
        <v>86</v>
      </c>
      <c r="I175" s="81" t="s">
        <v>88</v>
      </c>
      <c r="J175" s="82">
        <f t="shared" si="31"/>
        <v>98.792270531400987</v>
      </c>
      <c r="K175" s="82">
        <f t="shared" si="31"/>
        <v>27.87068004459309</v>
      </c>
      <c r="L175" s="82">
        <v>1063.4000000000001</v>
      </c>
      <c r="M175" s="83">
        <v>300</v>
      </c>
      <c r="N175" s="83">
        <f t="shared" si="26"/>
        <v>1945</v>
      </c>
    </row>
    <row r="176" spans="1:14" x14ac:dyDescent="0.25">
      <c r="A176" s="79">
        <v>173</v>
      </c>
      <c r="B176" s="79" t="s">
        <v>51</v>
      </c>
      <c r="C176" s="80" t="str">
        <f t="shared" si="27"/>
        <v>3BHK Compact</v>
      </c>
      <c r="D176" s="129">
        <f t="shared" si="30"/>
        <v>22</v>
      </c>
      <c r="E176" s="79" t="s">
        <v>288</v>
      </c>
      <c r="F176" s="81" t="s">
        <v>88</v>
      </c>
      <c r="G176" s="81" t="s">
        <v>94</v>
      </c>
      <c r="H176" s="81" t="s">
        <v>86</v>
      </c>
      <c r="I176" s="81" t="s">
        <v>88</v>
      </c>
      <c r="J176" s="82">
        <f t="shared" si="31"/>
        <v>98.792270531400987</v>
      </c>
      <c r="K176" s="82">
        <f t="shared" si="31"/>
        <v>27.87068004459309</v>
      </c>
      <c r="L176" s="82">
        <v>1063.4000000000001</v>
      </c>
      <c r="M176" s="83">
        <v>300</v>
      </c>
      <c r="N176" s="83">
        <f t="shared" si="26"/>
        <v>1945</v>
      </c>
    </row>
    <row r="177" spans="1:14" x14ac:dyDescent="0.25">
      <c r="A177" s="79">
        <v>174</v>
      </c>
      <c r="B177" s="79" t="s">
        <v>51</v>
      </c>
      <c r="C177" s="80" t="str">
        <f t="shared" si="27"/>
        <v>3BHK+UT Type C</v>
      </c>
      <c r="D177" s="129">
        <f t="shared" si="30"/>
        <v>22</v>
      </c>
      <c r="E177" s="79" t="s">
        <v>289</v>
      </c>
      <c r="F177" s="81" t="s">
        <v>88</v>
      </c>
      <c r="G177" s="81" t="s">
        <v>94</v>
      </c>
      <c r="H177" s="81" t="s">
        <v>88</v>
      </c>
      <c r="I177" s="81" t="s">
        <v>86</v>
      </c>
      <c r="J177" s="82">
        <f t="shared" si="31"/>
        <v>119.70921590486809</v>
      </c>
      <c r="K177" s="82">
        <f t="shared" si="31"/>
        <v>30.690263842437759</v>
      </c>
      <c r="L177" s="82">
        <v>1288.55</v>
      </c>
      <c r="M177" s="83">
        <v>330.35</v>
      </c>
      <c r="N177" s="83">
        <f t="shared" si="26"/>
        <v>2355</v>
      </c>
    </row>
    <row r="178" spans="1:14" x14ac:dyDescent="0.25">
      <c r="A178" s="79">
        <v>175</v>
      </c>
      <c r="B178" s="79" t="s">
        <v>51</v>
      </c>
      <c r="C178" s="80" t="str">
        <f t="shared" si="27"/>
        <v>3BHK+UT Type B</v>
      </c>
      <c r="D178" s="129">
        <f t="shared" si="30"/>
        <v>22</v>
      </c>
      <c r="E178" s="79" t="s">
        <v>290</v>
      </c>
      <c r="F178" s="81" t="s">
        <v>94</v>
      </c>
      <c r="G178" s="81" t="s">
        <v>88</v>
      </c>
      <c r="H178" s="81" t="s">
        <v>88</v>
      </c>
      <c r="I178" s="81" t="s">
        <v>86</v>
      </c>
      <c r="J178" s="82">
        <f t="shared" si="31"/>
        <v>118.55722779635825</v>
      </c>
      <c r="K178" s="82">
        <f t="shared" si="31"/>
        <v>31.619286510590861</v>
      </c>
      <c r="L178" s="82">
        <v>1276.1500000000001</v>
      </c>
      <c r="M178" s="83">
        <v>340.35</v>
      </c>
      <c r="N178" s="83">
        <f t="shared" si="26"/>
        <v>2335</v>
      </c>
    </row>
    <row r="179" spans="1:14" x14ac:dyDescent="0.25">
      <c r="A179" s="79">
        <v>176</v>
      </c>
      <c r="B179" s="79" t="s">
        <v>51</v>
      </c>
      <c r="C179" s="80" t="str">
        <f t="shared" si="27"/>
        <v>3BHK Compact</v>
      </c>
      <c r="D179" s="129">
        <f t="shared" si="30"/>
        <v>22</v>
      </c>
      <c r="E179" s="79" t="s">
        <v>291</v>
      </c>
      <c r="F179" s="81" t="s">
        <v>94</v>
      </c>
      <c r="G179" s="81" t="s">
        <v>88</v>
      </c>
      <c r="H179" s="81" t="s">
        <v>86</v>
      </c>
      <c r="I179" s="81" t="s">
        <v>88</v>
      </c>
      <c r="J179" s="82">
        <f t="shared" si="31"/>
        <v>98.792270531400987</v>
      </c>
      <c r="K179" s="82">
        <f t="shared" si="31"/>
        <v>27.87068004459309</v>
      </c>
      <c r="L179" s="82">
        <v>1063.4000000000001</v>
      </c>
      <c r="M179" s="83">
        <v>300</v>
      </c>
      <c r="N179" s="83">
        <f t="shared" si="26"/>
        <v>1945</v>
      </c>
    </row>
    <row r="180" spans="1:14" x14ac:dyDescent="0.25">
      <c r="A180" s="79">
        <v>177</v>
      </c>
      <c r="B180" s="79" t="s">
        <v>51</v>
      </c>
      <c r="C180" s="80" t="str">
        <f t="shared" si="27"/>
        <v>3BHK Compact</v>
      </c>
      <c r="D180" s="129">
        <f t="shared" si="30"/>
        <v>23</v>
      </c>
      <c r="E180" s="79" t="s">
        <v>292</v>
      </c>
      <c r="F180" s="81" t="s">
        <v>88</v>
      </c>
      <c r="G180" s="81" t="s">
        <v>94</v>
      </c>
      <c r="H180" s="81" t="s">
        <v>86</v>
      </c>
      <c r="I180" s="81" t="s">
        <v>88</v>
      </c>
      <c r="J180" s="82">
        <f t="shared" si="31"/>
        <v>98.792270531400987</v>
      </c>
      <c r="K180" s="82">
        <f t="shared" si="31"/>
        <v>27.87068004459309</v>
      </c>
      <c r="L180" s="82">
        <v>1063.4000000000001</v>
      </c>
      <c r="M180" s="83">
        <v>300</v>
      </c>
      <c r="N180" s="83">
        <f t="shared" si="26"/>
        <v>1945</v>
      </c>
    </row>
    <row r="181" spans="1:14" x14ac:dyDescent="0.25">
      <c r="A181" s="79">
        <v>178</v>
      </c>
      <c r="B181" s="79" t="s">
        <v>51</v>
      </c>
      <c r="C181" s="80" t="str">
        <f t="shared" si="27"/>
        <v>3BHK+UT Type C</v>
      </c>
      <c r="D181" s="129">
        <f t="shared" si="30"/>
        <v>23</v>
      </c>
      <c r="E181" s="79" t="s">
        <v>293</v>
      </c>
      <c r="F181" s="81" t="s">
        <v>88</v>
      </c>
      <c r="G181" s="81" t="s">
        <v>94</v>
      </c>
      <c r="H181" s="81" t="s">
        <v>88</v>
      </c>
      <c r="I181" s="81" t="s">
        <v>86</v>
      </c>
      <c r="J181" s="82">
        <f t="shared" si="31"/>
        <v>119.70921590486809</v>
      </c>
      <c r="K181" s="82">
        <f t="shared" si="31"/>
        <v>30.690263842437759</v>
      </c>
      <c r="L181" s="82">
        <v>1288.55</v>
      </c>
      <c r="M181" s="83">
        <v>330.35</v>
      </c>
      <c r="N181" s="83">
        <f t="shared" si="26"/>
        <v>2355</v>
      </c>
    </row>
    <row r="182" spans="1:14" x14ac:dyDescent="0.25">
      <c r="A182" s="79">
        <v>179</v>
      </c>
      <c r="B182" s="79" t="s">
        <v>51</v>
      </c>
      <c r="C182" s="80" t="str">
        <f t="shared" si="27"/>
        <v>3BHK+UT Type B</v>
      </c>
      <c r="D182" s="129">
        <f t="shared" si="30"/>
        <v>23</v>
      </c>
      <c r="E182" s="79" t="s">
        <v>294</v>
      </c>
      <c r="F182" s="81" t="s">
        <v>94</v>
      </c>
      <c r="G182" s="81" t="s">
        <v>88</v>
      </c>
      <c r="H182" s="81" t="s">
        <v>88</v>
      </c>
      <c r="I182" s="81" t="s">
        <v>86</v>
      </c>
      <c r="J182" s="82">
        <f t="shared" si="31"/>
        <v>118.55722779635825</v>
      </c>
      <c r="K182" s="82">
        <f t="shared" si="31"/>
        <v>31.619286510590861</v>
      </c>
      <c r="L182" s="82">
        <v>1276.1500000000001</v>
      </c>
      <c r="M182" s="83">
        <v>340.35</v>
      </c>
      <c r="N182" s="83">
        <f t="shared" si="26"/>
        <v>2335</v>
      </c>
    </row>
    <row r="183" spans="1:14" x14ac:dyDescent="0.25">
      <c r="A183" s="79">
        <v>180</v>
      </c>
      <c r="B183" s="79" t="s">
        <v>51</v>
      </c>
      <c r="C183" s="80" t="str">
        <f t="shared" si="27"/>
        <v>3BHK Compact</v>
      </c>
      <c r="D183" s="129">
        <f t="shared" si="30"/>
        <v>23</v>
      </c>
      <c r="E183" s="79" t="s">
        <v>295</v>
      </c>
      <c r="F183" s="81" t="s">
        <v>94</v>
      </c>
      <c r="G183" s="81" t="s">
        <v>88</v>
      </c>
      <c r="H183" s="81" t="s">
        <v>86</v>
      </c>
      <c r="I183" s="81" t="s">
        <v>88</v>
      </c>
      <c r="J183" s="82">
        <f t="shared" si="31"/>
        <v>98.792270531400987</v>
      </c>
      <c r="K183" s="82">
        <f t="shared" si="31"/>
        <v>27.87068004459309</v>
      </c>
      <c r="L183" s="82">
        <v>1063.4000000000001</v>
      </c>
      <c r="M183" s="83">
        <v>300</v>
      </c>
      <c r="N183" s="83">
        <f t="shared" si="26"/>
        <v>1945</v>
      </c>
    </row>
    <row r="184" spans="1:14" x14ac:dyDescent="0.25">
      <c r="A184" s="79">
        <v>181</v>
      </c>
      <c r="B184" s="79" t="s">
        <v>51</v>
      </c>
      <c r="C184" s="80" t="str">
        <f t="shared" si="27"/>
        <v>3BHK Compact</v>
      </c>
      <c r="D184" s="129">
        <f t="shared" si="30"/>
        <v>24</v>
      </c>
      <c r="E184" s="79" t="s">
        <v>296</v>
      </c>
      <c r="F184" s="81" t="s">
        <v>88</v>
      </c>
      <c r="G184" s="81" t="s">
        <v>94</v>
      </c>
      <c r="H184" s="81" t="s">
        <v>86</v>
      </c>
      <c r="I184" s="81" t="s">
        <v>88</v>
      </c>
      <c r="J184" s="82">
        <f t="shared" si="31"/>
        <v>98.792270531400987</v>
      </c>
      <c r="K184" s="82">
        <f t="shared" si="31"/>
        <v>27.87068004459309</v>
      </c>
      <c r="L184" s="82">
        <v>1063.4000000000001</v>
      </c>
      <c r="M184" s="83">
        <v>300</v>
      </c>
      <c r="N184" s="83">
        <f t="shared" si="26"/>
        <v>1945</v>
      </c>
    </row>
    <row r="185" spans="1:14" x14ac:dyDescent="0.25">
      <c r="A185" s="79">
        <v>182</v>
      </c>
      <c r="B185" s="79" t="s">
        <v>51</v>
      </c>
      <c r="C185" s="80" t="str">
        <f t="shared" si="27"/>
        <v>3BHK+UT Type C</v>
      </c>
      <c r="D185" s="129">
        <f t="shared" si="30"/>
        <v>24</v>
      </c>
      <c r="E185" s="79" t="s">
        <v>297</v>
      </c>
      <c r="F185" s="81" t="s">
        <v>88</v>
      </c>
      <c r="G185" s="81" t="s">
        <v>94</v>
      </c>
      <c r="H185" s="81" t="s">
        <v>88</v>
      </c>
      <c r="I185" s="81" t="s">
        <v>86</v>
      </c>
      <c r="J185" s="82">
        <f t="shared" si="31"/>
        <v>119.70921590486809</v>
      </c>
      <c r="K185" s="82">
        <f t="shared" si="31"/>
        <v>30.690263842437759</v>
      </c>
      <c r="L185" s="82">
        <v>1288.55</v>
      </c>
      <c r="M185" s="83">
        <v>330.35</v>
      </c>
      <c r="N185" s="83">
        <f t="shared" si="26"/>
        <v>2355</v>
      </c>
    </row>
    <row r="186" spans="1:14" x14ac:dyDescent="0.25">
      <c r="A186" s="79">
        <v>183</v>
      </c>
      <c r="B186" s="79" t="s">
        <v>51</v>
      </c>
      <c r="C186" s="80" t="str">
        <f t="shared" si="27"/>
        <v>3BHK+UT Type B</v>
      </c>
      <c r="D186" s="129">
        <f t="shared" si="30"/>
        <v>24</v>
      </c>
      <c r="E186" s="79" t="s">
        <v>298</v>
      </c>
      <c r="F186" s="81" t="s">
        <v>94</v>
      </c>
      <c r="G186" s="81" t="s">
        <v>88</v>
      </c>
      <c r="H186" s="81" t="s">
        <v>88</v>
      </c>
      <c r="I186" s="81" t="s">
        <v>86</v>
      </c>
      <c r="J186" s="82">
        <f t="shared" si="31"/>
        <v>118.55722779635825</v>
      </c>
      <c r="K186" s="82">
        <f t="shared" si="31"/>
        <v>31.619286510590861</v>
      </c>
      <c r="L186" s="82">
        <v>1276.1500000000001</v>
      </c>
      <c r="M186" s="83">
        <v>340.35</v>
      </c>
      <c r="N186" s="83">
        <f t="shared" si="26"/>
        <v>2335</v>
      </c>
    </row>
    <row r="187" spans="1:14" x14ac:dyDescent="0.25">
      <c r="A187" s="79">
        <v>184</v>
      </c>
      <c r="B187" s="79" t="s">
        <v>51</v>
      </c>
      <c r="C187" s="80" t="str">
        <f t="shared" si="27"/>
        <v>3BHK Compact</v>
      </c>
      <c r="D187" s="129">
        <f t="shared" si="30"/>
        <v>24</v>
      </c>
      <c r="E187" s="79" t="s">
        <v>299</v>
      </c>
      <c r="F187" s="81" t="s">
        <v>94</v>
      </c>
      <c r="G187" s="81" t="s">
        <v>88</v>
      </c>
      <c r="H187" s="81" t="s">
        <v>86</v>
      </c>
      <c r="I187" s="81" t="s">
        <v>88</v>
      </c>
      <c r="J187" s="82">
        <f t="shared" si="31"/>
        <v>98.792270531400987</v>
      </c>
      <c r="K187" s="82">
        <f t="shared" si="31"/>
        <v>27.87068004459309</v>
      </c>
      <c r="L187" s="82">
        <v>1063.4000000000001</v>
      </c>
      <c r="M187" s="83">
        <v>300</v>
      </c>
      <c r="N187" s="83">
        <f t="shared" si="26"/>
        <v>1945</v>
      </c>
    </row>
    <row r="188" spans="1:14" x14ac:dyDescent="0.25">
      <c r="A188" s="79">
        <v>185</v>
      </c>
      <c r="B188" s="79" t="s">
        <v>51</v>
      </c>
      <c r="C188" s="80" t="str">
        <f t="shared" si="27"/>
        <v>3BHK Compact</v>
      </c>
      <c r="D188" s="129">
        <f t="shared" si="30"/>
        <v>25</v>
      </c>
      <c r="E188" s="79" t="s">
        <v>300</v>
      </c>
      <c r="F188" s="81" t="s">
        <v>88</v>
      </c>
      <c r="G188" s="81" t="s">
        <v>94</v>
      </c>
      <c r="H188" s="81" t="s">
        <v>86</v>
      </c>
      <c r="I188" s="81" t="s">
        <v>88</v>
      </c>
      <c r="J188" s="82">
        <f t="shared" ref="J188:K195" si="32">J184</f>
        <v>98.792270531400987</v>
      </c>
      <c r="K188" s="82">
        <f t="shared" si="32"/>
        <v>27.87068004459309</v>
      </c>
      <c r="L188" s="82">
        <v>1063.4000000000001</v>
      </c>
      <c r="M188" s="83">
        <v>300</v>
      </c>
      <c r="N188" s="83">
        <f t="shared" si="26"/>
        <v>1945</v>
      </c>
    </row>
    <row r="189" spans="1:14" x14ac:dyDescent="0.25">
      <c r="A189" s="79">
        <v>186</v>
      </c>
      <c r="B189" s="79" t="s">
        <v>51</v>
      </c>
      <c r="C189" s="80" t="str">
        <f t="shared" si="27"/>
        <v>3BHK+UT Type C</v>
      </c>
      <c r="D189" s="129">
        <f t="shared" si="30"/>
        <v>25</v>
      </c>
      <c r="E189" s="79" t="s">
        <v>301</v>
      </c>
      <c r="F189" s="81" t="s">
        <v>88</v>
      </c>
      <c r="G189" s="81" t="s">
        <v>94</v>
      </c>
      <c r="H189" s="81" t="s">
        <v>88</v>
      </c>
      <c r="I189" s="81" t="s">
        <v>86</v>
      </c>
      <c r="J189" s="82">
        <f t="shared" si="32"/>
        <v>119.70921590486809</v>
      </c>
      <c r="K189" s="82">
        <f t="shared" si="32"/>
        <v>30.690263842437759</v>
      </c>
      <c r="L189" s="82">
        <v>1288.55</v>
      </c>
      <c r="M189" s="83">
        <v>330.35</v>
      </c>
      <c r="N189" s="83">
        <f t="shared" si="26"/>
        <v>2355</v>
      </c>
    </row>
    <row r="190" spans="1:14" x14ac:dyDescent="0.25">
      <c r="A190" s="79">
        <v>187</v>
      </c>
      <c r="B190" s="79" t="s">
        <v>51</v>
      </c>
      <c r="C190" s="80" t="str">
        <f t="shared" si="27"/>
        <v>3BHK+UT Type B</v>
      </c>
      <c r="D190" s="129">
        <f t="shared" si="30"/>
        <v>25</v>
      </c>
      <c r="E190" s="79" t="s">
        <v>302</v>
      </c>
      <c r="F190" s="81" t="s">
        <v>94</v>
      </c>
      <c r="G190" s="81" t="s">
        <v>88</v>
      </c>
      <c r="H190" s="81" t="s">
        <v>88</v>
      </c>
      <c r="I190" s="81" t="s">
        <v>86</v>
      </c>
      <c r="J190" s="82">
        <f t="shared" si="32"/>
        <v>118.55722779635825</v>
      </c>
      <c r="K190" s="82">
        <f t="shared" si="32"/>
        <v>31.619286510590861</v>
      </c>
      <c r="L190" s="82">
        <v>1276.1500000000001</v>
      </c>
      <c r="M190" s="83">
        <v>340.35</v>
      </c>
      <c r="N190" s="83">
        <f t="shared" si="26"/>
        <v>2335</v>
      </c>
    </row>
    <row r="191" spans="1:14" x14ac:dyDescent="0.25">
      <c r="A191" s="79">
        <v>188</v>
      </c>
      <c r="B191" s="79" t="s">
        <v>51</v>
      </c>
      <c r="C191" s="80" t="str">
        <f t="shared" si="27"/>
        <v>3BHK Compact</v>
      </c>
      <c r="D191" s="129">
        <f t="shared" si="30"/>
        <v>25</v>
      </c>
      <c r="E191" s="79" t="s">
        <v>303</v>
      </c>
      <c r="F191" s="81" t="s">
        <v>94</v>
      </c>
      <c r="G191" s="81" t="s">
        <v>88</v>
      </c>
      <c r="H191" s="81" t="s">
        <v>86</v>
      </c>
      <c r="I191" s="81" t="s">
        <v>88</v>
      </c>
      <c r="J191" s="82">
        <f t="shared" si="32"/>
        <v>98.792270531400987</v>
      </c>
      <c r="K191" s="82">
        <f t="shared" si="32"/>
        <v>27.87068004459309</v>
      </c>
      <c r="L191" s="82">
        <v>1063.4000000000001</v>
      </c>
      <c r="M191" s="83">
        <v>300</v>
      </c>
      <c r="N191" s="83">
        <f t="shared" si="26"/>
        <v>1945</v>
      </c>
    </row>
    <row r="192" spans="1:14" x14ac:dyDescent="0.25">
      <c r="A192" s="79">
        <v>189</v>
      </c>
      <c r="B192" s="79" t="s">
        <v>51</v>
      </c>
      <c r="C192" s="80" t="str">
        <f t="shared" si="27"/>
        <v>3BHK Compact</v>
      </c>
      <c r="D192" s="129">
        <f t="shared" si="30"/>
        <v>26</v>
      </c>
      <c r="E192" s="79" t="s">
        <v>304</v>
      </c>
      <c r="F192" s="81" t="s">
        <v>88</v>
      </c>
      <c r="G192" s="81" t="s">
        <v>94</v>
      </c>
      <c r="H192" s="81" t="s">
        <v>86</v>
      </c>
      <c r="I192" s="81" t="s">
        <v>88</v>
      </c>
      <c r="J192" s="82">
        <f t="shared" si="32"/>
        <v>98.792270531400987</v>
      </c>
      <c r="K192" s="82">
        <f t="shared" si="32"/>
        <v>27.87068004459309</v>
      </c>
      <c r="L192" s="82">
        <v>1063.4000000000001</v>
      </c>
      <c r="M192" s="83">
        <v>300</v>
      </c>
      <c r="N192" s="83">
        <f t="shared" si="26"/>
        <v>1945</v>
      </c>
    </row>
    <row r="193" spans="1:14" x14ac:dyDescent="0.25">
      <c r="A193" s="79">
        <v>190</v>
      </c>
      <c r="B193" s="79" t="s">
        <v>51</v>
      </c>
      <c r="C193" s="80" t="str">
        <f t="shared" si="27"/>
        <v>3BHK+UT Type C</v>
      </c>
      <c r="D193" s="129">
        <f t="shared" si="30"/>
        <v>26</v>
      </c>
      <c r="E193" s="79" t="s">
        <v>305</v>
      </c>
      <c r="F193" s="81" t="s">
        <v>88</v>
      </c>
      <c r="G193" s="81" t="s">
        <v>94</v>
      </c>
      <c r="H193" s="81" t="s">
        <v>88</v>
      </c>
      <c r="I193" s="81" t="s">
        <v>86</v>
      </c>
      <c r="J193" s="82">
        <f t="shared" si="32"/>
        <v>119.70921590486809</v>
      </c>
      <c r="K193" s="82">
        <f t="shared" si="32"/>
        <v>30.690263842437759</v>
      </c>
      <c r="L193" s="82">
        <v>1288.55</v>
      </c>
      <c r="M193" s="83">
        <v>330.35</v>
      </c>
      <c r="N193" s="83">
        <f t="shared" si="26"/>
        <v>2355</v>
      </c>
    </row>
    <row r="194" spans="1:14" x14ac:dyDescent="0.25">
      <c r="A194" s="79">
        <v>191</v>
      </c>
      <c r="B194" s="79" t="s">
        <v>51</v>
      </c>
      <c r="C194" s="80" t="str">
        <f t="shared" si="27"/>
        <v>3BHK+UT Type B</v>
      </c>
      <c r="D194" s="129">
        <f t="shared" si="30"/>
        <v>26</v>
      </c>
      <c r="E194" s="79" t="s">
        <v>306</v>
      </c>
      <c r="F194" s="81" t="s">
        <v>94</v>
      </c>
      <c r="G194" s="81" t="s">
        <v>88</v>
      </c>
      <c r="H194" s="81" t="s">
        <v>88</v>
      </c>
      <c r="I194" s="81" t="s">
        <v>86</v>
      </c>
      <c r="J194" s="82">
        <f t="shared" si="32"/>
        <v>118.55722779635825</v>
      </c>
      <c r="K194" s="82">
        <f t="shared" si="32"/>
        <v>31.619286510590861</v>
      </c>
      <c r="L194" s="82">
        <v>1276.1500000000001</v>
      </c>
      <c r="M194" s="83">
        <v>340.35</v>
      </c>
      <c r="N194" s="83">
        <f t="shared" si="26"/>
        <v>2335</v>
      </c>
    </row>
    <row r="195" spans="1:14" x14ac:dyDescent="0.25">
      <c r="A195" s="79">
        <v>192</v>
      </c>
      <c r="B195" s="79" t="s">
        <v>51</v>
      </c>
      <c r="C195" s="80" t="str">
        <f t="shared" si="27"/>
        <v>3BHK Compact</v>
      </c>
      <c r="D195" s="129">
        <f t="shared" si="30"/>
        <v>26</v>
      </c>
      <c r="E195" s="79" t="s">
        <v>307</v>
      </c>
      <c r="F195" s="81" t="s">
        <v>94</v>
      </c>
      <c r="G195" s="81" t="s">
        <v>88</v>
      </c>
      <c r="H195" s="81" t="s">
        <v>86</v>
      </c>
      <c r="I195" s="81" t="s">
        <v>88</v>
      </c>
      <c r="J195" s="82">
        <f t="shared" si="32"/>
        <v>98.792270531400987</v>
      </c>
      <c r="K195" s="82">
        <f t="shared" si="32"/>
        <v>27.87068004459309</v>
      </c>
      <c r="L195" s="82">
        <v>1063.4000000000001</v>
      </c>
      <c r="M195" s="83">
        <v>300</v>
      </c>
      <c r="N195" s="83">
        <f t="shared" si="26"/>
        <v>1945</v>
      </c>
    </row>
    <row r="196" spans="1:14" x14ac:dyDescent="0.25">
      <c r="A196" s="125">
        <v>193</v>
      </c>
      <c r="B196" s="125" t="s">
        <v>51</v>
      </c>
      <c r="C196" s="80" t="str">
        <f t="shared" si="27"/>
        <v>2BHK</v>
      </c>
      <c r="D196" s="128">
        <f>+D192+1</f>
        <v>27</v>
      </c>
      <c r="E196" s="128" t="s">
        <v>308</v>
      </c>
      <c r="F196" s="81" t="s">
        <v>88</v>
      </c>
      <c r="G196" s="81" t="s">
        <v>94</v>
      </c>
      <c r="H196" s="81" t="s">
        <v>86</v>
      </c>
      <c r="I196" s="81" t="s">
        <v>88</v>
      </c>
      <c r="J196" s="127">
        <f>J160</f>
        <v>87.25380899293944</v>
      </c>
      <c r="K196" s="127">
        <f>K160</f>
        <v>25.083612040133779</v>
      </c>
      <c r="L196" s="127">
        <v>939.2</v>
      </c>
      <c r="M196" s="83">
        <v>270</v>
      </c>
      <c r="N196" s="83">
        <f t="shared" si="26"/>
        <v>1715</v>
      </c>
    </row>
    <row r="197" spans="1:14" x14ac:dyDescent="0.25">
      <c r="A197" s="125">
        <v>194</v>
      </c>
      <c r="B197" s="125" t="s">
        <v>51</v>
      </c>
      <c r="C197" s="80" t="str">
        <f t="shared" si="27"/>
        <v>3BHK+UT Type C</v>
      </c>
      <c r="D197" s="128">
        <f t="shared" ref="D197:D199" si="33">+D193+1</f>
        <v>27</v>
      </c>
      <c r="E197" s="128" t="s">
        <v>309</v>
      </c>
      <c r="F197" s="81" t="s">
        <v>88</v>
      </c>
      <c r="G197" s="81" t="s">
        <v>94</v>
      </c>
      <c r="H197" s="81" t="s">
        <v>88</v>
      </c>
      <c r="I197" s="81" t="s">
        <v>86</v>
      </c>
      <c r="J197" s="127">
        <f>J193</f>
        <v>119.70921590486809</v>
      </c>
      <c r="K197" s="127">
        <f>K193</f>
        <v>30.690263842437759</v>
      </c>
      <c r="L197" s="127">
        <v>1288.55</v>
      </c>
      <c r="M197" s="83">
        <v>330.35</v>
      </c>
      <c r="N197" s="83">
        <f t="shared" ref="N197:N260" si="34">+INDEX($Q$4:$AA$20,MATCH(C197,$X$4:$X$20,0),9)</f>
        <v>2355</v>
      </c>
    </row>
    <row r="198" spans="1:14" x14ac:dyDescent="0.25">
      <c r="A198" s="125">
        <v>195</v>
      </c>
      <c r="B198" s="125" t="s">
        <v>51</v>
      </c>
      <c r="C198" s="80" t="str">
        <f t="shared" ref="C198:C261" si="35">+IF(ABS(L198-$V$4=0),$X$4,IF(ABS(L198-$V$6=0),$X$6,IF(ABS(L198-$V$7=0),$X$7,IF(ABS(L198-$V$8=0),$X$8,IF(ABS(L198-$V$9=0),$X$9,IF(ABS(L198-$V$10=0),$X$10,IF(ABS(L198-$V$11=0),$X$11,IF(ABS(L198-$V$15=0),$X$15,IF(ABS(L198-$V$17=0),$X$17,IF(ABS(L198-$V$18=0),$X$18,IF(ABS(L198-$V$19=0),$X$19,"")))))))))))</f>
        <v>3BHK+UT Type B</v>
      </c>
      <c r="D198" s="128">
        <f t="shared" si="33"/>
        <v>27</v>
      </c>
      <c r="E198" s="128" t="s">
        <v>310</v>
      </c>
      <c r="F198" s="81" t="s">
        <v>94</v>
      </c>
      <c r="G198" s="81" t="s">
        <v>88</v>
      </c>
      <c r="H198" s="81" t="s">
        <v>88</v>
      </c>
      <c r="I198" s="81" t="s">
        <v>86</v>
      </c>
      <c r="J198" s="127">
        <f>J194</f>
        <v>118.55722779635825</v>
      </c>
      <c r="K198" s="127">
        <f>K194</f>
        <v>31.619286510590861</v>
      </c>
      <c r="L198" s="127">
        <v>1276.1500000000001</v>
      </c>
      <c r="M198" s="83">
        <v>340.35</v>
      </c>
      <c r="N198" s="83">
        <f t="shared" si="34"/>
        <v>2335</v>
      </c>
    </row>
    <row r="199" spans="1:14" x14ac:dyDescent="0.25">
      <c r="A199" s="125">
        <v>196</v>
      </c>
      <c r="B199" s="125" t="s">
        <v>51</v>
      </c>
      <c r="C199" s="80" t="str">
        <f t="shared" si="35"/>
        <v>2BHK</v>
      </c>
      <c r="D199" s="128">
        <f t="shared" si="33"/>
        <v>27</v>
      </c>
      <c r="E199" s="128" t="s">
        <v>311</v>
      </c>
      <c r="F199" s="81" t="s">
        <v>94</v>
      </c>
      <c r="G199" s="81" t="s">
        <v>88</v>
      </c>
      <c r="H199" s="81" t="s">
        <v>86</v>
      </c>
      <c r="I199" s="81" t="s">
        <v>88</v>
      </c>
      <c r="J199" s="127">
        <f>J163</f>
        <v>87.25380899293944</v>
      </c>
      <c r="K199" s="127">
        <f>K163</f>
        <v>25.083612040133779</v>
      </c>
      <c r="L199" s="127">
        <v>939.2</v>
      </c>
      <c r="M199" s="83">
        <v>270</v>
      </c>
      <c r="N199" s="83">
        <f t="shared" si="34"/>
        <v>1715</v>
      </c>
    </row>
    <row r="200" spans="1:14" x14ac:dyDescent="0.25">
      <c r="A200" s="79">
        <v>197</v>
      </c>
      <c r="B200" s="79" t="s">
        <v>52</v>
      </c>
      <c r="C200" s="80" t="str">
        <f t="shared" si="35"/>
        <v>3BHK Compact</v>
      </c>
      <c r="D200" s="129">
        <v>2</v>
      </c>
      <c r="E200" s="79" t="s">
        <v>312</v>
      </c>
      <c r="F200" s="81" t="s">
        <v>88</v>
      </c>
      <c r="G200" s="81" t="s">
        <v>94</v>
      </c>
      <c r="H200" s="81" t="s">
        <v>86</v>
      </c>
      <c r="I200" s="81" t="s">
        <v>88</v>
      </c>
      <c r="J200" s="82">
        <f>J192</f>
        <v>98.792270531400987</v>
      </c>
      <c r="K200" s="82">
        <f>K192</f>
        <v>27.87068004459309</v>
      </c>
      <c r="L200" s="82">
        <v>1063.4000000000001</v>
      </c>
      <c r="M200" s="83">
        <v>300</v>
      </c>
      <c r="N200" s="83">
        <f t="shared" si="34"/>
        <v>1945</v>
      </c>
    </row>
    <row r="201" spans="1:14" x14ac:dyDescent="0.25">
      <c r="A201" s="79">
        <v>198</v>
      </c>
      <c r="B201" s="79" t="s">
        <v>52</v>
      </c>
      <c r="C201" s="80" t="str">
        <f t="shared" si="35"/>
        <v>3BHK+UT Type C</v>
      </c>
      <c r="D201" s="129">
        <v>2</v>
      </c>
      <c r="E201" s="79" t="s">
        <v>313</v>
      </c>
      <c r="F201" s="81" t="s">
        <v>88</v>
      </c>
      <c r="G201" s="81" t="s">
        <v>94</v>
      </c>
      <c r="H201" s="81" t="s">
        <v>88</v>
      </c>
      <c r="I201" s="81" t="s">
        <v>86</v>
      </c>
      <c r="J201" s="82">
        <f>J193</f>
        <v>119.70921590486809</v>
      </c>
      <c r="K201" s="82">
        <f>K193</f>
        <v>30.690263842437759</v>
      </c>
      <c r="L201" s="82">
        <v>1288.55</v>
      </c>
      <c r="M201" s="83">
        <v>330.35</v>
      </c>
      <c r="N201" s="83">
        <f t="shared" si="34"/>
        <v>2355</v>
      </c>
    </row>
    <row r="202" spans="1:14" x14ac:dyDescent="0.25">
      <c r="A202" s="79">
        <v>199</v>
      </c>
      <c r="B202" s="79" t="s">
        <v>52</v>
      </c>
      <c r="C202" s="80" t="str">
        <f t="shared" si="35"/>
        <v>3BHK+UT Type D</v>
      </c>
      <c r="D202" s="129">
        <v>2</v>
      </c>
      <c r="E202" s="79" t="s">
        <v>314</v>
      </c>
      <c r="F202" s="81" t="s">
        <v>94</v>
      </c>
      <c r="G202" s="81" t="s">
        <v>86</v>
      </c>
      <c r="H202" s="81" t="s">
        <v>88</v>
      </c>
      <c r="I202" s="81" t="s">
        <v>86</v>
      </c>
      <c r="J202" s="82">
        <f>+L202/10.764</f>
        <v>118.60832404310666</v>
      </c>
      <c r="K202" s="82">
        <f>+M202/10.764</f>
        <v>43.385358602749911</v>
      </c>
      <c r="L202" s="82">
        <v>1276.7</v>
      </c>
      <c r="M202" s="83">
        <v>467</v>
      </c>
      <c r="N202" s="83">
        <f t="shared" si="34"/>
        <v>2375</v>
      </c>
    </row>
    <row r="203" spans="1:14" x14ac:dyDescent="0.25">
      <c r="A203" s="79">
        <v>200</v>
      </c>
      <c r="B203" s="79" t="s">
        <v>52</v>
      </c>
      <c r="C203" s="80" t="str">
        <f t="shared" si="35"/>
        <v>3BHK+UT Type E</v>
      </c>
      <c r="D203" s="129">
        <v>2</v>
      </c>
      <c r="E203" s="79" t="s">
        <v>315</v>
      </c>
      <c r="F203" s="81" t="s">
        <v>94</v>
      </c>
      <c r="G203" s="81" t="s">
        <v>86</v>
      </c>
      <c r="H203" s="81" t="s">
        <v>86</v>
      </c>
      <c r="I203" s="81" t="s">
        <v>88</v>
      </c>
      <c r="J203" s="82">
        <f>+L203/10.764</f>
        <v>116.57840951319211</v>
      </c>
      <c r="K203" s="82">
        <f>+M203/10.764</f>
        <v>44.337606837606842</v>
      </c>
      <c r="L203" s="82">
        <v>1254.8499999999999</v>
      </c>
      <c r="M203" s="83">
        <v>477.25</v>
      </c>
      <c r="N203" s="83">
        <f t="shared" si="34"/>
        <v>2325</v>
      </c>
    </row>
    <row r="204" spans="1:14" x14ac:dyDescent="0.25">
      <c r="A204" s="79">
        <v>201</v>
      </c>
      <c r="B204" s="79" t="s">
        <v>52</v>
      </c>
      <c r="C204" s="80" t="str">
        <f t="shared" si="35"/>
        <v>3BHK Compact</v>
      </c>
      <c r="D204" s="129">
        <f>+D200+1</f>
        <v>3</v>
      </c>
      <c r="E204" s="79" t="s">
        <v>316</v>
      </c>
      <c r="F204" s="81" t="s">
        <v>88</v>
      </c>
      <c r="G204" s="81" t="s">
        <v>94</v>
      </c>
      <c r="H204" s="81" t="s">
        <v>86</v>
      </c>
      <c r="I204" s="81" t="s">
        <v>88</v>
      </c>
      <c r="J204" s="82">
        <f t="shared" ref="J204:K219" si="36">J200</f>
        <v>98.792270531400987</v>
      </c>
      <c r="K204" s="82">
        <f t="shared" si="36"/>
        <v>27.87068004459309</v>
      </c>
      <c r="L204" s="82">
        <v>1063.4000000000001</v>
      </c>
      <c r="M204" s="83">
        <v>300</v>
      </c>
      <c r="N204" s="83">
        <f t="shared" si="34"/>
        <v>1945</v>
      </c>
    </row>
    <row r="205" spans="1:14" x14ac:dyDescent="0.25">
      <c r="A205" s="79">
        <v>202</v>
      </c>
      <c r="B205" s="79" t="s">
        <v>52</v>
      </c>
      <c r="C205" s="80" t="str">
        <f t="shared" si="35"/>
        <v>3BHK+UT Type C</v>
      </c>
      <c r="D205" s="129">
        <f t="shared" ref="D205:D263" si="37">+D201+1</f>
        <v>3</v>
      </c>
      <c r="E205" s="79" t="s">
        <v>317</v>
      </c>
      <c r="F205" s="81" t="s">
        <v>88</v>
      </c>
      <c r="G205" s="81" t="s">
        <v>94</v>
      </c>
      <c r="H205" s="81" t="s">
        <v>88</v>
      </c>
      <c r="I205" s="81" t="s">
        <v>86</v>
      </c>
      <c r="J205" s="82">
        <f t="shared" si="36"/>
        <v>119.70921590486809</v>
      </c>
      <c r="K205" s="82">
        <f t="shared" si="36"/>
        <v>30.690263842437759</v>
      </c>
      <c r="L205" s="82">
        <v>1288.55</v>
      </c>
      <c r="M205" s="83">
        <v>330.35</v>
      </c>
      <c r="N205" s="83">
        <f t="shared" si="34"/>
        <v>2355</v>
      </c>
    </row>
    <row r="206" spans="1:14" x14ac:dyDescent="0.25">
      <c r="A206" s="79">
        <v>203</v>
      </c>
      <c r="B206" s="79" t="s">
        <v>52</v>
      </c>
      <c r="C206" s="80" t="str">
        <f t="shared" si="35"/>
        <v>3BHK+UT Type D</v>
      </c>
      <c r="D206" s="129">
        <f t="shared" si="37"/>
        <v>3</v>
      </c>
      <c r="E206" s="79" t="s">
        <v>318</v>
      </c>
      <c r="F206" s="81" t="s">
        <v>94</v>
      </c>
      <c r="G206" s="81" t="s">
        <v>86</v>
      </c>
      <c r="H206" s="81" t="s">
        <v>88</v>
      </c>
      <c r="I206" s="81" t="s">
        <v>86</v>
      </c>
      <c r="J206" s="82">
        <f t="shared" si="36"/>
        <v>118.60832404310666</v>
      </c>
      <c r="K206" s="82">
        <f t="shared" si="36"/>
        <v>43.385358602749911</v>
      </c>
      <c r="L206" s="82">
        <v>1276.7</v>
      </c>
      <c r="M206" s="83">
        <v>467</v>
      </c>
      <c r="N206" s="83">
        <f t="shared" si="34"/>
        <v>2375</v>
      </c>
    </row>
    <row r="207" spans="1:14" x14ac:dyDescent="0.25">
      <c r="A207" s="79">
        <v>204</v>
      </c>
      <c r="B207" s="79" t="s">
        <v>52</v>
      </c>
      <c r="C207" s="80" t="str">
        <f t="shared" si="35"/>
        <v>3BHK+UT Type E</v>
      </c>
      <c r="D207" s="129">
        <f t="shared" si="37"/>
        <v>3</v>
      </c>
      <c r="E207" s="79" t="s">
        <v>319</v>
      </c>
      <c r="F207" s="81" t="s">
        <v>94</v>
      </c>
      <c r="G207" s="81" t="s">
        <v>86</v>
      </c>
      <c r="H207" s="81" t="s">
        <v>86</v>
      </c>
      <c r="I207" s="81" t="s">
        <v>88</v>
      </c>
      <c r="J207" s="82">
        <f t="shared" si="36"/>
        <v>116.57840951319211</v>
      </c>
      <c r="K207" s="82">
        <f t="shared" si="36"/>
        <v>44.337606837606842</v>
      </c>
      <c r="L207" s="82">
        <v>1254.8499999999999</v>
      </c>
      <c r="M207" s="83">
        <v>477.25</v>
      </c>
      <c r="N207" s="83">
        <f t="shared" si="34"/>
        <v>2325</v>
      </c>
    </row>
    <row r="208" spans="1:14" x14ac:dyDescent="0.25">
      <c r="A208" s="79">
        <v>205</v>
      </c>
      <c r="B208" s="79" t="s">
        <v>52</v>
      </c>
      <c r="C208" s="80" t="str">
        <f t="shared" si="35"/>
        <v>3BHK Compact</v>
      </c>
      <c r="D208" s="129">
        <f t="shared" si="37"/>
        <v>4</v>
      </c>
      <c r="E208" s="79" t="s">
        <v>320</v>
      </c>
      <c r="F208" s="81" t="s">
        <v>88</v>
      </c>
      <c r="G208" s="81" t="s">
        <v>94</v>
      </c>
      <c r="H208" s="81" t="s">
        <v>86</v>
      </c>
      <c r="I208" s="81" t="s">
        <v>88</v>
      </c>
      <c r="J208" s="82">
        <f t="shared" si="36"/>
        <v>98.792270531400987</v>
      </c>
      <c r="K208" s="82">
        <f t="shared" si="36"/>
        <v>27.87068004459309</v>
      </c>
      <c r="L208" s="82">
        <v>1063.4000000000001</v>
      </c>
      <c r="M208" s="83">
        <v>300</v>
      </c>
      <c r="N208" s="83">
        <f t="shared" si="34"/>
        <v>1945</v>
      </c>
    </row>
    <row r="209" spans="1:14" x14ac:dyDescent="0.25">
      <c r="A209" s="79">
        <v>206</v>
      </c>
      <c r="B209" s="79" t="s">
        <v>52</v>
      </c>
      <c r="C209" s="80" t="str">
        <f t="shared" si="35"/>
        <v>3BHK+UT Type C</v>
      </c>
      <c r="D209" s="129">
        <f t="shared" si="37"/>
        <v>4</v>
      </c>
      <c r="E209" s="79" t="s">
        <v>321</v>
      </c>
      <c r="F209" s="81" t="s">
        <v>88</v>
      </c>
      <c r="G209" s="81" t="s">
        <v>94</v>
      </c>
      <c r="H209" s="81" t="s">
        <v>88</v>
      </c>
      <c r="I209" s="81" t="s">
        <v>86</v>
      </c>
      <c r="J209" s="82">
        <f t="shared" si="36"/>
        <v>119.70921590486809</v>
      </c>
      <c r="K209" s="82">
        <f t="shared" si="36"/>
        <v>30.690263842437759</v>
      </c>
      <c r="L209" s="82">
        <v>1288.55</v>
      </c>
      <c r="M209" s="83">
        <v>330.35</v>
      </c>
      <c r="N209" s="83">
        <f t="shared" si="34"/>
        <v>2355</v>
      </c>
    </row>
    <row r="210" spans="1:14" x14ac:dyDescent="0.25">
      <c r="A210" s="79">
        <v>207</v>
      </c>
      <c r="B210" s="79" t="s">
        <v>52</v>
      </c>
      <c r="C210" s="80" t="str">
        <f t="shared" si="35"/>
        <v>3BHK+UT Type D</v>
      </c>
      <c r="D210" s="129">
        <f t="shared" si="37"/>
        <v>4</v>
      </c>
      <c r="E210" s="79" t="s">
        <v>322</v>
      </c>
      <c r="F210" s="81" t="s">
        <v>94</v>
      </c>
      <c r="G210" s="81" t="s">
        <v>86</v>
      </c>
      <c r="H210" s="81" t="s">
        <v>88</v>
      </c>
      <c r="I210" s="81" t="s">
        <v>86</v>
      </c>
      <c r="J210" s="82">
        <f t="shared" si="36"/>
        <v>118.60832404310666</v>
      </c>
      <c r="K210" s="82">
        <f t="shared" si="36"/>
        <v>43.385358602749911</v>
      </c>
      <c r="L210" s="82">
        <v>1276.7</v>
      </c>
      <c r="M210" s="83">
        <v>467</v>
      </c>
      <c r="N210" s="83">
        <f t="shared" si="34"/>
        <v>2375</v>
      </c>
    </row>
    <row r="211" spans="1:14" x14ac:dyDescent="0.25">
      <c r="A211" s="79">
        <v>208</v>
      </c>
      <c r="B211" s="79" t="s">
        <v>52</v>
      </c>
      <c r="C211" s="80" t="str">
        <f t="shared" si="35"/>
        <v>3BHK+UT Type E</v>
      </c>
      <c r="D211" s="129">
        <f t="shared" si="37"/>
        <v>4</v>
      </c>
      <c r="E211" s="79" t="s">
        <v>323</v>
      </c>
      <c r="F211" s="81" t="s">
        <v>94</v>
      </c>
      <c r="G211" s="81" t="s">
        <v>86</v>
      </c>
      <c r="H211" s="81" t="s">
        <v>86</v>
      </c>
      <c r="I211" s="81" t="s">
        <v>88</v>
      </c>
      <c r="J211" s="82">
        <f t="shared" si="36"/>
        <v>116.57840951319211</v>
      </c>
      <c r="K211" s="82">
        <f t="shared" si="36"/>
        <v>44.337606837606842</v>
      </c>
      <c r="L211" s="82">
        <v>1254.8499999999999</v>
      </c>
      <c r="M211" s="83">
        <v>477.25</v>
      </c>
      <c r="N211" s="83">
        <f t="shared" si="34"/>
        <v>2325</v>
      </c>
    </row>
    <row r="212" spans="1:14" x14ac:dyDescent="0.25">
      <c r="A212" s="79">
        <v>209</v>
      </c>
      <c r="B212" s="79" t="s">
        <v>52</v>
      </c>
      <c r="C212" s="80" t="str">
        <f t="shared" si="35"/>
        <v>3BHK Compact</v>
      </c>
      <c r="D212" s="129">
        <f t="shared" si="37"/>
        <v>5</v>
      </c>
      <c r="E212" s="79" t="s">
        <v>324</v>
      </c>
      <c r="F212" s="81" t="s">
        <v>88</v>
      </c>
      <c r="G212" s="81" t="s">
        <v>94</v>
      </c>
      <c r="H212" s="81" t="s">
        <v>86</v>
      </c>
      <c r="I212" s="81" t="s">
        <v>88</v>
      </c>
      <c r="J212" s="82">
        <f t="shared" si="36"/>
        <v>98.792270531400987</v>
      </c>
      <c r="K212" s="82">
        <f t="shared" si="36"/>
        <v>27.87068004459309</v>
      </c>
      <c r="L212" s="82">
        <v>1063.4000000000001</v>
      </c>
      <c r="M212" s="83">
        <v>300</v>
      </c>
      <c r="N212" s="83">
        <f t="shared" si="34"/>
        <v>1945</v>
      </c>
    </row>
    <row r="213" spans="1:14" x14ac:dyDescent="0.25">
      <c r="A213" s="79">
        <v>210</v>
      </c>
      <c r="B213" s="79" t="s">
        <v>52</v>
      </c>
      <c r="C213" s="80" t="str">
        <f t="shared" si="35"/>
        <v>3BHK+UT Type C</v>
      </c>
      <c r="D213" s="129">
        <f t="shared" si="37"/>
        <v>5</v>
      </c>
      <c r="E213" s="79" t="s">
        <v>325</v>
      </c>
      <c r="F213" s="81" t="s">
        <v>88</v>
      </c>
      <c r="G213" s="81" t="s">
        <v>94</v>
      </c>
      <c r="H213" s="81" t="s">
        <v>88</v>
      </c>
      <c r="I213" s="81" t="s">
        <v>86</v>
      </c>
      <c r="J213" s="82">
        <f t="shared" si="36"/>
        <v>119.70921590486809</v>
      </c>
      <c r="K213" s="82">
        <f t="shared" si="36"/>
        <v>30.690263842437759</v>
      </c>
      <c r="L213" s="82">
        <v>1288.55</v>
      </c>
      <c r="M213" s="83">
        <v>330.35</v>
      </c>
      <c r="N213" s="83">
        <f t="shared" si="34"/>
        <v>2355</v>
      </c>
    </row>
    <row r="214" spans="1:14" x14ac:dyDescent="0.25">
      <c r="A214" s="79">
        <v>211</v>
      </c>
      <c r="B214" s="79" t="s">
        <v>52</v>
      </c>
      <c r="C214" s="80" t="str">
        <f t="shared" si="35"/>
        <v>3BHK+UT Type D</v>
      </c>
      <c r="D214" s="129">
        <f t="shared" si="37"/>
        <v>5</v>
      </c>
      <c r="E214" s="79" t="s">
        <v>326</v>
      </c>
      <c r="F214" s="81" t="s">
        <v>94</v>
      </c>
      <c r="G214" s="81" t="s">
        <v>86</v>
      </c>
      <c r="H214" s="81" t="s">
        <v>88</v>
      </c>
      <c r="I214" s="81" t="s">
        <v>86</v>
      </c>
      <c r="J214" s="82">
        <f t="shared" si="36"/>
        <v>118.60832404310666</v>
      </c>
      <c r="K214" s="82">
        <f t="shared" si="36"/>
        <v>43.385358602749911</v>
      </c>
      <c r="L214" s="82">
        <v>1276.7</v>
      </c>
      <c r="M214" s="83">
        <v>467</v>
      </c>
      <c r="N214" s="83">
        <f t="shared" si="34"/>
        <v>2375</v>
      </c>
    </row>
    <row r="215" spans="1:14" x14ac:dyDescent="0.25">
      <c r="A215" s="79">
        <v>212</v>
      </c>
      <c r="B215" s="79" t="s">
        <v>52</v>
      </c>
      <c r="C215" s="80" t="str">
        <f t="shared" si="35"/>
        <v>3BHK+UT Type E</v>
      </c>
      <c r="D215" s="129">
        <f t="shared" si="37"/>
        <v>5</v>
      </c>
      <c r="E215" s="79" t="s">
        <v>327</v>
      </c>
      <c r="F215" s="81" t="s">
        <v>94</v>
      </c>
      <c r="G215" s="81" t="s">
        <v>86</v>
      </c>
      <c r="H215" s="81" t="s">
        <v>86</v>
      </c>
      <c r="I215" s="81" t="s">
        <v>88</v>
      </c>
      <c r="J215" s="82">
        <f t="shared" si="36"/>
        <v>116.57840951319211</v>
      </c>
      <c r="K215" s="82">
        <f t="shared" si="36"/>
        <v>44.337606837606842</v>
      </c>
      <c r="L215" s="82">
        <v>1254.8499999999999</v>
      </c>
      <c r="M215" s="83">
        <v>477.25</v>
      </c>
      <c r="N215" s="83">
        <f t="shared" si="34"/>
        <v>2325</v>
      </c>
    </row>
    <row r="216" spans="1:14" x14ac:dyDescent="0.25">
      <c r="A216" s="79">
        <v>213</v>
      </c>
      <c r="B216" s="79" t="s">
        <v>52</v>
      </c>
      <c r="C216" s="80" t="str">
        <f t="shared" si="35"/>
        <v>3BHK Compact</v>
      </c>
      <c r="D216" s="129">
        <f t="shared" si="37"/>
        <v>6</v>
      </c>
      <c r="E216" s="79" t="s">
        <v>328</v>
      </c>
      <c r="F216" s="81" t="s">
        <v>88</v>
      </c>
      <c r="G216" s="81" t="s">
        <v>94</v>
      </c>
      <c r="H216" s="81" t="s">
        <v>86</v>
      </c>
      <c r="I216" s="81" t="s">
        <v>88</v>
      </c>
      <c r="J216" s="82">
        <f t="shared" si="36"/>
        <v>98.792270531400987</v>
      </c>
      <c r="K216" s="82">
        <f t="shared" si="36"/>
        <v>27.87068004459309</v>
      </c>
      <c r="L216" s="82">
        <v>1063.4000000000001</v>
      </c>
      <c r="M216" s="83">
        <v>300</v>
      </c>
      <c r="N216" s="83">
        <f t="shared" si="34"/>
        <v>1945</v>
      </c>
    </row>
    <row r="217" spans="1:14" x14ac:dyDescent="0.25">
      <c r="A217" s="79">
        <v>214</v>
      </c>
      <c r="B217" s="79" t="s">
        <v>52</v>
      </c>
      <c r="C217" s="80" t="str">
        <f t="shared" si="35"/>
        <v>3BHK+UT Type C</v>
      </c>
      <c r="D217" s="129">
        <f t="shared" si="37"/>
        <v>6</v>
      </c>
      <c r="E217" s="79" t="s">
        <v>329</v>
      </c>
      <c r="F217" s="81" t="s">
        <v>88</v>
      </c>
      <c r="G217" s="81" t="s">
        <v>94</v>
      </c>
      <c r="H217" s="81" t="s">
        <v>88</v>
      </c>
      <c r="I217" s="81" t="s">
        <v>86</v>
      </c>
      <c r="J217" s="82">
        <f t="shared" si="36"/>
        <v>119.70921590486809</v>
      </c>
      <c r="K217" s="82">
        <f t="shared" si="36"/>
        <v>30.690263842437759</v>
      </c>
      <c r="L217" s="82">
        <v>1288.55</v>
      </c>
      <c r="M217" s="83">
        <v>330.35</v>
      </c>
      <c r="N217" s="83">
        <f t="shared" si="34"/>
        <v>2355</v>
      </c>
    </row>
    <row r="218" spans="1:14" x14ac:dyDescent="0.25">
      <c r="A218" s="79">
        <v>215</v>
      </c>
      <c r="B218" s="79" t="s">
        <v>52</v>
      </c>
      <c r="C218" s="80" t="str">
        <f t="shared" si="35"/>
        <v>3BHK+UT Type D</v>
      </c>
      <c r="D218" s="129">
        <f t="shared" si="37"/>
        <v>6</v>
      </c>
      <c r="E218" s="79" t="s">
        <v>330</v>
      </c>
      <c r="F218" s="81" t="s">
        <v>94</v>
      </c>
      <c r="G218" s="81" t="s">
        <v>86</v>
      </c>
      <c r="H218" s="81" t="s">
        <v>88</v>
      </c>
      <c r="I218" s="81" t="s">
        <v>86</v>
      </c>
      <c r="J218" s="82">
        <f t="shared" si="36"/>
        <v>118.60832404310666</v>
      </c>
      <c r="K218" s="82">
        <f t="shared" si="36"/>
        <v>43.385358602749911</v>
      </c>
      <c r="L218" s="82">
        <v>1276.7</v>
      </c>
      <c r="M218" s="83">
        <v>467</v>
      </c>
      <c r="N218" s="83">
        <f t="shared" si="34"/>
        <v>2375</v>
      </c>
    </row>
    <row r="219" spans="1:14" x14ac:dyDescent="0.25">
      <c r="A219" s="79">
        <v>216</v>
      </c>
      <c r="B219" s="79" t="s">
        <v>52</v>
      </c>
      <c r="C219" s="80" t="str">
        <f t="shared" si="35"/>
        <v>3BHK+UT Type E</v>
      </c>
      <c r="D219" s="129">
        <f t="shared" si="37"/>
        <v>6</v>
      </c>
      <c r="E219" s="79" t="s">
        <v>331</v>
      </c>
      <c r="F219" s="81" t="s">
        <v>94</v>
      </c>
      <c r="G219" s="81" t="s">
        <v>86</v>
      </c>
      <c r="H219" s="81" t="s">
        <v>86</v>
      </c>
      <c r="I219" s="81" t="s">
        <v>88</v>
      </c>
      <c r="J219" s="82">
        <f t="shared" si="36"/>
        <v>116.57840951319211</v>
      </c>
      <c r="K219" s="82">
        <f t="shared" si="36"/>
        <v>44.337606837606842</v>
      </c>
      <c r="L219" s="82">
        <v>1254.8499999999999</v>
      </c>
      <c r="M219" s="83">
        <v>477.25</v>
      </c>
      <c r="N219" s="83">
        <f t="shared" si="34"/>
        <v>2325</v>
      </c>
    </row>
    <row r="220" spans="1:14" x14ac:dyDescent="0.25">
      <c r="A220" s="79">
        <v>217</v>
      </c>
      <c r="B220" s="79" t="s">
        <v>52</v>
      </c>
      <c r="C220" s="80" t="str">
        <f t="shared" si="35"/>
        <v>3BHK Compact</v>
      </c>
      <c r="D220" s="129">
        <f t="shared" si="37"/>
        <v>7</v>
      </c>
      <c r="E220" s="79" t="s">
        <v>332</v>
      </c>
      <c r="F220" s="81" t="s">
        <v>88</v>
      </c>
      <c r="G220" s="81" t="s">
        <v>94</v>
      </c>
      <c r="H220" s="81" t="s">
        <v>86</v>
      </c>
      <c r="I220" s="81" t="s">
        <v>88</v>
      </c>
      <c r="J220" s="82">
        <f t="shared" ref="J220:K235" si="38">J216</f>
        <v>98.792270531400987</v>
      </c>
      <c r="K220" s="82">
        <f t="shared" si="38"/>
        <v>27.87068004459309</v>
      </c>
      <c r="L220" s="82">
        <v>1063.4000000000001</v>
      </c>
      <c r="M220" s="83">
        <v>300</v>
      </c>
      <c r="N220" s="83">
        <f t="shared" si="34"/>
        <v>1945</v>
      </c>
    </row>
    <row r="221" spans="1:14" x14ac:dyDescent="0.25">
      <c r="A221" s="79">
        <v>218</v>
      </c>
      <c r="B221" s="79" t="s">
        <v>52</v>
      </c>
      <c r="C221" s="80" t="str">
        <f t="shared" si="35"/>
        <v>3BHK+UT Type C</v>
      </c>
      <c r="D221" s="129">
        <f t="shared" si="37"/>
        <v>7</v>
      </c>
      <c r="E221" s="79" t="s">
        <v>333</v>
      </c>
      <c r="F221" s="81" t="s">
        <v>88</v>
      </c>
      <c r="G221" s="81" t="s">
        <v>94</v>
      </c>
      <c r="H221" s="81" t="s">
        <v>88</v>
      </c>
      <c r="I221" s="81" t="s">
        <v>86</v>
      </c>
      <c r="J221" s="82">
        <f t="shared" si="38"/>
        <v>119.70921590486809</v>
      </c>
      <c r="K221" s="82">
        <f t="shared" si="38"/>
        <v>30.690263842437759</v>
      </c>
      <c r="L221" s="82">
        <v>1288.55</v>
      </c>
      <c r="M221" s="83">
        <v>330.35</v>
      </c>
      <c r="N221" s="83">
        <f t="shared" si="34"/>
        <v>2355</v>
      </c>
    </row>
    <row r="222" spans="1:14" x14ac:dyDescent="0.25">
      <c r="A222" s="79">
        <v>219</v>
      </c>
      <c r="B222" s="79" t="s">
        <v>52</v>
      </c>
      <c r="C222" s="80" t="str">
        <f t="shared" si="35"/>
        <v>3BHK+UT Type D</v>
      </c>
      <c r="D222" s="129">
        <f t="shared" si="37"/>
        <v>7</v>
      </c>
      <c r="E222" s="79" t="s">
        <v>334</v>
      </c>
      <c r="F222" s="81" t="s">
        <v>94</v>
      </c>
      <c r="G222" s="81" t="s">
        <v>86</v>
      </c>
      <c r="H222" s="81" t="s">
        <v>88</v>
      </c>
      <c r="I222" s="81" t="s">
        <v>86</v>
      </c>
      <c r="J222" s="82">
        <f t="shared" si="38"/>
        <v>118.60832404310666</v>
      </c>
      <c r="K222" s="82">
        <f t="shared" si="38"/>
        <v>43.385358602749911</v>
      </c>
      <c r="L222" s="82">
        <v>1276.7</v>
      </c>
      <c r="M222" s="83">
        <v>467</v>
      </c>
      <c r="N222" s="83">
        <f t="shared" si="34"/>
        <v>2375</v>
      </c>
    </row>
    <row r="223" spans="1:14" x14ac:dyDescent="0.25">
      <c r="A223" s="79">
        <v>220</v>
      </c>
      <c r="B223" s="79" t="s">
        <v>52</v>
      </c>
      <c r="C223" s="80" t="str">
        <f t="shared" si="35"/>
        <v>3BHK+UT Type E</v>
      </c>
      <c r="D223" s="129">
        <f t="shared" si="37"/>
        <v>7</v>
      </c>
      <c r="E223" s="79" t="s">
        <v>335</v>
      </c>
      <c r="F223" s="81" t="s">
        <v>94</v>
      </c>
      <c r="G223" s="81" t="s">
        <v>86</v>
      </c>
      <c r="H223" s="81" t="s">
        <v>86</v>
      </c>
      <c r="I223" s="81" t="s">
        <v>88</v>
      </c>
      <c r="J223" s="82">
        <f t="shared" si="38"/>
        <v>116.57840951319211</v>
      </c>
      <c r="K223" s="82">
        <f t="shared" si="38"/>
        <v>44.337606837606842</v>
      </c>
      <c r="L223" s="82">
        <v>1254.8499999999999</v>
      </c>
      <c r="M223" s="83">
        <v>477.25</v>
      </c>
      <c r="N223" s="83">
        <f t="shared" si="34"/>
        <v>2325</v>
      </c>
    </row>
    <row r="224" spans="1:14" x14ac:dyDescent="0.25">
      <c r="A224" s="79">
        <v>221</v>
      </c>
      <c r="B224" s="79" t="s">
        <v>52</v>
      </c>
      <c r="C224" s="80" t="str">
        <f t="shared" si="35"/>
        <v>3BHK Compact</v>
      </c>
      <c r="D224" s="129">
        <f t="shared" si="37"/>
        <v>8</v>
      </c>
      <c r="E224" s="79" t="s">
        <v>336</v>
      </c>
      <c r="F224" s="81" t="s">
        <v>88</v>
      </c>
      <c r="G224" s="81" t="s">
        <v>94</v>
      </c>
      <c r="H224" s="81" t="s">
        <v>86</v>
      </c>
      <c r="I224" s="81" t="s">
        <v>88</v>
      </c>
      <c r="J224" s="82">
        <f t="shared" si="38"/>
        <v>98.792270531400987</v>
      </c>
      <c r="K224" s="82">
        <f t="shared" si="38"/>
        <v>27.87068004459309</v>
      </c>
      <c r="L224" s="82">
        <v>1063.4000000000001</v>
      </c>
      <c r="M224" s="83">
        <v>300</v>
      </c>
      <c r="N224" s="83">
        <f t="shared" si="34"/>
        <v>1945</v>
      </c>
    </row>
    <row r="225" spans="1:14" x14ac:dyDescent="0.25">
      <c r="A225" s="79">
        <v>222</v>
      </c>
      <c r="B225" s="79" t="s">
        <v>52</v>
      </c>
      <c r="C225" s="80" t="str">
        <f t="shared" si="35"/>
        <v>3BHK+UT Type C</v>
      </c>
      <c r="D225" s="129">
        <f t="shared" si="37"/>
        <v>8</v>
      </c>
      <c r="E225" s="79" t="s">
        <v>337</v>
      </c>
      <c r="F225" s="81" t="s">
        <v>88</v>
      </c>
      <c r="G225" s="81" t="s">
        <v>94</v>
      </c>
      <c r="H225" s="81" t="s">
        <v>88</v>
      </c>
      <c r="I225" s="81" t="s">
        <v>86</v>
      </c>
      <c r="J225" s="82">
        <f t="shared" si="38"/>
        <v>119.70921590486809</v>
      </c>
      <c r="K225" s="82">
        <f t="shared" si="38"/>
        <v>30.690263842437759</v>
      </c>
      <c r="L225" s="82">
        <v>1288.55</v>
      </c>
      <c r="M225" s="83">
        <v>330.35</v>
      </c>
      <c r="N225" s="83">
        <f t="shared" si="34"/>
        <v>2355</v>
      </c>
    </row>
    <row r="226" spans="1:14" x14ac:dyDescent="0.25">
      <c r="A226" s="79">
        <v>223</v>
      </c>
      <c r="B226" s="79" t="s">
        <v>52</v>
      </c>
      <c r="C226" s="80" t="str">
        <f t="shared" si="35"/>
        <v>3BHK+UT Type D</v>
      </c>
      <c r="D226" s="129">
        <f t="shared" si="37"/>
        <v>8</v>
      </c>
      <c r="E226" s="79" t="s">
        <v>338</v>
      </c>
      <c r="F226" s="81" t="s">
        <v>94</v>
      </c>
      <c r="G226" s="81" t="s">
        <v>86</v>
      </c>
      <c r="H226" s="81" t="s">
        <v>88</v>
      </c>
      <c r="I226" s="81" t="s">
        <v>86</v>
      </c>
      <c r="J226" s="82">
        <f t="shared" si="38"/>
        <v>118.60832404310666</v>
      </c>
      <c r="K226" s="82">
        <f t="shared" si="38"/>
        <v>43.385358602749911</v>
      </c>
      <c r="L226" s="82">
        <v>1276.7</v>
      </c>
      <c r="M226" s="83">
        <v>467</v>
      </c>
      <c r="N226" s="83">
        <f t="shared" si="34"/>
        <v>2375</v>
      </c>
    </row>
    <row r="227" spans="1:14" x14ac:dyDescent="0.25">
      <c r="A227" s="79">
        <v>224</v>
      </c>
      <c r="B227" s="79" t="s">
        <v>52</v>
      </c>
      <c r="C227" s="80" t="str">
        <f t="shared" si="35"/>
        <v>3BHK+UT Type E</v>
      </c>
      <c r="D227" s="129">
        <f t="shared" si="37"/>
        <v>8</v>
      </c>
      <c r="E227" s="79" t="s">
        <v>339</v>
      </c>
      <c r="F227" s="81" t="s">
        <v>94</v>
      </c>
      <c r="G227" s="81" t="s">
        <v>86</v>
      </c>
      <c r="H227" s="81" t="s">
        <v>86</v>
      </c>
      <c r="I227" s="81" t="s">
        <v>88</v>
      </c>
      <c r="J227" s="82">
        <f t="shared" si="38"/>
        <v>116.57840951319211</v>
      </c>
      <c r="K227" s="82">
        <f t="shared" si="38"/>
        <v>44.337606837606842</v>
      </c>
      <c r="L227" s="82">
        <v>1254.8499999999999</v>
      </c>
      <c r="M227" s="83">
        <v>477.25</v>
      </c>
      <c r="N227" s="83">
        <f t="shared" si="34"/>
        <v>2325</v>
      </c>
    </row>
    <row r="228" spans="1:14" x14ac:dyDescent="0.25">
      <c r="A228" s="79">
        <v>225</v>
      </c>
      <c r="B228" s="79" t="s">
        <v>52</v>
      </c>
      <c r="C228" s="80" t="str">
        <f t="shared" si="35"/>
        <v>3BHK Compact</v>
      </c>
      <c r="D228" s="129">
        <f t="shared" si="37"/>
        <v>9</v>
      </c>
      <c r="E228" s="79" t="s">
        <v>340</v>
      </c>
      <c r="F228" s="81" t="s">
        <v>88</v>
      </c>
      <c r="G228" s="81" t="s">
        <v>94</v>
      </c>
      <c r="H228" s="81" t="s">
        <v>86</v>
      </c>
      <c r="I228" s="81" t="s">
        <v>88</v>
      </c>
      <c r="J228" s="82">
        <f t="shared" si="38"/>
        <v>98.792270531400987</v>
      </c>
      <c r="K228" s="82">
        <f t="shared" si="38"/>
        <v>27.87068004459309</v>
      </c>
      <c r="L228" s="82">
        <v>1063.4000000000001</v>
      </c>
      <c r="M228" s="83">
        <v>300</v>
      </c>
      <c r="N228" s="83">
        <f t="shared" si="34"/>
        <v>1945</v>
      </c>
    </row>
    <row r="229" spans="1:14" x14ac:dyDescent="0.25">
      <c r="A229" s="79">
        <v>226</v>
      </c>
      <c r="B229" s="79" t="s">
        <v>52</v>
      </c>
      <c r="C229" s="80" t="str">
        <f t="shared" si="35"/>
        <v>3BHK+UT Type C</v>
      </c>
      <c r="D229" s="129">
        <f t="shared" si="37"/>
        <v>9</v>
      </c>
      <c r="E229" s="79" t="s">
        <v>341</v>
      </c>
      <c r="F229" s="81" t="s">
        <v>88</v>
      </c>
      <c r="G229" s="81" t="s">
        <v>94</v>
      </c>
      <c r="H229" s="81" t="s">
        <v>88</v>
      </c>
      <c r="I229" s="81" t="s">
        <v>86</v>
      </c>
      <c r="J229" s="82">
        <f t="shared" si="38"/>
        <v>119.70921590486809</v>
      </c>
      <c r="K229" s="82">
        <f t="shared" si="38"/>
        <v>30.690263842437759</v>
      </c>
      <c r="L229" s="82">
        <v>1288.55</v>
      </c>
      <c r="M229" s="83">
        <v>330.35</v>
      </c>
      <c r="N229" s="83">
        <f t="shared" si="34"/>
        <v>2355</v>
      </c>
    </row>
    <row r="230" spans="1:14" x14ac:dyDescent="0.25">
      <c r="A230" s="79">
        <v>227</v>
      </c>
      <c r="B230" s="79" t="s">
        <v>52</v>
      </c>
      <c r="C230" s="80" t="str">
        <f t="shared" si="35"/>
        <v>3BHK+UT Type D</v>
      </c>
      <c r="D230" s="129">
        <f t="shared" si="37"/>
        <v>9</v>
      </c>
      <c r="E230" s="79" t="s">
        <v>342</v>
      </c>
      <c r="F230" s="81" t="s">
        <v>94</v>
      </c>
      <c r="G230" s="81" t="s">
        <v>86</v>
      </c>
      <c r="H230" s="81" t="s">
        <v>88</v>
      </c>
      <c r="I230" s="81" t="s">
        <v>86</v>
      </c>
      <c r="J230" s="82">
        <f t="shared" si="38"/>
        <v>118.60832404310666</v>
      </c>
      <c r="K230" s="82">
        <f t="shared" si="38"/>
        <v>43.385358602749911</v>
      </c>
      <c r="L230" s="82">
        <v>1276.7</v>
      </c>
      <c r="M230" s="83">
        <v>467</v>
      </c>
      <c r="N230" s="83">
        <f t="shared" si="34"/>
        <v>2375</v>
      </c>
    </row>
    <row r="231" spans="1:14" x14ac:dyDescent="0.25">
      <c r="A231" s="79">
        <v>228</v>
      </c>
      <c r="B231" s="79" t="s">
        <v>52</v>
      </c>
      <c r="C231" s="80" t="str">
        <f t="shared" si="35"/>
        <v>3BHK+UT Type E</v>
      </c>
      <c r="D231" s="129">
        <f t="shared" si="37"/>
        <v>9</v>
      </c>
      <c r="E231" s="79" t="s">
        <v>343</v>
      </c>
      <c r="F231" s="81" t="s">
        <v>94</v>
      </c>
      <c r="G231" s="81" t="s">
        <v>86</v>
      </c>
      <c r="H231" s="81" t="s">
        <v>86</v>
      </c>
      <c r="I231" s="81" t="s">
        <v>88</v>
      </c>
      <c r="J231" s="82">
        <f t="shared" si="38"/>
        <v>116.57840951319211</v>
      </c>
      <c r="K231" s="82">
        <f t="shared" si="38"/>
        <v>44.337606837606842</v>
      </c>
      <c r="L231" s="82">
        <v>1254.8499999999999</v>
      </c>
      <c r="M231" s="83">
        <v>477.25</v>
      </c>
      <c r="N231" s="83">
        <f t="shared" si="34"/>
        <v>2325</v>
      </c>
    </row>
    <row r="232" spans="1:14" x14ac:dyDescent="0.25">
      <c r="A232" s="79">
        <v>229</v>
      </c>
      <c r="B232" s="79" t="s">
        <v>52</v>
      </c>
      <c r="C232" s="80" t="str">
        <f t="shared" si="35"/>
        <v>3BHK Compact</v>
      </c>
      <c r="D232" s="129">
        <f t="shared" si="37"/>
        <v>10</v>
      </c>
      <c r="E232" s="79" t="s">
        <v>344</v>
      </c>
      <c r="F232" s="81" t="s">
        <v>88</v>
      </c>
      <c r="G232" s="81" t="s">
        <v>94</v>
      </c>
      <c r="H232" s="81" t="s">
        <v>86</v>
      </c>
      <c r="I232" s="81" t="s">
        <v>88</v>
      </c>
      <c r="J232" s="82">
        <f t="shared" si="38"/>
        <v>98.792270531400987</v>
      </c>
      <c r="K232" s="82">
        <f t="shared" si="38"/>
        <v>27.87068004459309</v>
      </c>
      <c r="L232" s="82">
        <v>1063.4000000000001</v>
      </c>
      <c r="M232" s="83">
        <v>300</v>
      </c>
      <c r="N232" s="83">
        <f t="shared" si="34"/>
        <v>1945</v>
      </c>
    </row>
    <row r="233" spans="1:14" x14ac:dyDescent="0.25">
      <c r="A233" s="79">
        <v>230</v>
      </c>
      <c r="B233" s="79" t="s">
        <v>52</v>
      </c>
      <c r="C233" s="80" t="str">
        <f t="shared" si="35"/>
        <v>3BHK+UT Type C</v>
      </c>
      <c r="D233" s="129">
        <f t="shared" si="37"/>
        <v>10</v>
      </c>
      <c r="E233" s="79" t="s">
        <v>345</v>
      </c>
      <c r="F233" s="81" t="s">
        <v>88</v>
      </c>
      <c r="G233" s="81" t="s">
        <v>94</v>
      </c>
      <c r="H233" s="81" t="s">
        <v>88</v>
      </c>
      <c r="I233" s="81" t="s">
        <v>86</v>
      </c>
      <c r="J233" s="82">
        <f t="shared" si="38"/>
        <v>119.70921590486809</v>
      </c>
      <c r="K233" s="82">
        <f t="shared" si="38"/>
        <v>30.690263842437759</v>
      </c>
      <c r="L233" s="82">
        <v>1288.55</v>
      </c>
      <c r="M233" s="83">
        <v>330.35</v>
      </c>
      <c r="N233" s="83">
        <f t="shared" si="34"/>
        <v>2355</v>
      </c>
    </row>
    <row r="234" spans="1:14" x14ac:dyDescent="0.25">
      <c r="A234" s="79">
        <v>231</v>
      </c>
      <c r="B234" s="79" t="s">
        <v>52</v>
      </c>
      <c r="C234" s="80" t="str">
        <f t="shared" si="35"/>
        <v>3BHK+UT Type D</v>
      </c>
      <c r="D234" s="129">
        <f t="shared" si="37"/>
        <v>10</v>
      </c>
      <c r="E234" s="79" t="s">
        <v>346</v>
      </c>
      <c r="F234" s="81" t="s">
        <v>94</v>
      </c>
      <c r="G234" s="81" t="s">
        <v>86</v>
      </c>
      <c r="H234" s="81" t="s">
        <v>88</v>
      </c>
      <c r="I234" s="81" t="s">
        <v>86</v>
      </c>
      <c r="J234" s="82">
        <f t="shared" si="38"/>
        <v>118.60832404310666</v>
      </c>
      <c r="K234" s="82">
        <f t="shared" si="38"/>
        <v>43.385358602749911</v>
      </c>
      <c r="L234" s="82">
        <v>1276.7</v>
      </c>
      <c r="M234" s="83">
        <v>467</v>
      </c>
      <c r="N234" s="83">
        <f t="shared" si="34"/>
        <v>2375</v>
      </c>
    </row>
    <row r="235" spans="1:14" x14ac:dyDescent="0.25">
      <c r="A235" s="79">
        <v>232</v>
      </c>
      <c r="B235" s="79" t="s">
        <v>52</v>
      </c>
      <c r="C235" s="80" t="str">
        <f t="shared" si="35"/>
        <v>3BHK+UT Type E</v>
      </c>
      <c r="D235" s="129">
        <f t="shared" si="37"/>
        <v>10</v>
      </c>
      <c r="E235" s="79" t="s">
        <v>347</v>
      </c>
      <c r="F235" s="81" t="s">
        <v>94</v>
      </c>
      <c r="G235" s="81" t="s">
        <v>86</v>
      </c>
      <c r="H235" s="81" t="s">
        <v>86</v>
      </c>
      <c r="I235" s="81" t="s">
        <v>88</v>
      </c>
      <c r="J235" s="82">
        <f t="shared" si="38"/>
        <v>116.57840951319211</v>
      </c>
      <c r="K235" s="82">
        <f t="shared" si="38"/>
        <v>44.337606837606842</v>
      </c>
      <c r="L235" s="82">
        <v>1254.8499999999999</v>
      </c>
      <c r="M235" s="83">
        <v>477.25</v>
      </c>
      <c r="N235" s="83">
        <f t="shared" si="34"/>
        <v>2325</v>
      </c>
    </row>
    <row r="236" spans="1:14" x14ac:dyDescent="0.25">
      <c r="A236" s="79">
        <v>233</v>
      </c>
      <c r="B236" s="79" t="s">
        <v>52</v>
      </c>
      <c r="C236" s="80" t="str">
        <f t="shared" si="35"/>
        <v>3BHK Compact</v>
      </c>
      <c r="D236" s="129">
        <f t="shared" si="37"/>
        <v>11</v>
      </c>
      <c r="E236" s="79" t="s">
        <v>348</v>
      </c>
      <c r="F236" s="81" t="s">
        <v>88</v>
      </c>
      <c r="G236" s="81" t="s">
        <v>94</v>
      </c>
      <c r="H236" s="81" t="s">
        <v>86</v>
      </c>
      <c r="I236" s="81" t="s">
        <v>88</v>
      </c>
      <c r="J236" s="82">
        <f t="shared" ref="J236:K251" si="39">J232</f>
        <v>98.792270531400987</v>
      </c>
      <c r="K236" s="82">
        <f t="shared" si="39"/>
        <v>27.87068004459309</v>
      </c>
      <c r="L236" s="82">
        <v>1063.4000000000001</v>
      </c>
      <c r="M236" s="83">
        <v>300</v>
      </c>
      <c r="N236" s="83">
        <f t="shared" si="34"/>
        <v>1945</v>
      </c>
    </row>
    <row r="237" spans="1:14" x14ac:dyDescent="0.25">
      <c r="A237" s="79">
        <v>234</v>
      </c>
      <c r="B237" s="79" t="s">
        <v>52</v>
      </c>
      <c r="C237" s="80" t="str">
        <f t="shared" si="35"/>
        <v>3BHK+UT Type C</v>
      </c>
      <c r="D237" s="129">
        <f t="shared" si="37"/>
        <v>11</v>
      </c>
      <c r="E237" s="79" t="s">
        <v>349</v>
      </c>
      <c r="F237" s="81" t="s">
        <v>88</v>
      </c>
      <c r="G237" s="81" t="s">
        <v>94</v>
      </c>
      <c r="H237" s="81" t="s">
        <v>88</v>
      </c>
      <c r="I237" s="81" t="s">
        <v>86</v>
      </c>
      <c r="J237" s="82">
        <f t="shared" si="39"/>
        <v>119.70921590486809</v>
      </c>
      <c r="K237" s="82">
        <f t="shared" si="39"/>
        <v>30.690263842437759</v>
      </c>
      <c r="L237" s="82">
        <v>1288.55</v>
      </c>
      <c r="M237" s="83">
        <v>330.35</v>
      </c>
      <c r="N237" s="83">
        <f t="shared" si="34"/>
        <v>2355</v>
      </c>
    </row>
    <row r="238" spans="1:14" x14ac:dyDescent="0.25">
      <c r="A238" s="79">
        <v>235</v>
      </c>
      <c r="B238" s="79" t="s">
        <v>52</v>
      </c>
      <c r="C238" s="80" t="str">
        <f t="shared" si="35"/>
        <v>3BHK+UT Type D</v>
      </c>
      <c r="D238" s="129">
        <f t="shared" si="37"/>
        <v>11</v>
      </c>
      <c r="E238" s="79" t="s">
        <v>350</v>
      </c>
      <c r="F238" s="81" t="s">
        <v>94</v>
      </c>
      <c r="G238" s="81" t="s">
        <v>86</v>
      </c>
      <c r="H238" s="81" t="s">
        <v>88</v>
      </c>
      <c r="I238" s="81" t="s">
        <v>86</v>
      </c>
      <c r="J238" s="82">
        <f t="shared" si="39"/>
        <v>118.60832404310666</v>
      </c>
      <c r="K238" s="82">
        <f t="shared" si="39"/>
        <v>43.385358602749911</v>
      </c>
      <c r="L238" s="82">
        <v>1276.7</v>
      </c>
      <c r="M238" s="83">
        <v>467</v>
      </c>
      <c r="N238" s="83">
        <f t="shared" si="34"/>
        <v>2375</v>
      </c>
    </row>
    <row r="239" spans="1:14" x14ac:dyDescent="0.25">
      <c r="A239" s="79">
        <v>236</v>
      </c>
      <c r="B239" s="79" t="s">
        <v>52</v>
      </c>
      <c r="C239" s="80" t="str">
        <f t="shared" si="35"/>
        <v>3BHK+UT Type E</v>
      </c>
      <c r="D239" s="129">
        <f t="shared" si="37"/>
        <v>11</v>
      </c>
      <c r="E239" s="79" t="s">
        <v>351</v>
      </c>
      <c r="F239" s="81" t="s">
        <v>94</v>
      </c>
      <c r="G239" s="81" t="s">
        <v>86</v>
      </c>
      <c r="H239" s="81" t="s">
        <v>86</v>
      </c>
      <c r="I239" s="81" t="s">
        <v>88</v>
      </c>
      <c r="J239" s="82">
        <f t="shared" si="39"/>
        <v>116.57840951319211</v>
      </c>
      <c r="K239" s="82">
        <f t="shared" si="39"/>
        <v>44.337606837606842</v>
      </c>
      <c r="L239" s="82">
        <v>1254.8499999999999</v>
      </c>
      <c r="M239" s="83">
        <v>477.25</v>
      </c>
      <c r="N239" s="83">
        <f t="shared" si="34"/>
        <v>2325</v>
      </c>
    </row>
    <row r="240" spans="1:14" x14ac:dyDescent="0.25">
      <c r="A240" s="79">
        <v>237</v>
      </c>
      <c r="B240" s="79" t="s">
        <v>52</v>
      </c>
      <c r="C240" s="80" t="str">
        <f t="shared" si="35"/>
        <v>3BHK Compact</v>
      </c>
      <c r="D240" s="129">
        <f t="shared" si="37"/>
        <v>12</v>
      </c>
      <c r="E240" s="79" t="s">
        <v>352</v>
      </c>
      <c r="F240" s="81" t="s">
        <v>88</v>
      </c>
      <c r="G240" s="81" t="s">
        <v>94</v>
      </c>
      <c r="H240" s="81" t="s">
        <v>86</v>
      </c>
      <c r="I240" s="81" t="s">
        <v>88</v>
      </c>
      <c r="J240" s="82">
        <f t="shared" si="39"/>
        <v>98.792270531400987</v>
      </c>
      <c r="K240" s="82">
        <f t="shared" si="39"/>
        <v>27.87068004459309</v>
      </c>
      <c r="L240" s="82">
        <v>1063.4000000000001</v>
      </c>
      <c r="M240" s="83">
        <v>300</v>
      </c>
      <c r="N240" s="83">
        <f t="shared" si="34"/>
        <v>1945</v>
      </c>
    </row>
    <row r="241" spans="1:14" x14ac:dyDescent="0.25">
      <c r="A241" s="79">
        <v>238</v>
      </c>
      <c r="B241" s="79" t="s">
        <v>52</v>
      </c>
      <c r="C241" s="80" t="str">
        <f t="shared" si="35"/>
        <v>3BHK+UT Type C</v>
      </c>
      <c r="D241" s="129">
        <f t="shared" si="37"/>
        <v>12</v>
      </c>
      <c r="E241" s="79" t="s">
        <v>353</v>
      </c>
      <c r="F241" s="81" t="s">
        <v>88</v>
      </c>
      <c r="G241" s="81" t="s">
        <v>94</v>
      </c>
      <c r="H241" s="81" t="s">
        <v>88</v>
      </c>
      <c r="I241" s="81" t="s">
        <v>86</v>
      </c>
      <c r="J241" s="82">
        <f t="shared" si="39"/>
        <v>119.70921590486809</v>
      </c>
      <c r="K241" s="82">
        <f t="shared" si="39"/>
        <v>30.690263842437759</v>
      </c>
      <c r="L241" s="82">
        <v>1288.55</v>
      </c>
      <c r="M241" s="83">
        <v>330.35</v>
      </c>
      <c r="N241" s="83">
        <f t="shared" si="34"/>
        <v>2355</v>
      </c>
    </row>
    <row r="242" spans="1:14" x14ac:dyDescent="0.25">
      <c r="A242" s="79">
        <v>239</v>
      </c>
      <c r="B242" s="79" t="s">
        <v>52</v>
      </c>
      <c r="C242" s="80" t="str">
        <f t="shared" si="35"/>
        <v>3BHK+UT Type D</v>
      </c>
      <c r="D242" s="129">
        <f t="shared" si="37"/>
        <v>12</v>
      </c>
      <c r="E242" s="79" t="s">
        <v>354</v>
      </c>
      <c r="F242" s="81" t="s">
        <v>94</v>
      </c>
      <c r="G242" s="81" t="s">
        <v>86</v>
      </c>
      <c r="H242" s="81" t="s">
        <v>88</v>
      </c>
      <c r="I242" s="81" t="s">
        <v>86</v>
      </c>
      <c r="J242" s="82">
        <f t="shared" si="39"/>
        <v>118.60832404310666</v>
      </c>
      <c r="K242" s="82">
        <f t="shared" si="39"/>
        <v>43.385358602749911</v>
      </c>
      <c r="L242" s="82">
        <v>1276.7</v>
      </c>
      <c r="M242" s="83">
        <v>467</v>
      </c>
      <c r="N242" s="83">
        <f t="shared" si="34"/>
        <v>2375</v>
      </c>
    </row>
    <row r="243" spans="1:14" x14ac:dyDescent="0.25">
      <c r="A243" s="79">
        <v>240</v>
      </c>
      <c r="B243" s="79" t="s">
        <v>52</v>
      </c>
      <c r="C243" s="80" t="str">
        <f t="shared" si="35"/>
        <v>3BHK+UT Type E</v>
      </c>
      <c r="D243" s="129">
        <f t="shared" si="37"/>
        <v>12</v>
      </c>
      <c r="E243" s="79" t="s">
        <v>355</v>
      </c>
      <c r="F243" s="81" t="s">
        <v>94</v>
      </c>
      <c r="G243" s="81" t="s">
        <v>86</v>
      </c>
      <c r="H243" s="81" t="s">
        <v>86</v>
      </c>
      <c r="I243" s="81" t="s">
        <v>88</v>
      </c>
      <c r="J243" s="82">
        <f t="shared" si="39"/>
        <v>116.57840951319211</v>
      </c>
      <c r="K243" s="82">
        <f t="shared" si="39"/>
        <v>44.337606837606842</v>
      </c>
      <c r="L243" s="82">
        <v>1254.8499999999999</v>
      </c>
      <c r="M243" s="83">
        <v>477.25</v>
      </c>
      <c r="N243" s="83">
        <f t="shared" si="34"/>
        <v>2325</v>
      </c>
    </row>
    <row r="244" spans="1:14" x14ac:dyDescent="0.25">
      <c r="A244" s="79">
        <v>241</v>
      </c>
      <c r="B244" s="79" t="s">
        <v>52</v>
      </c>
      <c r="C244" s="80" t="str">
        <f t="shared" si="35"/>
        <v>3BHK Compact</v>
      </c>
      <c r="D244" s="129">
        <f t="shared" si="37"/>
        <v>13</v>
      </c>
      <c r="E244" s="79" t="s">
        <v>356</v>
      </c>
      <c r="F244" s="81" t="s">
        <v>88</v>
      </c>
      <c r="G244" s="81" t="s">
        <v>94</v>
      </c>
      <c r="H244" s="81" t="s">
        <v>86</v>
      </c>
      <c r="I244" s="81" t="s">
        <v>88</v>
      </c>
      <c r="J244" s="82">
        <f t="shared" si="39"/>
        <v>98.792270531400987</v>
      </c>
      <c r="K244" s="82">
        <f t="shared" si="39"/>
        <v>27.87068004459309</v>
      </c>
      <c r="L244" s="82">
        <v>1063.4000000000001</v>
      </c>
      <c r="M244" s="83">
        <v>300</v>
      </c>
      <c r="N244" s="83">
        <f t="shared" si="34"/>
        <v>1945</v>
      </c>
    </row>
    <row r="245" spans="1:14" x14ac:dyDescent="0.25">
      <c r="A245" s="79">
        <v>242</v>
      </c>
      <c r="B245" s="79" t="s">
        <v>52</v>
      </c>
      <c r="C245" s="80" t="str">
        <f t="shared" si="35"/>
        <v>3BHK+UT Type C</v>
      </c>
      <c r="D245" s="129">
        <f t="shared" si="37"/>
        <v>13</v>
      </c>
      <c r="E245" s="79" t="s">
        <v>357</v>
      </c>
      <c r="F245" s="81" t="s">
        <v>88</v>
      </c>
      <c r="G245" s="81" t="s">
        <v>94</v>
      </c>
      <c r="H245" s="81" t="s">
        <v>88</v>
      </c>
      <c r="I245" s="81" t="s">
        <v>86</v>
      </c>
      <c r="J245" s="82">
        <f t="shared" si="39"/>
        <v>119.70921590486809</v>
      </c>
      <c r="K245" s="82">
        <f t="shared" si="39"/>
        <v>30.690263842437759</v>
      </c>
      <c r="L245" s="82">
        <v>1288.55</v>
      </c>
      <c r="M245" s="83">
        <v>330.35</v>
      </c>
      <c r="N245" s="83">
        <f t="shared" si="34"/>
        <v>2355</v>
      </c>
    </row>
    <row r="246" spans="1:14" x14ac:dyDescent="0.25">
      <c r="A246" s="79">
        <v>243</v>
      </c>
      <c r="B246" s="79" t="s">
        <v>52</v>
      </c>
      <c r="C246" s="80" t="str">
        <f t="shared" si="35"/>
        <v>3BHK+UT Type D</v>
      </c>
      <c r="D246" s="129">
        <f t="shared" si="37"/>
        <v>13</v>
      </c>
      <c r="E246" s="79" t="s">
        <v>358</v>
      </c>
      <c r="F246" s="81" t="s">
        <v>94</v>
      </c>
      <c r="G246" s="81" t="s">
        <v>86</v>
      </c>
      <c r="H246" s="81" t="s">
        <v>88</v>
      </c>
      <c r="I246" s="81" t="s">
        <v>86</v>
      </c>
      <c r="J246" s="82">
        <f t="shared" si="39"/>
        <v>118.60832404310666</v>
      </c>
      <c r="K246" s="82">
        <f t="shared" si="39"/>
        <v>43.385358602749911</v>
      </c>
      <c r="L246" s="82">
        <v>1276.7</v>
      </c>
      <c r="M246" s="83">
        <v>467</v>
      </c>
      <c r="N246" s="83">
        <f t="shared" si="34"/>
        <v>2375</v>
      </c>
    </row>
    <row r="247" spans="1:14" x14ac:dyDescent="0.25">
      <c r="A247" s="79">
        <v>244</v>
      </c>
      <c r="B247" s="79" t="s">
        <v>52</v>
      </c>
      <c r="C247" s="80" t="str">
        <f t="shared" si="35"/>
        <v>3BHK+UT Type E</v>
      </c>
      <c r="D247" s="129">
        <f t="shared" si="37"/>
        <v>13</v>
      </c>
      <c r="E247" s="79" t="s">
        <v>359</v>
      </c>
      <c r="F247" s="81" t="s">
        <v>94</v>
      </c>
      <c r="G247" s="81" t="s">
        <v>86</v>
      </c>
      <c r="H247" s="81" t="s">
        <v>86</v>
      </c>
      <c r="I247" s="81" t="s">
        <v>88</v>
      </c>
      <c r="J247" s="82">
        <f t="shared" si="39"/>
        <v>116.57840951319211</v>
      </c>
      <c r="K247" s="82">
        <f t="shared" si="39"/>
        <v>44.337606837606842</v>
      </c>
      <c r="L247" s="82">
        <v>1254.8499999999999</v>
      </c>
      <c r="M247" s="83">
        <v>477.25</v>
      </c>
      <c r="N247" s="83">
        <f t="shared" si="34"/>
        <v>2325</v>
      </c>
    </row>
    <row r="248" spans="1:14" x14ac:dyDescent="0.25">
      <c r="A248" s="79">
        <v>245</v>
      </c>
      <c r="B248" s="79" t="s">
        <v>52</v>
      </c>
      <c r="C248" s="80" t="str">
        <f t="shared" si="35"/>
        <v>3BHK Compact</v>
      </c>
      <c r="D248" s="129">
        <f t="shared" si="37"/>
        <v>14</v>
      </c>
      <c r="E248" s="79" t="s">
        <v>360</v>
      </c>
      <c r="F248" s="81" t="s">
        <v>88</v>
      </c>
      <c r="G248" s="81" t="s">
        <v>94</v>
      </c>
      <c r="H248" s="81" t="s">
        <v>86</v>
      </c>
      <c r="I248" s="81" t="s">
        <v>88</v>
      </c>
      <c r="J248" s="82">
        <f t="shared" si="39"/>
        <v>98.792270531400987</v>
      </c>
      <c r="K248" s="82">
        <f t="shared" si="39"/>
        <v>27.87068004459309</v>
      </c>
      <c r="L248" s="82">
        <v>1063.4000000000001</v>
      </c>
      <c r="M248" s="83">
        <v>300</v>
      </c>
      <c r="N248" s="83">
        <f t="shared" si="34"/>
        <v>1945</v>
      </c>
    </row>
    <row r="249" spans="1:14" x14ac:dyDescent="0.25">
      <c r="A249" s="79">
        <v>246</v>
      </c>
      <c r="B249" s="79" t="s">
        <v>52</v>
      </c>
      <c r="C249" s="80" t="str">
        <f t="shared" si="35"/>
        <v>3BHK+UT Type C</v>
      </c>
      <c r="D249" s="129">
        <f t="shared" si="37"/>
        <v>14</v>
      </c>
      <c r="E249" s="79" t="s">
        <v>361</v>
      </c>
      <c r="F249" s="81" t="s">
        <v>88</v>
      </c>
      <c r="G249" s="81" t="s">
        <v>94</v>
      </c>
      <c r="H249" s="81" t="s">
        <v>88</v>
      </c>
      <c r="I249" s="81" t="s">
        <v>86</v>
      </c>
      <c r="J249" s="82">
        <f t="shared" si="39"/>
        <v>119.70921590486809</v>
      </c>
      <c r="K249" s="82">
        <f t="shared" si="39"/>
        <v>30.690263842437759</v>
      </c>
      <c r="L249" s="82">
        <v>1288.55</v>
      </c>
      <c r="M249" s="83">
        <v>330.35</v>
      </c>
      <c r="N249" s="83">
        <f t="shared" si="34"/>
        <v>2355</v>
      </c>
    </row>
    <row r="250" spans="1:14" x14ac:dyDescent="0.25">
      <c r="A250" s="79">
        <v>247</v>
      </c>
      <c r="B250" s="79" t="s">
        <v>52</v>
      </c>
      <c r="C250" s="80" t="str">
        <f t="shared" si="35"/>
        <v>3BHK+UT Type D</v>
      </c>
      <c r="D250" s="129">
        <f t="shared" si="37"/>
        <v>14</v>
      </c>
      <c r="E250" s="79" t="s">
        <v>362</v>
      </c>
      <c r="F250" s="81" t="s">
        <v>94</v>
      </c>
      <c r="G250" s="81" t="s">
        <v>86</v>
      </c>
      <c r="H250" s="81" t="s">
        <v>88</v>
      </c>
      <c r="I250" s="81" t="s">
        <v>86</v>
      </c>
      <c r="J250" s="82">
        <f t="shared" si="39"/>
        <v>118.60832404310666</v>
      </c>
      <c r="K250" s="82">
        <f t="shared" si="39"/>
        <v>43.385358602749911</v>
      </c>
      <c r="L250" s="82">
        <v>1276.7</v>
      </c>
      <c r="M250" s="83">
        <v>467</v>
      </c>
      <c r="N250" s="83">
        <f t="shared" si="34"/>
        <v>2375</v>
      </c>
    </row>
    <row r="251" spans="1:14" x14ac:dyDescent="0.25">
      <c r="A251" s="79">
        <v>248</v>
      </c>
      <c r="B251" s="79" t="s">
        <v>52</v>
      </c>
      <c r="C251" s="80" t="str">
        <f t="shared" si="35"/>
        <v>3BHK+UT Type E</v>
      </c>
      <c r="D251" s="129">
        <f t="shared" si="37"/>
        <v>14</v>
      </c>
      <c r="E251" s="79" t="s">
        <v>363</v>
      </c>
      <c r="F251" s="81" t="s">
        <v>94</v>
      </c>
      <c r="G251" s="81" t="s">
        <v>86</v>
      </c>
      <c r="H251" s="81" t="s">
        <v>86</v>
      </c>
      <c r="I251" s="81" t="s">
        <v>88</v>
      </c>
      <c r="J251" s="82">
        <f t="shared" si="39"/>
        <v>116.57840951319211</v>
      </c>
      <c r="K251" s="82">
        <f t="shared" si="39"/>
        <v>44.337606837606842</v>
      </c>
      <c r="L251" s="82">
        <v>1254.8499999999999</v>
      </c>
      <c r="M251" s="83">
        <v>477.25</v>
      </c>
      <c r="N251" s="83">
        <f t="shared" si="34"/>
        <v>2325</v>
      </c>
    </row>
    <row r="252" spans="1:14" x14ac:dyDescent="0.25">
      <c r="A252" s="79">
        <v>249</v>
      </c>
      <c r="B252" s="79" t="s">
        <v>52</v>
      </c>
      <c r="C252" s="80" t="str">
        <f t="shared" si="35"/>
        <v>3BHK Compact</v>
      </c>
      <c r="D252" s="129">
        <f t="shared" si="37"/>
        <v>15</v>
      </c>
      <c r="E252" s="79" t="s">
        <v>364</v>
      </c>
      <c r="F252" s="81" t="s">
        <v>88</v>
      </c>
      <c r="G252" s="81" t="s">
        <v>94</v>
      </c>
      <c r="H252" s="81" t="s">
        <v>86</v>
      </c>
      <c r="I252" s="81" t="s">
        <v>88</v>
      </c>
      <c r="J252" s="82">
        <f t="shared" ref="J252:K263" si="40">J248</f>
        <v>98.792270531400987</v>
      </c>
      <c r="K252" s="82">
        <f t="shared" si="40"/>
        <v>27.87068004459309</v>
      </c>
      <c r="L252" s="82">
        <v>1063.4000000000001</v>
      </c>
      <c r="M252" s="83">
        <v>300</v>
      </c>
      <c r="N252" s="83">
        <f t="shared" si="34"/>
        <v>1945</v>
      </c>
    </row>
    <row r="253" spans="1:14" x14ac:dyDescent="0.25">
      <c r="A253" s="79">
        <v>250</v>
      </c>
      <c r="B253" s="79" t="s">
        <v>52</v>
      </c>
      <c r="C253" s="80" t="str">
        <f t="shared" si="35"/>
        <v>3BHK+UT Type C</v>
      </c>
      <c r="D253" s="129">
        <f t="shared" si="37"/>
        <v>15</v>
      </c>
      <c r="E253" s="79" t="s">
        <v>365</v>
      </c>
      <c r="F253" s="81" t="s">
        <v>88</v>
      </c>
      <c r="G253" s="81" t="s">
        <v>94</v>
      </c>
      <c r="H253" s="81" t="s">
        <v>88</v>
      </c>
      <c r="I253" s="81" t="s">
        <v>86</v>
      </c>
      <c r="J253" s="82">
        <f t="shared" si="40"/>
        <v>119.70921590486809</v>
      </c>
      <c r="K253" s="82">
        <f t="shared" si="40"/>
        <v>30.690263842437759</v>
      </c>
      <c r="L253" s="82">
        <v>1288.55</v>
      </c>
      <c r="M253" s="83">
        <v>330.35</v>
      </c>
      <c r="N253" s="83">
        <f t="shared" si="34"/>
        <v>2355</v>
      </c>
    </row>
    <row r="254" spans="1:14" x14ac:dyDescent="0.25">
      <c r="A254" s="79">
        <v>251</v>
      </c>
      <c r="B254" s="79" t="s">
        <v>52</v>
      </c>
      <c r="C254" s="80" t="str">
        <f t="shared" si="35"/>
        <v>3BHK+UT Type D</v>
      </c>
      <c r="D254" s="129">
        <f t="shared" si="37"/>
        <v>15</v>
      </c>
      <c r="E254" s="79" t="s">
        <v>366</v>
      </c>
      <c r="F254" s="81" t="s">
        <v>94</v>
      </c>
      <c r="G254" s="81" t="s">
        <v>86</v>
      </c>
      <c r="H254" s="81" t="s">
        <v>88</v>
      </c>
      <c r="I254" s="81" t="s">
        <v>86</v>
      </c>
      <c r="J254" s="82">
        <f t="shared" si="40"/>
        <v>118.60832404310666</v>
      </c>
      <c r="K254" s="82">
        <f t="shared" si="40"/>
        <v>43.385358602749911</v>
      </c>
      <c r="L254" s="82">
        <v>1276.7</v>
      </c>
      <c r="M254" s="83">
        <v>467</v>
      </c>
      <c r="N254" s="83">
        <f t="shared" si="34"/>
        <v>2375</v>
      </c>
    </row>
    <row r="255" spans="1:14" x14ac:dyDescent="0.25">
      <c r="A255" s="79">
        <v>252</v>
      </c>
      <c r="B255" s="79" t="s">
        <v>52</v>
      </c>
      <c r="C255" s="80" t="str">
        <f t="shared" si="35"/>
        <v>3BHK+UT Type E</v>
      </c>
      <c r="D255" s="129">
        <f t="shared" si="37"/>
        <v>15</v>
      </c>
      <c r="E255" s="79" t="s">
        <v>367</v>
      </c>
      <c r="F255" s="81" t="s">
        <v>94</v>
      </c>
      <c r="G255" s="81" t="s">
        <v>86</v>
      </c>
      <c r="H255" s="81" t="s">
        <v>86</v>
      </c>
      <c r="I255" s="81" t="s">
        <v>88</v>
      </c>
      <c r="J255" s="82">
        <f t="shared" si="40"/>
        <v>116.57840951319211</v>
      </c>
      <c r="K255" s="82">
        <f t="shared" si="40"/>
        <v>44.337606837606842</v>
      </c>
      <c r="L255" s="82">
        <v>1254.8499999999999</v>
      </c>
      <c r="M255" s="83">
        <v>477.25</v>
      </c>
      <c r="N255" s="83">
        <f t="shared" si="34"/>
        <v>2325</v>
      </c>
    </row>
    <row r="256" spans="1:14" x14ac:dyDescent="0.25">
      <c r="A256" s="79">
        <v>253</v>
      </c>
      <c r="B256" s="79" t="s">
        <v>52</v>
      </c>
      <c r="C256" s="80" t="str">
        <f t="shared" si="35"/>
        <v>3BHK Compact</v>
      </c>
      <c r="D256" s="129">
        <f t="shared" si="37"/>
        <v>16</v>
      </c>
      <c r="E256" s="79" t="s">
        <v>368</v>
      </c>
      <c r="F256" s="81" t="s">
        <v>88</v>
      </c>
      <c r="G256" s="81" t="s">
        <v>94</v>
      </c>
      <c r="H256" s="81" t="s">
        <v>86</v>
      </c>
      <c r="I256" s="81" t="s">
        <v>88</v>
      </c>
      <c r="J256" s="82">
        <f t="shared" si="40"/>
        <v>98.792270531400987</v>
      </c>
      <c r="K256" s="82">
        <f t="shared" si="40"/>
        <v>27.87068004459309</v>
      </c>
      <c r="L256" s="82">
        <v>1063.4000000000001</v>
      </c>
      <c r="M256" s="83">
        <v>300</v>
      </c>
      <c r="N256" s="83">
        <f t="shared" si="34"/>
        <v>1945</v>
      </c>
    </row>
    <row r="257" spans="1:14" x14ac:dyDescent="0.25">
      <c r="A257" s="79">
        <v>254</v>
      </c>
      <c r="B257" s="79" t="s">
        <v>52</v>
      </c>
      <c r="C257" s="80" t="str">
        <f t="shared" si="35"/>
        <v>3BHK+UT Type C</v>
      </c>
      <c r="D257" s="129">
        <f t="shared" si="37"/>
        <v>16</v>
      </c>
      <c r="E257" s="79" t="s">
        <v>369</v>
      </c>
      <c r="F257" s="81" t="s">
        <v>88</v>
      </c>
      <c r="G257" s="81" t="s">
        <v>94</v>
      </c>
      <c r="H257" s="81" t="s">
        <v>88</v>
      </c>
      <c r="I257" s="81" t="s">
        <v>86</v>
      </c>
      <c r="J257" s="82">
        <f t="shared" si="40"/>
        <v>119.70921590486809</v>
      </c>
      <c r="K257" s="82">
        <f t="shared" si="40"/>
        <v>30.690263842437759</v>
      </c>
      <c r="L257" s="82">
        <v>1288.55</v>
      </c>
      <c r="M257" s="83">
        <v>330.35</v>
      </c>
      <c r="N257" s="83">
        <f t="shared" si="34"/>
        <v>2355</v>
      </c>
    </row>
    <row r="258" spans="1:14" x14ac:dyDescent="0.25">
      <c r="A258" s="79">
        <v>255</v>
      </c>
      <c r="B258" s="79" t="s">
        <v>52</v>
      </c>
      <c r="C258" s="80" t="str">
        <f t="shared" si="35"/>
        <v>3BHK+UT Type D</v>
      </c>
      <c r="D258" s="129">
        <f t="shared" si="37"/>
        <v>16</v>
      </c>
      <c r="E258" s="79" t="s">
        <v>370</v>
      </c>
      <c r="F258" s="81" t="s">
        <v>94</v>
      </c>
      <c r="G258" s="81" t="s">
        <v>86</v>
      </c>
      <c r="H258" s="81" t="s">
        <v>88</v>
      </c>
      <c r="I258" s="81" t="s">
        <v>86</v>
      </c>
      <c r="J258" s="82">
        <f t="shared" si="40"/>
        <v>118.60832404310666</v>
      </c>
      <c r="K258" s="82">
        <f t="shared" si="40"/>
        <v>43.385358602749911</v>
      </c>
      <c r="L258" s="82">
        <v>1276.7</v>
      </c>
      <c r="M258" s="83">
        <v>467</v>
      </c>
      <c r="N258" s="83">
        <f t="shared" si="34"/>
        <v>2375</v>
      </c>
    </row>
    <row r="259" spans="1:14" x14ac:dyDescent="0.25">
      <c r="A259" s="79">
        <v>256</v>
      </c>
      <c r="B259" s="79" t="s">
        <v>52</v>
      </c>
      <c r="C259" s="80" t="str">
        <f t="shared" si="35"/>
        <v>3BHK+UT Type E</v>
      </c>
      <c r="D259" s="129">
        <f t="shared" si="37"/>
        <v>16</v>
      </c>
      <c r="E259" s="79" t="s">
        <v>371</v>
      </c>
      <c r="F259" s="81" t="s">
        <v>94</v>
      </c>
      <c r="G259" s="81" t="s">
        <v>86</v>
      </c>
      <c r="H259" s="81" t="s">
        <v>86</v>
      </c>
      <c r="I259" s="81" t="s">
        <v>88</v>
      </c>
      <c r="J259" s="82">
        <f t="shared" si="40"/>
        <v>116.57840951319211</v>
      </c>
      <c r="K259" s="82">
        <f t="shared" si="40"/>
        <v>44.337606837606842</v>
      </c>
      <c r="L259" s="82">
        <v>1254.8499999999999</v>
      </c>
      <c r="M259" s="83">
        <v>477.25</v>
      </c>
      <c r="N259" s="83">
        <f t="shared" si="34"/>
        <v>2325</v>
      </c>
    </row>
    <row r="260" spans="1:14" x14ac:dyDescent="0.25">
      <c r="A260" s="79">
        <v>257</v>
      </c>
      <c r="B260" s="79" t="s">
        <v>52</v>
      </c>
      <c r="C260" s="80" t="str">
        <f t="shared" si="35"/>
        <v>3BHK Compact</v>
      </c>
      <c r="D260" s="129">
        <f t="shared" si="37"/>
        <v>17</v>
      </c>
      <c r="E260" s="79" t="s">
        <v>372</v>
      </c>
      <c r="F260" s="81" t="s">
        <v>88</v>
      </c>
      <c r="G260" s="81" t="s">
        <v>94</v>
      </c>
      <c r="H260" s="81" t="s">
        <v>86</v>
      </c>
      <c r="I260" s="81" t="s">
        <v>88</v>
      </c>
      <c r="J260" s="82">
        <f t="shared" si="40"/>
        <v>98.792270531400987</v>
      </c>
      <c r="K260" s="82">
        <f t="shared" si="40"/>
        <v>27.87068004459309</v>
      </c>
      <c r="L260" s="82">
        <v>1063.4000000000001</v>
      </c>
      <c r="M260" s="83">
        <v>300</v>
      </c>
      <c r="N260" s="83">
        <f t="shared" si="34"/>
        <v>1945</v>
      </c>
    </row>
    <row r="261" spans="1:14" x14ac:dyDescent="0.25">
      <c r="A261" s="79">
        <v>258</v>
      </c>
      <c r="B261" s="79" t="s">
        <v>52</v>
      </c>
      <c r="C261" s="80" t="str">
        <f t="shared" si="35"/>
        <v>3BHK+UT Type C</v>
      </c>
      <c r="D261" s="129">
        <f t="shared" si="37"/>
        <v>17</v>
      </c>
      <c r="E261" s="79" t="s">
        <v>373</v>
      </c>
      <c r="F261" s="81" t="s">
        <v>88</v>
      </c>
      <c r="G261" s="81" t="s">
        <v>94</v>
      </c>
      <c r="H261" s="81" t="s">
        <v>88</v>
      </c>
      <c r="I261" s="81" t="s">
        <v>86</v>
      </c>
      <c r="J261" s="82">
        <f t="shared" si="40"/>
        <v>119.70921590486809</v>
      </c>
      <c r="K261" s="82">
        <f t="shared" si="40"/>
        <v>30.690263842437759</v>
      </c>
      <c r="L261" s="82">
        <v>1288.55</v>
      </c>
      <c r="M261" s="83">
        <v>330.35</v>
      </c>
      <c r="N261" s="83">
        <f t="shared" ref="N261:N324" si="41">+INDEX($Q$4:$AA$20,MATCH(C261,$X$4:$X$20,0),9)</f>
        <v>2355</v>
      </c>
    </row>
    <row r="262" spans="1:14" x14ac:dyDescent="0.25">
      <c r="A262" s="79">
        <v>259</v>
      </c>
      <c r="B262" s="79" t="s">
        <v>52</v>
      </c>
      <c r="C262" s="80" t="str">
        <f t="shared" ref="C262:C325" si="42">+IF(ABS(L262-$V$4=0),$X$4,IF(ABS(L262-$V$6=0),$X$6,IF(ABS(L262-$V$7=0),$X$7,IF(ABS(L262-$V$8=0),$X$8,IF(ABS(L262-$V$9=0),$X$9,IF(ABS(L262-$V$10=0),$X$10,IF(ABS(L262-$V$11=0),$X$11,IF(ABS(L262-$V$15=0),$X$15,IF(ABS(L262-$V$17=0),$X$17,IF(ABS(L262-$V$18=0),$X$18,IF(ABS(L262-$V$19=0),$X$19,"")))))))))))</f>
        <v>3BHK+UT Type D</v>
      </c>
      <c r="D262" s="129">
        <f t="shared" si="37"/>
        <v>17</v>
      </c>
      <c r="E262" s="79" t="s">
        <v>374</v>
      </c>
      <c r="F262" s="81" t="s">
        <v>94</v>
      </c>
      <c r="G262" s="81" t="s">
        <v>86</v>
      </c>
      <c r="H262" s="81" t="s">
        <v>88</v>
      </c>
      <c r="I262" s="81" t="s">
        <v>86</v>
      </c>
      <c r="J262" s="82">
        <f t="shared" si="40"/>
        <v>118.60832404310666</v>
      </c>
      <c r="K262" s="82">
        <f t="shared" si="40"/>
        <v>43.385358602749911</v>
      </c>
      <c r="L262" s="82">
        <v>1276.7</v>
      </c>
      <c r="M262" s="83">
        <v>467</v>
      </c>
      <c r="N262" s="83">
        <f t="shared" si="41"/>
        <v>2375</v>
      </c>
    </row>
    <row r="263" spans="1:14" x14ac:dyDescent="0.25">
      <c r="A263" s="79">
        <v>260</v>
      </c>
      <c r="B263" s="79" t="s">
        <v>52</v>
      </c>
      <c r="C263" s="80" t="str">
        <f t="shared" si="42"/>
        <v>3BHK+UT Type E</v>
      </c>
      <c r="D263" s="129">
        <f t="shared" si="37"/>
        <v>17</v>
      </c>
      <c r="E263" s="79" t="s">
        <v>375</v>
      </c>
      <c r="F263" s="81" t="s">
        <v>94</v>
      </c>
      <c r="G263" s="81" t="s">
        <v>86</v>
      </c>
      <c r="H263" s="81" t="s">
        <v>86</v>
      </c>
      <c r="I263" s="81" t="s">
        <v>88</v>
      </c>
      <c r="J263" s="82">
        <f t="shared" si="40"/>
        <v>116.57840951319211</v>
      </c>
      <c r="K263" s="82">
        <f t="shared" si="40"/>
        <v>44.337606837606842</v>
      </c>
      <c r="L263" s="82">
        <v>1254.8499999999999</v>
      </c>
      <c r="M263" s="83">
        <v>477.25</v>
      </c>
      <c r="N263" s="83">
        <f t="shared" si="41"/>
        <v>2325</v>
      </c>
    </row>
    <row r="264" spans="1:14" x14ac:dyDescent="0.25">
      <c r="A264" s="79">
        <v>261</v>
      </c>
      <c r="B264" s="125" t="s">
        <v>52</v>
      </c>
      <c r="C264" s="80" t="str">
        <f t="shared" si="42"/>
        <v>2BHK</v>
      </c>
      <c r="D264" s="128">
        <f>+D260+1</f>
        <v>18</v>
      </c>
      <c r="E264" s="128" t="s">
        <v>376</v>
      </c>
      <c r="F264" s="81" t="s">
        <v>88</v>
      </c>
      <c r="G264" s="81" t="s">
        <v>94</v>
      </c>
      <c r="H264" s="81" t="s">
        <v>86</v>
      </c>
      <c r="I264" s="81" t="s">
        <v>88</v>
      </c>
      <c r="J264" s="127">
        <f>J199</f>
        <v>87.25380899293944</v>
      </c>
      <c r="K264" s="127">
        <f>K196</f>
        <v>25.083612040133779</v>
      </c>
      <c r="L264" s="127">
        <v>939.2</v>
      </c>
      <c r="M264" s="83">
        <v>270</v>
      </c>
      <c r="N264" s="83">
        <f t="shared" si="41"/>
        <v>1715</v>
      </c>
    </row>
    <row r="265" spans="1:14" x14ac:dyDescent="0.25">
      <c r="A265" s="79">
        <v>262</v>
      </c>
      <c r="B265" s="125" t="s">
        <v>52</v>
      </c>
      <c r="C265" s="80" t="str">
        <f t="shared" si="42"/>
        <v>3BHK+UT Type C</v>
      </c>
      <c r="D265" s="128">
        <f t="shared" ref="D265:D267" si="43">+D261+1</f>
        <v>18</v>
      </c>
      <c r="E265" s="128" t="s">
        <v>377</v>
      </c>
      <c r="F265" s="81" t="s">
        <v>88</v>
      </c>
      <c r="G265" s="81" t="s">
        <v>94</v>
      </c>
      <c r="H265" s="81" t="s">
        <v>88</v>
      </c>
      <c r="I265" s="81" t="s">
        <v>86</v>
      </c>
      <c r="J265" s="127">
        <f>J261</f>
        <v>119.70921590486809</v>
      </c>
      <c r="K265" s="127">
        <f>K261</f>
        <v>30.690263842437759</v>
      </c>
      <c r="L265" s="127">
        <v>1288.55</v>
      </c>
      <c r="M265" s="83">
        <v>330.35</v>
      </c>
      <c r="N265" s="83">
        <f t="shared" si="41"/>
        <v>2355</v>
      </c>
    </row>
    <row r="266" spans="1:14" x14ac:dyDescent="0.25">
      <c r="A266" s="79">
        <v>263</v>
      </c>
      <c r="B266" s="125" t="s">
        <v>52</v>
      </c>
      <c r="C266" s="80" t="str">
        <f t="shared" si="42"/>
        <v>3BHK+UT Type D</v>
      </c>
      <c r="D266" s="128">
        <f t="shared" si="43"/>
        <v>18</v>
      </c>
      <c r="E266" s="128" t="s">
        <v>378</v>
      </c>
      <c r="F266" s="81" t="s">
        <v>94</v>
      </c>
      <c r="G266" s="81" t="s">
        <v>86</v>
      </c>
      <c r="H266" s="81" t="s">
        <v>88</v>
      </c>
      <c r="I266" s="81" t="s">
        <v>86</v>
      </c>
      <c r="J266" s="127">
        <f>J262</f>
        <v>118.60832404310666</v>
      </c>
      <c r="K266" s="127">
        <f>K262</f>
        <v>43.385358602749911</v>
      </c>
      <c r="L266" s="127">
        <v>1276.7</v>
      </c>
      <c r="M266" s="83">
        <v>467</v>
      </c>
      <c r="N266" s="83">
        <f t="shared" si="41"/>
        <v>2375</v>
      </c>
    </row>
    <row r="267" spans="1:14" x14ac:dyDescent="0.25">
      <c r="A267" s="79">
        <v>264</v>
      </c>
      <c r="B267" s="125" t="s">
        <v>52</v>
      </c>
      <c r="C267" s="80" t="str">
        <f t="shared" si="42"/>
        <v>2BHK+UT Type B</v>
      </c>
      <c r="D267" s="128">
        <f t="shared" si="43"/>
        <v>18</v>
      </c>
      <c r="E267" s="128" t="s">
        <v>379</v>
      </c>
      <c r="F267" s="81" t="s">
        <v>94</v>
      </c>
      <c r="G267" s="81" t="s">
        <v>86</v>
      </c>
      <c r="H267" s="81" t="s">
        <v>86</v>
      </c>
      <c r="I267" s="81" t="s">
        <v>88</v>
      </c>
      <c r="J267" s="127">
        <f>J303</f>
        <v>104.05053883314754</v>
      </c>
      <c r="K267" s="127">
        <f>K303</f>
        <v>41.569119286510592</v>
      </c>
      <c r="L267" s="127">
        <v>1120</v>
      </c>
      <c r="M267" s="83">
        <v>447.45</v>
      </c>
      <c r="N267" s="83">
        <f t="shared" si="41"/>
        <v>2085</v>
      </c>
    </row>
    <row r="268" spans="1:14" x14ac:dyDescent="0.25">
      <c r="A268" s="79">
        <v>265</v>
      </c>
      <c r="B268" s="79" t="s">
        <v>52</v>
      </c>
      <c r="C268" s="80" t="str">
        <f t="shared" si="42"/>
        <v>3BHK Compact</v>
      </c>
      <c r="D268" s="129">
        <f>+D264+1</f>
        <v>19</v>
      </c>
      <c r="E268" s="79" t="s">
        <v>380</v>
      </c>
      <c r="F268" s="81" t="s">
        <v>88</v>
      </c>
      <c r="G268" s="81" t="s">
        <v>94</v>
      </c>
      <c r="H268" s="81" t="s">
        <v>86</v>
      </c>
      <c r="I268" s="81" t="s">
        <v>88</v>
      </c>
      <c r="J268" s="82">
        <f>J260</f>
        <v>98.792270531400987</v>
      </c>
      <c r="K268" s="82">
        <f>K260</f>
        <v>27.87068004459309</v>
      </c>
      <c r="L268" s="82">
        <v>1063.4000000000001</v>
      </c>
      <c r="M268" s="83">
        <v>300</v>
      </c>
      <c r="N268" s="83">
        <f t="shared" si="41"/>
        <v>1945</v>
      </c>
    </row>
    <row r="269" spans="1:14" x14ac:dyDescent="0.25">
      <c r="A269" s="79">
        <v>266</v>
      </c>
      <c r="B269" s="79" t="s">
        <v>52</v>
      </c>
      <c r="C269" s="80" t="str">
        <f t="shared" si="42"/>
        <v>3BHK+UT Type C</v>
      </c>
      <c r="D269" s="129">
        <f t="shared" ref="D269:D299" si="44">+D265+1</f>
        <v>19</v>
      </c>
      <c r="E269" s="79" t="s">
        <v>381</v>
      </c>
      <c r="F269" s="81" t="s">
        <v>88</v>
      </c>
      <c r="G269" s="81" t="s">
        <v>94</v>
      </c>
      <c r="H269" s="81" t="s">
        <v>88</v>
      </c>
      <c r="I269" s="81" t="s">
        <v>86</v>
      </c>
      <c r="J269" s="82">
        <f>J265</f>
        <v>119.70921590486809</v>
      </c>
      <c r="K269" s="82">
        <f>K261</f>
        <v>30.690263842437759</v>
      </c>
      <c r="L269" s="82">
        <v>1288.55</v>
      </c>
      <c r="M269" s="83">
        <v>330.35</v>
      </c>
      <c r="N269" s="83">
        <f t="shared" si="41"/>
        <v>2355</v>
      </c>
    </row>
    <row r="270" spans="1:14" x14ac:dyDescent="0.25">
      <c r="A270" s="79">
        <v>267</v>
      </c>
      <c r="B270" s="79" t="s">
        <v>52</v>
      </c>
      <c r="C270" s="80" t="str">
        <f t="shared" si="42"/>
        <v>3BHK+UT Type D</v>
      </c>
      <c r="D270" s="129">
        <f t="shared" si="44"/>
        <v>19</v>
      </c>
      <c r="E270" s="79" t="s">
        <v>382</v>
      </c>
      <c r="F270" s="81" t="s">
        <v>94</v>
      </c>
      <c r="G270" s="81" t="s">
        <v>86</v>
      </c>
      <c r="H270" s="81" t="s">
        <v>88</v>
      </c>
      <c r="I270" s="81" t="s">
        <v>86</v>
      </c>
      <c r="J270" s="82">
        <f>J266</f>
        <v>118.60832404310666</v>
      </c>
      <c r="K270" s="82">
        <f>K262</f>
        <v>43.385358602749911</v>
      </c>
      <c r="L270" s="82">
        <v>1276.7</v>
      </c>
      <c r="M270" s="83">
        <v>467</v>
      </c>
      <c r="N270" s="83">
        <f t="shared" si="41"/>
        <v>2375</v>
      </c>
    </row>
    <row r="271" spans="1:14" x14ac:dyDescent="0.25">
      <c r="A271" s="79">
        <v>268</v>
      </c>
      <c r="B271" s="79" t="s">
        <v>52</v>
      </c>
      <c r="C271" s="80" t="str">
        <f t="shared" si="42"/>
        <v>3BHK+UT Type E</v>
      </c>
      <c r="D271" s="129">
        <f t="shared" si="44"/>
        <v>19</v>
      </c>
      <c r="E271" s="79" t="s">
        <v>383</v>
      </c>
      <c r="F271" s="81" t="s">
        <v>94</v>
      </c>
      <c r="G271" s="81" t="s">
        <v>86</v>
      </c>
      <c r="H271" s="81" t="s">
        <v>86</v>
      </c>
      <c r="I271" s="81" t="s">
        <v>88</v>
      </c>
      <c r="J271" s="82">
        <f>J263</f>
        <v>116.57840951319211</v>
      </c>
      <c r="K271" s="82">
        <f>K263</f>
        <v>44.337606837606842</v>
      </c>
      <c r="L271" s="82">
        <v>1254.8499999999999</v>
      </c>
      <c r="M271" s="83">
        <v>477.25</v>
      </c>
      <c r="N271" s="83">
        <f t="shared" si="41"/>
        <v>2325</v>
      </c>
    </row>
    <row r="272" spans="1:14" x14ac:dyDescent="0.25">
      <c r="A272" s="79">
        <v>269</v>
      </c>
      <c r="B272" s="79" t="s">
        <v>52</v>
      </c>
      <c r="C272" s="80" t="str">
        <f t="shared" si="42"/>
        <v>3BHK Compact</v>
      </c>
      <c r="D272" s="129">
        <f t="shared" si="44"/>
        <v>20</v>
      </c>
      <c r="E272" s="79" t="s">
        <v>384</v>
      </c>
      <c r="F272" s="81" t="s">
        <v>88</v>
      </c>
      <c r="G272" s="81" t="s">
        <v>94</v>
      </c>
      <c r="H272" s="81" t="s">
        <v>86</v>
      </c>
      <c r="I272" s="81" t="s">
        <v>88</v>
      </c>
      <c r="J272" s="82">
        <f t="shared" ref="J272:K287" si="45">J268</f>
        <v>98.792270531400987</v>
      </c>
      <c r="K272" s="82">
        <f t="shared" si="45"/>
        <v>27.87068004459309</v>
      </c>
      <c r="L272" s="82">
        <v>1063.4000000000001</v>
      </c>
      <c r="M272" s="83">
        <v>300</v>
      </c>
      <c r="N272" s="83">
        <f t="shared" si="41"/>
        <v>1945</v>
      </c>
    </row>
    <row r="273" spans="1:14" x14ac:dyDescent="0.25">
      <c r="A273" s="79">
        <v>270</v>
      </c>
      <c r="B273" s="79" t="s">
        <v>52</v>
      </c>
      <c r="C273" s="80" t="str">
        <f t="shared" si="42"/>
        <v>3BHK+UT Type C</v>
      </c>
      <c r="D273" s="129">
        <f t="shared" si="44"/>
        <v>20</v>
      </c>
      <c r="E273" s="79" t="s">
        <v>385</v>
      </c>
      <c r="F273" s="81" t="s">
        <v>88</v>
      </c>
      <c r="G273" s="81" t="s">
        <v>94</v>
      </c>
      <c r="H273" s="81" t="s">
        <v>88</v>
      </c>
      <c r="I273" s="81" t="s">
        <v>86</v>
      </c>
      <c r="J273" s="82">
        <f t="shared" si="45"/>
        <v>119.70921590486809</v>
      </c>
      <c r="K273" s="82">
        <f t="shared" si="45"/>
        <v>30.690263842437759</v>
      </c>
      <c r="L273" s="82">
        <v>1288.55</v>
      </c>
      <c r="M273" s="83">
        <v>330.35</v>
      </c>
      <c r="N273" s="83">
        <f t="shared" si="41"/>
        <v>2355</v>
      </c>
    </row>
    <row r="274" spans="1:14" x14ac:dyDescent="0.25">
      <c r="A274" s="79">
        <v>271</v>
      </c>
      <c r="B274" s="79" t="s">
        <v>52</v>
      </c>
      <c r="C274" s="80" t="str">
        <f t="shared" si="42"/>
        <v>3BHK+UT Type D</v>
      </c>
      <c r="D274" s="129">
        <f t="shared" si="44"/>
        <v>20</v>
      </c>
      <c r="E274" s="79" t="s">
        <v>386</v>
      </c>
      <c r="F274" s="81" t="s">
        <v>94</v>
      </c>
      <c r="G274" s="81" t="s">
        <v>86</v>
      </c>
      <c r="H274" s="81" t="s">
        <v>88</v>
      </c>
      <c r="I274" s="81" t="s">
        <v>86</v>
      </c>
      <c r="J274" s="82">
        <f t="shared" si="45"/>
        <v>118.60832404310666</v>
      </c>
      <c r="K274" s="82">
        <f t="shared" si="45"/>
        <v>43.385358602749911</v>
      </c>
      <c r="L274" s="82">
        <v>1276.7</v>
      </c>
      <c r="M274" s="83">
        <v>467</v>
      </c>
      <c r="N274" s="83">
        <f t="shared" si="41"/>
        <v>2375</v>
      </c>
    </row>
    <row r="275" spans="1:14" x14ac:dyDescent="0.25">
      <c r="A275" s="79">
        <v>272</v>
      </c>
      <c r="B275" s="79" t="s">
        <v>52</v>
      </c>
      <c r="C275" s="80" t="str">
        <f t="shared" si="42"/>
        <v>3BHK+UT Type E</v>
      </c>
      <c r="D275" s="129">
        <f t="shared" si="44"/>
        <v>20</v>
      </c>
      <c r="E275" s="79" t="s">
        <v>387</v>
      </c>
      <c r="F275" s="81" t="s">
        <v>94</v>
      </c>
      <c r="G275" s="81" t="s">
        <v>86</v>
      </c>
      <c r="H275" s="81" t="s">
        <v>86</v>
      </c>
      <c r="I275" s="81" t="s">
        <v>88</v>
      </c>
      <c r="J275" s="82">
        <f t="shared" si="45"/>
        <v>116.57840951319211</v>
      </c>
      <c r="K275" s="82">
        <f t="shared" si="45"/>
        <v>44.337606837606842</v>
      </c>
      <c r="L275" s="82">
        <v>1254.8499999999999</v>
      </c>
      <c r="M275" s="83">
        <v>477.25</v>
      </c>
      <c r="N275" s="83">
        <f t="shared" si="41"/>
        <v>2325</v>
      </c>
    </row>
    <row r="276" spans="1:14" x14ac:dyDescent="0.25">
      <c r="A276" s="79">
        <v>273</v>
      </c>
      <c r="B276" s="79" t="s">
        <v>52</v>
      </c>
      <c r="C276" s="80" t="str">
        <f t="shared" si="42"/>
        <v>3BHK Compact</v>
      </c>
      <c r="D276" s="129">
        <f t="shared" si="44"/>
        <v>21</v>
      </c>
      <c r="E276" s="79" t="s">
        <v>388</v>
      </c>
      <c r="F276" s="81" t="s">
        <v>88</v>
      </c>
      <c r="G276" s="81" t="s">
        <v>94</v>
      </c>
      <c r="H276" s="81" t="s">
        <v>86</v>
      </c>
      <c r="I276" s="81" t="s">
        <v>88</v>
      </c>
      <c r="J276" s="82">
        <f t="shared" si="45"/>
        <v>98.792270531400987</v>
      </c>
      <c r="K276" s="82">
        <f t="shared" si="45"/>
        <v>27.87068004459309</v>
      </c>
      <c r="L276" s="82">
        <v>1063.4000000000001</v>
      </c>
      <c r="M276" s="83">
        <v>300</v>
      </c>
      <c r="N276" s="83">
        <f t="shared" si="41"/>
        <v>1945</v>
      </c>
    </row>
    <row r="277" spans="1:14" x14ac:dyDescent="0.25">
      <c r="A277" s="79">
        <v>274</v>
      </c>
      <c r="B277" s="79" t="s">
        <v>52</v>
      </c>
      <c r="C277" s="80" t="str">
        <f t="shared" si="42"/>
        <v>3BHK+UT Type C</v>
      </c>
      <c r="D277" s="129">
        <f t="shared" si="44"/>
        <v>21</v>
      </c>
      <c r="E277" s="79" t="s">
        <v>389</v>
      </c>
      <c r="F277" s="81" t="s">
        <v>88</v>
      </c>
      <c r="G277" s="81" t="s">
        <v>94</v>
      </c>
      <c r="H277" s="81" t="s">
        <v>88</v>
      </c>
      <c r="I277" s="81" t="s">
        <v>86</v>
      </c>
      <c r="J277" s="82">
        <f t="shared" si="45"/>
        <v>119.70921590486809</v>
      </c>
      <c r="K277" s="82">
        <f t="shared" si="45"/>
        <v>30.690263842437759</v>
      </c>
      <c r="L277" s="82">
        <v>1288.55</v>
      </c>
      <c r="M277" s="83">
        <v>330.35</v>
      </c>
      <c r="N277" s="83">
        <f t="shared" si="41"/>
        <v>2355</v>
      </c>
    </row>
    <row r="278" spans="1:14" x14ac:dyDescent="0.25">
      <c r="A278" s="79">
        <v>275</v>
      </c>
      <c r="B278" s="79" t="s">
        <v>52</v>
      </c>
      <c r="C278" s="80" t="str">
        <f t="shared" si="42"/>
        <v>3BHK+UT Type D</v>
      </c>
      <c r="D278" s="129">
        <f t="shared" si="44"/>
        <v>21</v>
      </c>
      <c r="E278" s="79" t="s">
        <v>390</v>
      </c>
      <c r="F278" s="81" t="s">
        <v>94</v>
      </c>
      <c r="G278" s="81" t="s">
        <v>86</v>
      </c>
      <c r="H278" s="81" t="s">
        <v>88</v>
      </c>
      <c r="I278" s="81" t="s">
        <v>86</v>
      </c>
      <c r="J278" s="82">
        <f t="shared" si="45"/>
        <v>118.60832404310666</v>
      </c>
      <c r="K278" s="82">
        <f t="shared" si="45"/>
        <v>43.385358602749911</v>
      </c>
      <c r="L278" s="82">
        <v>1276.7</v>
      </c>
      <c r="M278" s="83">
        <v>467</v>
      </c>
      <c r="N278" s="83">
        <f t="shared" si="41"/>
        <v>2375</v>
      </c>
    </row>
    <row r="279" spans="1:14" x14ac:dyDescent="0.25">
      <c r="A279" s="79">
        <v>276</v>
      </c>
      <c r="B279" s="79" t="s">
        <v>52</v>
      </c>
      <c r="C279" s="80" t="str">
        <f t="shared" si="42"/>
        <v>3BHK+UT Type E</v>
      </c>
      <c r="D279" s="129">
        <f t="shared" si="44"/>
        <v>21</v>
      </c>
      <c r="E279" s="79" t="s">
        <v>391</v>
      </c>
      <c r="F279" s="81" t="s">
        <v>94</v>
      </c>
      <c r="G279" s="81" t="s">
        <v>86</v>
      </c>
      <c r="H279" s="81" t="s">
        <v>86</v>
      </c>
      <c r="I279" s="81" t="s">
        <v>88</v>
      </c>
      <c r="J279" s="82">
        <f t="shared" si="45"/>
        <v>116.57840951319211</v>
      </c>
      <c r="K279" s="82">
        <f t="shared" si="45"/>
        <v>44.337606837606842</v>
      </c>
      <c r="L279" s="82">
        <v>1254.8499999999999</v>
      </c>
      <c r="M279" s="83">
        <v>477.25</v>
      </c>
      <c r="N279" s="83">
        <f t="shared" si="41"/>
        <v>2325</v>
      </c>
    </row>
    <row r="280" spans="1:14" x14ac:dyDescent="0.25">
      <c r="A280" s="79">
        <v>277</v>
      </c>
      <c r="B280" s="79" t="s">
        <v>52</v>
      </c>
      <c r="C280" s="80" t="str">
        <f t="shared" si="42"/>
        <v>3BHK Compact</v>
      </c>
      <c r="D280" s="129">
        <f t="shared" si="44"/>
        <v>22</v>
      </c>
      <c r="E280" s="79" t="s">
        <v>392</v>
      </c>
      <c r="F280" s="81" t="s">
        <v>88</v>
      </c>
      <c r="G280" s="81" t="s">
        <v>94</v>
      </c>
      <c r="H280" s="81" t="s">
        <v>86</v>
      </c>
      <c r="I280" s="81" t="s">
        <v>88</v>
      </c>
      <c r="J280" s="82">
        <f t="shared" si="45"/>
        <v>98.792270531400987</v>
      </c>
      <c r="K280" s="82">
        <f t="shared" si="45"/>
        <v>27.87068004459309</v>
      </c>
      <c r="L280" s="82">
        <v>1063.4000000000001</v>
      </c>
      <c r="M280" s="83">
        <v>300</v>
      </c>
      <c r="N280" s="83">
        <f t="shared" si="41"/>
        <v>1945</v>
      </c>
    </row>
    <row r="281" spans="1:14" x14ac:dyDescent="0.25">
      <c r="A281" s="79">
        <v>278</v>
      </c>
      <c r="B281" s="79" t="s">
        <v>52</v>
      </c>
      <c r="C281" s="80" t="str">
        <f t="shared" si="42"/>
        <v>3BHK+UT Type C</v>
      </c>
      <c r="D281" s="129">
        <f t="shared" si="44"/>
        <v>22</v>
      </c>
      <c r="E281" s="79" t="s">
        <v>393</v>
      </c>
      <c r="F281" s="81" t="s">
        <v>88</v>
      </c>
      <c r="G281" s="81" t="s">
        <v>94</v>
      </c>
      <c r="H281" s="81" t="s">
        <v>88</v>
      </c>
      <c r="I281" s="81" t="s">
        <v>86</v>
      </c>
      <c r="J281" s="82">
        <f t="shared" si="45"/>
        <v>119.70921590486809</v>
      </c>
      <c r="K281" s="82">
        <f t="shared" si="45"/>
        <v>30.690263842437759</v>
      </c>
      <c r="L281" s="82">
        <v>1288.55</v>
      </c>
      <c r="M281" s="83">
        <v>330.35</v>
      </c>
      <c r="N281" s="83">
        <f t="shared" si="41"/>
        <v>2355</v>
      </c>
    </row>
    <row r="282" spans="1:14" x14ac:dyDescent="0.25">
      <c r="A282" s="79">
        <v>279</v>
      </c>
      <c r="B282" s="79" t="s">
        <v>52</v>
      </c>
      <c r="C282" s="80" t="str">
        <f t="shared" si="42"/>
        <v>3BHK+UT Type D</v>
      </c>
      <c r="D282" s="129">
        <f t="shared" si="44"/>
        <v>22</v>
      </c>
      <c r="E282" s="79" t="s">
        <v>394</v>
      </c>
      <c r="F282" s="81" t="s">
        <v>94</v>
      </c>
      <c r="G282" s="81" t="s">
        <v>86</v>
      </c>
      <c r="H282" s="81" t="s">
        <v>88</v>
      </c>
      <c r="I282" s="81" t="s">
        <v>86</v>
      </c>
      <c r="J282" s="82">
        <f t="shared" si="45"/>
        <v>118.60832404310666</v>
      </c>
      <c r="K282" s="82">
        <f t="shared" si="45"/>
        <v>43.385358602749911</v>
      </c>
      <c r="L282" s="82">
        <v>1276.7</v>
      </c>
      <c r="M282" s="83">
        <v>467</v>
      </c>
      <c r="N282" s="83">
        <f t="shared" si="41"/>
        <v>2375</v>
      </c>
    </row>
    <row r="283" spans="1:14" x14ac:dyDescent="0.25">
      <c r="A283" s="79">
        <v>280</v>
      </c>
      <c r="B283" s="79" t="s">
        <v>52</v>
      </c>
      <c r="C283" s="80" t="str">
        <f t="shared" si="42"/>
        <v>3BHK+UT Type E</v>
      </c>
      <c r="D283" s="129">
        <f t="shared" si="44"/>
        <v>22</v>
      </c>
      <c r="E283" s="79" t="s">
        <v>395</v>
      </c>
      <c r="F283" s="81" t="s">
        <v>94</v>
      </c>
      <c r="G283" s="81" t="s">
        <v>86</v>
      </c>
      <c r="H283" s="81" t="s">
        <v>86</v>
      </c>
      <c r="I283" s="81" t="s">
        <v>88</v>
      </c>
      <c r="J283" s="82">
        <f t="shared" si="45"/>
        <v>116.57840951319211</v>
      </c>
      <c r="K283" s="82">
        <f t="shared" si="45"/>
        <v>44.337606837606842</v>
      </c>
      <c r="L283" s="82">
        <v>1254.8499999999999</v>
      </c>
      <c r="M283" s="83">
        <v>477.25</v>
      </c>
      <c r="N283" s="83">
        <f t="shared" si="41"/>
        <v>2325</v>
      </c>
    </row>
    <row r="284" spans="1:14" x14ac:dyDescent="0.25">
      <c r="A284" s="79">
        <v>281</v>
      </c>
      <c r="B284" s="79" t="s">
        <v>52</v>
      </c>
      <c r="C284" s="80" t="str">
        <f t="shared" si="42"/>
        <v>3BHK Compact</v>
      </c>
      <c r="D284" s="129">
        <f t="shared" si="44"/>
        <v>23</v>
      </c>
      <c r="E284" s="79" t="s">
        <v>396</v>
      </c>
      <c r="F284" s="81" t="s">
        <v>88</v>
      </c>
      <c r="G284" s="81" t="s">
        <v>94</v>
      </c>
      <c r="H284" s="81" t="s">
        <v>86</v>
      </c>
      <c r="I284" s="81" t="s">
        <v>88</v>
      </c>
      <c r="J284" s="82">
        <f t="shared" si="45"/>
        <v>98.792270531400987</v>
      </c>
      <c r="K284" s="82">
        <f t="shared" si="45"/>
        <v>27.87068004459309</v>
      </c>
      <c r="L284" s="82">
        <v>1063.4000000000001</v>
      </c>
      <c r="M284" s="83">
        <v>300</v>
      </c>
      <c r="N284" s="83">
        <f t="shared" si="41"/>
        <v>1945</v>
      </c>
    </row>
    <row r="285" spans="1:14" x14ac:dyDescent="0.25">
      <c r="A285" s="79">
        <v>282</v>
      </c>
      <c r="B285" s="79" t="s">
        <v>52</v>
      </c>
      <c r="C285" s="80" t="str">
        <f t="shared" si="42"/>
        <v>3BHK+UT Type C</v>
      </c>
      <c r="D285" s="129">
        <f t="shared" si="44"/>
        <v>23</v>
      </c>
      <c r="E285" s="79" t="s">
        <v>397</v>
      </c>
      <c r="F285" s="81" t="s">
        <v>88</v>
      </c>
      <c r="G285" s="81" t="s">
        <v>94</v>
      </c>
      <c r="H285" s="81" t="s">
        <v>88</v>
      </c>
      <c r="I285" s="81" t="s">
        <v>86</v>
      </c>
      <c r="J285" s="82">
        <f t="shared" si="45"/>
        <v>119.70921590486809</v>
      </c>
      <c r="K285" s="82">
        <f t="shared" si="45"/>
        <v>30.690263842437759</v>
      </c>
      <c r="L285" s="82">
        <v>1288.55</v>
      </c>
      <c r="M285" s="83">
        <v>330.35</v>
      </c>
      <c r="N285" s="83">
        <f t="shared" si="41"/>
        <v>2355</v>
      </c>
    </row>
    <row r="286" spans="1:14" x14ac:dyDescent="0.25">
      <c r="A286" s="79">
        <v>283</v>
      </c>
      <c r="B286" s="79" t="s">
        <v>52</v>
      </c>
      <c r="C286" s="80" t="str">
        <f t="shared" si="42"/>
        <v>3BHK+UT Type D</v>
      </c>
      <c r="D286" s="129">
        <f t="shared" si="44"/>
        <v>23</v>
      </c>
      <c r="E286" s="79" t="s">
        <v>398</v>
      </c>
      <c r="F286" s="81" t="s">
        <v>94</v>
      </c>
      <c r="G286" s="81" t="s">
        <v>86</v>
      </c>
      <c r="H286" s="81" t="s">
        <v>88</v>
      </c>
      <c r="I286" s="81" t="s">
        <v>86</v>
      </c>
      <c r="J286" s="82">
        <f t="shared" si="45"/>
        <v>118.60832404310666</v>
      </c>
      <c r="K286" s="82">
        <f t="shared" si="45"/>
        <v>43.385358602749911</v>
      </c>
      <c r="L286" s="82">
        <v>1276.7</v>
      </c>
      <c r="M286" s="83">
        <v>467</v>
      </c>
      <c r="N286" s="83">
        <f t="shared" si="41"/>
        <v>2375</v>
      </c>
    </row>
    <row r="287" spans="1:14" x14ac:dyDescent="0.25">
      <c r="A287" s="79">
        <v>284</v>
      </c>
      <c r="B287" s="79" t="s">
        <v>52</v>
      </c>
      <c r="C287" s="80" t="str">
        <f t="shared" si="42"/>
        <v>3BHK+UT Type E</v>
      </c>
      <c r="D287" s="129">
        <f t="shared" si="44"/>
        <v>23</v>
      </c>
      <c r="E287" s="79" t="s">
        <v>399</v>
      </c>
      <c r="F287" s="81" t="s">
        <v>94</v>
      </c>
      <c r="G287" s="81" t="s">
        <v>86</v>
      </c>
      <c r="H287" s="81" t="s">
        <v>86</v>
      </c>
      <c r="I287" s="81" t="s">
        <v>88</v>
      </c>
      <c r="J287" s="82">
        <f t="shared" si="45"/>
        <v>116.57840951319211</v>
      </c>
      <c r="K287" s="82">
        <f t="shared" si="45"/>
        <v>44.337606837606842</v>
      </c>
      <c r="L287" s="82">
        <v>1254.8499999999999</v>
      </c>
      <c r="M287" s="83">
        <v>477.25</v>
      </c>
      <c r="N287" s="83">
        <f t="shared" si="41"/>
        <v>2325</v>
      </c>
    </row>
    <row r="288" spans="1:14" x14ac:dyDescent="0.25">
      <c r="A288" s="79">
        <v>285</v>
      </c>
      <c r="B288" s="79" t="s">
        <v>52</v>
      </c>
      <c r="C288" s="80" t="str">
        <f t="shared" si="42"/>
        <v>3BHK Compact</v>
      </c>
      <c r="D288" s="129">
        <f t="shared" si="44"/>
        <v>24</v>
      </c>
      <c r="E288" s="79" t="s">
        <v>400</v>
      </c>
      <c r="F288" s="81" t="s">
        <v>88</v>
      </c>
      <c r="G288" s="81" t="s">
        <v>94</v>
      </c>
      <c r="H288" s="81" t="s">
        <v>86</v>
      </c>
      <c r="I288" s="81" t="s">
        <v>88</v>
      </c>
      <c r="J288" s="82">
        <f t="shared" ref="J288:K299" si="46">J284</f>
        <v>98.792270531400987</v>
      </c>
      <c r="K288" s="82">
        <f t="shared" si="46"/>
        <v>27.87068004459309</v>
      </c>
      <c r="L288" s="82">
        <v>1063.4000000000001</v>
      </c>
      <c r="M288" s="83">
        <v>300</v>
      </c>
      <c r="N288" s="83">
        <f t="shared" si="41"/>
        <v>1945</v>
      </c>
    </row>
    <row r="289" spans="1:14" x14ac:dyDescent="0.25">
      <c r="A289" s="79">
        <v>286</v>
      </c>
      <c r="B289" s="79" t="s">
        <v>52</v>
      </c>
      <c r="C289" s="80" t="str">
        <f t="shared" si="42"/>
        <v>3BHK+UT Type C</v>
      </c>
      <c r="D289" s="129">
        <f t="shared" si="44"/>
        <v>24</v>
      </c>
      <c r="E289" s="79" t="s">
        <v>401</v>
      </c>
      <c r="F289" s="81" t="s">
        <v>88</v>
      </c>
      <c r="G289" s="81" t="s">
        <v>94</v>
      </c>
      <c r="H289" s="81" t="s">
        <v>88</v>
      </c>
      <c r="I289" s="81" t="s">
        <v>86</v>
      </c>
      <c r="J289" s="82">
        <f t="shared" si="46"/>
        <v>119.70921590486809</v>
      </c>
      <c r="K289" s="82">
        <f t="shared" si="46"/>
        <v>30.690263842437759</v>
      </c>
      <c r="L289" s="82">
        <v>1288.55</v>
      </c>
      <c r="M289" s="83">
        <v>330.35</v>
      </c>
      <c r="N289" s="83">
        <f t="shared" si="41"/>
        <v>2355</v>
      </c>
    </row>
    <row r="290" spans="1:14" x14ac:dyDescent="0.25">
      <c r="A290" s="79">
        <v>287</v>
      </c>
      <c r="B290" s="79" t="s">
        <v>52</v>
      </c>
      <c r="C290" s="80" t="str">
        <f t="shared" si="42"/>
        <v>3BHK+UT Type D</v>
      </c>
      <c r="D290" s="129">
        <f t="shared" si="44"/>
        <v>24</v>
      </c>
      <c r="E290" s="79" t="s">
        <v>402</v>
      </c>
      <c r="F290" s="81" t="s">
        <v>94</v>
      </c>
      <c r="G290" s="81" t="s">
        <v>86</v>
      </c>
      <c r="H290" s="81" t="s">
        <v>88</v>
      </c>
      <c r="I290" s="81" t="s">
        <v>86</v>
      </c>
      <c r="J290" s="82">
        <f t="shared" si="46"/>
        <v>118.60832404310666</v>
      </c>
      <c r="K290" s="82">
        <f t="shared" si="46"/>
        <v>43.385358602749911</v>
      </c>
      <c r="L290" s="82">
        <v>1276.7</v>
      </c>
      <c r="M290" s="83">
        <v>467</v>
      </c>
      <c r="N290" s="83">
        <f t="shared" si="41"/>
        <v>2375</v>
      </c>
    </row>
    <row r="291" spans="1:14" x14ac:dyDescent="0.25">
      <c r="A291" s="79">
        <v>288</v>
      </c>
      <c r="B291" s="79" t="s">
        <v>52</v>
      </c>
      <c r="C291" s="80" t="str">
        <f t="shared" si="42"/>
        <v>3BHK+UT Type E</v>
      </c>
      <c r="D291" s="129">
        <f t="shared" si="44"/>
        <v>24</v>
      </c>
      <c r="E291" s="79" t="s">
        <v>403</v>
      </c>
      <c r="F291" s="81" t="s">
        <v>94</v>
      </c>
      <c r="G291" s="81" t="s">
        <v>86</v>
      </c>
      <c r="H291" s="81" t="s">
        <v>86</v>
      </c>
      <c r="I291" s="81" t="s">
        <v>88</v>
      </c>
      <c r="J291" s="82">
        <f t="shared" si="46"/>
        <v>116.57840951319211</v>
      </c>
      <c r="K291" s="82">
        <f t="shared" si="46"/>
        <v>44.337606837606842</v>
      </c>
      <c r="L291" s="82">
        <v>1254.8499999999999</v>
      </c>
      <c r="M291" s="83">
        <v>477.25</v>
      </c>
      <c r="N291" s="83">
        <f t="shared" si="41"/>
        <v>2325</v>
      </c>
    </row>
    <row r="292" spans="1:14" x14ac:dyDescent="0.25">
      <c r="A292" s="79">
        <v>289</v>
      </c>
      <c r="B292" s="79" t="s">
        <v>52</v>
      </c>
      <c r="C292" s="80" t="str">
        <f t="shared" si="42"/>
        <v>3BHK Compact</v>
      </c>
      <c r="D292" s="129">
        <f t="shared" si="44"/>
        <v>25</v>
      </c>
      <c r="E292" s="79" t="s">
        <v>404</v>
      </c>
      <c r="F292" s="81" t="s">
        <v>88</v>
      </c>
      <c r="G292" s="81" t="s">
        <v>94</v>
      </c>
      <c r="H292" s="81" t="s">
        <v>86</v>
      </c>
      <c r="I292" s="81" t="s">
        <v>88</v>
      </c>
      <c r="J292" s="82">
        <f t="shared" si="46"/>
        <v>98.792270531400987</v>
      </c>
      <c r="K292" s="82">
        <f t="shared" si="46"/>
        <v>27.87068004459309</v>
      </c>
      <c r="L292" s="82">
        <v>1063.4000000000001</v>
      </c>
      <c r="M292" s="83">
        <v>300</v>
      </c>
      <c r="N292" s="83">
        <f t="shared" si="41"/>
        <v>1945</v>
      </c>
    </row>
    <row r="293" spans="1:14" x14ac:dyDescent="0.25">
      <c r="A293" s="79">
        <v>290</v>
      </c>
      <c r="B293" s="79" t="s">
        <v>52</v>
      </c>
      <c r="C293" s="80" t="str">
        <f t="shared" si="42"/>
        <v>3BHK+UT Type C</v>
      </c>
      <c r="D293" s="129">
        <f t="shared" si="44"/>
        <v>25</v>
      </c>
      <c r="E293" s="79" t="s">
        <v>405</v>
      </c>
      <c r="F293" s="81" t="s">
        <v>88</v>
      </c>
      <c r="G293" s="81" t="s">
        <v>94</v>
      </c>
      <c r="H293" s="81" t="s">
        <v>88</v>
      </c>
      <c r="I293" s="81" t="s">
        <v>86</v>
      </c>
      <c r="J293" s="82">
        <f t="shared" si="46"/>
        <v>119.70921590486809</v>
      </c>
      <c r="K293" s="82">
        <f t="shared" si="46"/>
        <v>30.690263842437759</v>
      </c>
      <c r="L293" s="82">
        <v>1288.55</v>
      </c>
      <c r="M293" s="83">
        <v>330.35</v>
      </c>
      <c r="N293" s="83">
        <f t="shared" si="41"/>
        <v>2355</v>
      </c>
    </row>
    <row r="294" spans="1:14" x14ac:dyDescent="0.25">
      <c r="A294" s="79">
        <v>291</v>
      </c>
      <c r="B294" s="79" t="s">
        <v>52</v>
      </c>
      <c r="C294" s="80" t="str">
        <f t="shared" si="42"/>
        <v>3BHK+UT Type D</v>
      </c>
      <c r="D294" s="129">
        <f t="shared" si="44"/>
        <v>25</v>
      </c>
      <c r="E294" s="79" t="s">
        <v>406</v>
      </c>
      <c r="F294" s="81" t="s">
        <v>94</v>
      </c>
      <c r="G294" s="81" t="s">
        <v>86</v>
      </c>
      <c r="H294" s="81" t="s">
        <v>88</v>
      </c>
      <c r="I294" s="81" t="s">
        <v>86</v>
      </c>
      <c r="J294" s="82">
        <f t="shared" si="46"/>
        <v>118.60832404310666</v>
      </c>
      <c r="K294" s="82">
        <f t="shared" si="46"/>
        <v>43.385358602749911</v>
      </c>
      <c r="L294" s="82">
        <v>1276.7</v>
      </c>
      <c r="M294" s="83">
        <v>467</v>
      </c>
      <c r="N294" s="83">
        <f t="shared" si="41"/>
        <v>2375</v>
      </c>
    </row>
    <row r="295" spans="1:14" x14ac:dyDescent="0.25">
      <c r="A295" s="79">
        <v>292</v>
      </c>
      <c r="B295" s="79" t="s">
        <v>52</v>
      </c>
      <c r="C295" s="80" t="str">
        <f t="shared" si="42"/>
        <v>3BHK+UT Type E</v>
      </c>
      <c r="D295" s="129">
        <f t="shared" si="44"/>
        <v>25</v>
      </c>
      <c r="E295" s="79" t="s">
        <v>407</v>
      </c>
      <c r="F295" s="81" t="s">
        <v>94</v>
      </c>
      <c r="G295" s="81" t="s">
        <v>86</v>
      </c>
      <c r="H295" s="81" t="s">
        <v>86</v>
      </c>
      <c r="I295" s="81" t="s">
        <v>88</v>
      </c>
      <c r="J295" s="82">
        <f t="shared" si="46"/>
        <v>116.57840951319211</v>
      </c>
      <c r="K295" s="82">
        <f t="shared" si="46"/>
        <v>44.337606837606842</v>
      </c>
      <c r="L295" s="82">
        <v>1254.8499999999999</v>
      </c>
      <c r="M295" s="83">
        <v>477.25</v>
      </c>
      <c r="N295" s="83">
        <f t="shared" si="41"/>
        <v>2325</v>
      </c>
    </row>
    <row r="296" spans="1:14" x14ac:dyDescent="0.25">
      <c r="A296" s="79">
        <v>293</v>
      </c>
      <c r="B296" s="79" t="s">
        <v>52</v>
      </c>
      <c r="C296" s="80" t="str">
        <f t="shared" si="42"/>
        <v>3BHK Compact</v>
      </c>
      <c r="D296" s="129">
        <f t="shared" si="44"/>
        <v>26</v>
      </c>
      <c r="E296" s="79" t="s">
        <v>408</v>
      </c>
      <c r="F296" s="81" t="s">
        <v>88</v>
      </c>
      <c r="G296" s="81" t="s">
        <v>94</v>
      </c>
      <c r="H296" s="81" t="s">
        <v>86</v>
      </c>
      <c r="I296" s="81" t="s">
        <v>88</v>
      </c>
      <c r="J296" s="82">
        <f t="shared" si="46"/>
        <v>98.792270531400987</v>
      </c>
      <c r="K296" s="82">
        <f t="shared" si="46"/>
        <v>27.87068004459309</v>
      </c>
      <c r="L296" s="82">
        <v>1063.4000000000001</v>
      </c>
      <c r="M296" s="83">
        <v>300</v>
      </c>
      <c r="N296" s="83">
        <f t="shared" si="41"/>
        <v>1945</v>
      </c>
    </row>
    <row r="297" spans="1:14" x14ac:dyDescent="0.25">
      <c r="A297" s="79">
        <v>294</v>
      </c>
      <c r="B297" s="79" t="s">
        <v>52</v>
      </c>
      <c r="C297" s="80" t="str">
        <f t="shared" si="42"/>
        <v>3BHK+UT Type C</v>
      </c>
      <c r="D297" s="129">
        <f t="shared" si="44"/>
        <v>26</v>
      </c>
      <c r="E297" s="79" t="s">
        <v>409</v>
      </c>
      <c r="F297" s="81" t="s">
        <v>88</v>
      </c>
      <c r="G297" s="81" t="s">
        <v>94</v>
      </c>
      <c r="H297" s="81" t="s">
        <v>88</v>
      </c>
      <c r="I297" s="81" t="s">
        <v>86</v>
      </c>
      <c r="J297" s="82">
        <f t="shared" si="46"/>
        <v>119.70921590486809</v>
      </c>
      <c r="K297" s="82">
        <f t="shared" si="46"/>
        <v>30.690263842437759</v>
      </c>
      <c r="L297" s="82">
        <v>1288.55</v>
      </c>
      <c r="M297" s="83">
        <v>330.35</v>
      </c>
      <c r="N297" s="83">
        <f t="shared" si="41"/>
        <v>2355</v>
      </c>
    </row>
    <row r="298" spans="1:14" x14ac:dyDescent="0.25">
      <c r="A298" s="79">
        <v>295</v>
      </c>
      <c r="B298" s="79" t="s">
        <v>52</v>
      </c>
      <c r="C298" s="80" t="str">
        <f t="shared" si="42"/>
        <v>3BHK+UT Type D</v>
      </c>
      <c r="D298" s="129">
        <f t="shared" si="44"/>
        <v>26</v>
      </c>
      <c r="E298" s="79" t="s">
        <v>410</v>
      </c>
      <c r="F298" s="81" t="s">
        <v>94</v>
      </c>
      <c r="G298" s="81" t="s">
        <v>86</v>
      </c>
      <c r="H298" s="81" t="s">
        <v>88</v>
      </c>
      <c r="I298" s="81" t="s">
        <v>86</v>
      </c>
      <c r="J298" s="82">
        <f t="shared" si="46"/>
        <v>118.60832404310666</v>
      </c>
      <c r="K298" s="82">
        <f t="shared" si="46"/>
        <v>43.385358602749911</v>
      </c>
      <c r="L298" s="82">
        <v>1276.7</v>
      </c>
      <c r="M298" s="83">
        <v>467</v>
      </c>
      <c r="N298" s="83">
        <f t="shared" si="41"/>
        <v>2375</v>
      </c>
    </row>
    <row r="299" spans="1:14" x14ac:dyDescent="0.25">
      <c r="A299" s="79">
        <v>296</v>
      </c>
      <c r="B299" s="79" t="s">
        <v>52</v>
      </c>
      <c r="C299" s="80" t="str">
        <f t="shared" si="42"/>
        <v>3BHK+UT Type E</v>
      </c>
      <c r="D299" s="129">
        <f t="shared" si="44"/>
        <v>26</v>
      </c>
      <c r="E299" s="79" t="s">
        <v>411</v>
      </c>
      <c r="F299" s="81" t="s">
        <v>94</v>
      </c>
      <c r="G299" s="81" t="s">
        <v>86</v>
      </c>
      <c r="H299" s="81" t="s">
        <v>86</v>
      </c>
      <c r="I299" s="81" t="s">
        <v>88</v>
      </c>
      <c r="J299" s="82">
        <f t="shared" si="46"/>
        <v>116.57840951319211</v>
      </c>
      <c r="K299" s="82">
        <f t="shared" si="46"/>
        <v>44.337606837606842</v>
      </c>
      <c r="L299" s="82">
        <v>1254.8499999999999</v>
      </c>
      <c r="M299" s="83">
        <v>477.25</v>
      </c>
      <c r="N299" s="83">
        <f t="shared" si="41"/>
        <v>2325</v>
      </c>
    </row>
    <row r="300" spans="1:14" x14ac:dyDescent="0.25">
      <c r="A300" s="79">
        <v>297</v>
      </c>
      <c r="B300" s="125" t="s">
        <v>52</v>
      </c>
      <c r="C300" s="80" t="str">
        <f t="shared" si="42"/>
        <v>2BHK</v>
      </c>
      <c r="D300" s="128">
        <f>+D296+1</f>
        <v>27</v>
      </c>
      <c r="E300" s="128" t="s">
        <v>412</v>
      </c>
      <c r="F300" s="81" t="s">
        <v>88</v>
      </c>
      <c r="G300" s="81" t="s">
        <v>94</v>
      </c>
      <c r="H300" s="81" t="s">
        <v>86</v>
      </c>
      <c r="I300" s="81" t="s">
        <v>88</v>
      </c>
      <c r="J300" s="127">
        <f>J264</f>
        <v>87.25380899293944</v>
      </c>
      <c r="K300" s="127">
        <f>K264</f>
        <v>25.083612040133779</v>
      </c>
      <c r="L300" s="127">
        <v>939.2</v>
      </c>
      <c r="M300" s="83">
        <v>270</v>
      </c>
      <c r="N300" s="83">
        <f t="shared" si="41"/>
        <v>1715</v>
      </c>
    </row>
    <row r="301" spans="1:14" x14ac:dyDescent="0.25">
      <c r="A301" s="79">
        <v>298</v>
      </c>
      <c r="B301" s="125" t="s">
        <v>52</v>
      </c>
      <c r="C301" s="80" t="str">
        <f t="shared" si="42"/>
        <v>3BHK+UT Type C</v>
      </c>
      <c r="D301" s="128">
        <f t="shared" ref="D301:D303" si="47">+D297+1</f>
        <v>27</v>
      </c>
      <c r="E301" s="128" t="s">
        <v>413</v>
      </c>
      <c r="F301" s="81" t="s">
        <v>88</v>
      </c>
      <c r="G301" s="81" t="s">
        <v>94</v>
      </c>
      <c r="H301" s="81" t="s">
        <v>88</v>
      </c>
      <c r="I301" s="81" t="s">
        <v>86</v>
      </c>
      <c r="J301" s="127">
        <f>J297</f>
        <v>119.70921590486809</v>
      </c>
      <c r="K301" s="127">
        <f>K297</f>
        <v>30.690263842437759</v>
      </c>
      <c r="L301" s="127">
        <v>1288.55</v>
      </c>
      <c r="M301" s="83">
        <v>330.35</v>
      </c>
      <c r="N301" s="83">
        <f t="shared" si="41"/>
        <v>2355</v>
      </c>
    </row>
    <row r="302" spans="1:14" x14ac:dyDescent="0.25">
      <c r="A302" s="79">
        <v>299</v>
      </c>
      <c r="B302" s="125" t="s">
        <v>52</v>
      </c>
      <c r="C302" s="80" t="str">
        <f t="shared" si="42"/>
        <v>3BHK+UT Type D</v>
      </c>
      <c r="D302" s="128">
        <f t="shared" si="47"/>
        <v>27</v>
      </c>
      <c r="E302" s="128" t="s">
        <v>414</v>
      </c>
      <c r="F302" s="81" t="s">
        <v>94</v>
      </c>
      <c r="G302" s="81" t="s">
        <v>86</v>
      </c>
      <c r="H302" s="81" t="s">
        <v>88</v>
      </c>
      <c r="I302" s="81" t="s">
        <v>86</v>
      </c>
      <c r="J302" s="127">
        <f>J298</f>
        <v>118.60832404310666</v>
      </c>
      <c r="K302" s="127">
        <f>K298</f>
        <v>43.385358602749911</v>
      </c>
      <c r="L302" s="127">
        <v>1276.7</v>
      </c>
      <c r="M302" s="83">
        <v>467</v>
      </c>
      <c r="N302" s="83">
        <f t="shared" si="41"/>
        <v>2375</v>
      </c>
    </row>
    <row r="303" spans="1:14" x14ac:dyDescent="0.25">
      <c r="A303" s="79">
        <v>300</v>
      </c>
      <c r="B303" s="125" t="s">
        <v>52</v>
      </c>
      <c r="C303" s="80" t="str">
        <f t="shared" si="42"/>
        <v>2BHK+UT Type B</v>
      </c>
      <c r="D303" s="128">
        <f t="shared" si="47"/>
        <v>27</v>
      </c>
      <c r="E303" s="128" t="s">
        <v>415</v>
      </c>
      <c r="F303" s="81" t="s">
        <v>94</v>
      </c>
      <c r="G303" s="81" t="s">
        <v>86</v>
      </c>
      <c r="H303" s="81" t="s">
        <v>86</v>
      </c>
      <c r="I303" s="81" t="s">
        <v>88</v>
      </c>
      <c r="J303" s="127">
        <f>+L303/10.764</f>
        <v>104.05053883314754</v>
      </c>
      <c r="K303" s="127">
        <f>+M303/10.764</f>
        <v>41.569119286510592</v>
      </c>
      <c r="L303" s="127">
        <v>1120</v>
      </c>
      <c r="M303" s="83">
        <v>447.45</v>
      </c>
      <c r="N303" s="83">
        <f t="shared" si="41"/>
        <v>2085</v>
      </c>
    </row>
    <row r="304" spans="1:14" x14ac:dyDescent="0.25">
      <c r="A304" s="79">
        <v>301</v>
      </c>
      <c r="B304" s="79" t="s">
        <v>52</v>
      </c>
      <c r="C304" s="80" t="str">
        <f t="shared" si="42"/>
        <v>3BHK Compact</v>
      </c>
      <c r="D304" s="129">
        <f>+D300+1</f>
        <v>28</v>
      </c>
      <c r="E304" s="79" t="s">
        <v>416</v>
      </c>
      <c r="F304" s="81" t="s">
        <v>88</v>
      </c>
      <c r="G304" s="81" t="s">
        <v>94</v>
      </c>
      <c r="H304" s="81" t="s">
        <v>86</v>
      </c>
      <c r="I304" s="81" t="s">
        <v>88</v>
      </c>
      <c r="J304" s="82">
        <f t="shared" ref="J304:K307" si="48">J296</f>
        <v>98.792270531400987</v>
      </c>
      <c r="K304" s="82">
        <f t="shared" si="48"/>
        <v>27.87068004459309</v>
      </c>
      <c r="L304" s="82">
        <v>1063.4000000000001</v>
      </c>
      <c r="M304" s="83">
        <v>300</v>
      </c>
      <c r="N304" s="83">
        <f t="shared" si="41"/>
        <v>1945</v>
      </c>
    </row>
    <row r="305" spans="1:14" x14ac:dyDescent="0.25">
      <c r="A305" s="79">
        <v>302</v>
      </c>
      <c r="B305" s="79" t="s">
        <v>52</v>
      </c>
      <c r="C305" s="80" t="str">
        <f t="shared" si="42"/>
        <v>3BHK+UT Type C</v>
      </c>
      <c r="D305" s="129">
        <f t="shared" ref="D305:D315" si="49">+D301+1</f>
        <v>28</v>
      </c>
      <c r="E305" s="79" t="s">
        <v>417</v>
      </c>
      <c r="F305" s="81" t="s">
        <v>88</v>
      </c>
      <c r="G305" s="81" t="s">
        <v>94</v>
      </c>
      <c r="H305" s="81" t="s">
        <v>88</v>
      </c>
      <c r="I305" s="81" t="s">
        <v>86</v>
      </c>
      <c r="J305" s="82">
        <f t="shared" si="48"/>
        <v>119.70921590486809</v>
      </c>
      <c r="K305" s="82">
        <f t="shared" si="48"/>
        <v>30.690263842437759</v>
      </c>
      <c r="L305" s="82">
        <v>1288.55</v>
      </c>
      <c r="M305" s="83">
        <v>330.35</v>
      </c>
      <c r="N305" s="83">
        <f t="shared" si="41"/>
        <v>2355</v>
      </c>
    </row>
    <row r="306" spans="1:14" x14ac:dyDescent="0.25">
      <c r="A306" s="79">
        <v>303</v>
      </c>
      <c r="B306" s="79" t="s">
        <v>52</v>
      </c>
      <c r="C306" s="80" t="str">
        <f t="shared" si="42"/>
        <v>3BHK+UT Type D</v>
      </c>
      <c r="D306" s="129">
        <f t="shared" si="49"/>
        <v>28</v>
      </c>
      <c r="E306" s="79" t="s">
        <v>418</v>
      </c>
      <c r="F306" s="81" t="s">
        <v>94</v>
      </c>
      <c r="G306" s="81" t="s">
        <v>86</v>
      </c>
      <c r="H306" s="81" t="s">
        <v>88</v>
      </c>
      <c r="I306" s="81" t="s">
        <v>86</v>
      </c>
      <c r="J306" s="82">
        <f t="shared" si="48"/>
        <v>118.60832404310666</v>
      </c>
      <c r="K306" s="82">
        <f t="shared" si="48"/>
        <v>43.385358602749911</v>
      </c>
      <c r="L306" s="82">
        <v>1276.7</v>
      </c>
      <c r="M306" s="83">
        <v>467</v>
      </c>
      <c r="N306" s="83">
        <f t="shared" si="41"/>
        <v>2375</v>
      </c>
    </row>
    <row r="307" spans="1:14" x14ac:dyDescent="0.25">
      <c r="A307" s="79">
        <v>304</v>
      </c>
      <c r="B307" s="79" t="s">
        <v>52</v>
      </c>
      <c r="C307" s="80" t="str">
        <f t="shared" si="42"/>
        <v>3BHK+UT Type E</v>
      </c>
      <c r="D307" s="129">
        <f t="shared" si="49"/>
        <v>28</v>
      </c>
      <c r="E307" s="79" t="s">
        <v>419</v>
      </c>
      <c r="F307" s="81" t="s">
        <v>94</v>
      </c>
      <c r="G307" s="81" t="s">
        <v>86</v>
      </c>
      <c r="H307" s="81" t="s">
        <v>86</v>
      </c>
      <c r="I307" s="81" t="s">
        <v>88</v>
      </c>
      <c r="J307" s="82">
        <f t="shared" si="48"/>
        <v>116.57840951319211</v>
      </c>
      <c r="K307" s="82">
        <f t="shared" si="48"/>
        <v>44.337606837606842</v>
      </c>
      <c r="L307" s="82">
        <v>1254.8499999999999</v>
      </c>
      <c r="M307" s="83">
        <v>477.25</v>
      </c>
      <c r="N307" s="83">
        <f t="shared" si="41"/>
        <v>2325</v>
      </c>
    </row>
    <row r="308" spans="1:14" x14ac:dyDescent="0.25">
      <c r="A308" s="79">
        <v>305</v>
      </c>
      <c r="B308" s="79" t="s">
        <v>52</v>
      </c>
      <c r="C308" s="80" t="str">
        <f t="shared" si="42"/>
        <v>3BHK Compact</v>
      </c>
      <c r="D308" s="129">
        <f t="shared" si="49"/>
        <v>29</v>
      </c>
      <c r="E308" s="79" t="s">
        <v>420</v>
      </c>
      <c r="F308" s="81" t="s">
        <v>88</v>
      </c>
      <c r="G308" s="81" t="s">
        <v>94</v>
      </c>
      <c r="H308" s="81" t="s">
        <v>86</v>
      </c>
      <c r="I308" s="81" t="s">
        <v>88</v>
      </c>
      <c r="J308" s="82">
        <f>J268</f>
        <v>98.792270531400987</v>
      </c>
      <c r="K308" s="82">
        <f>K268</f>
        <v>27.87068004459309</v>
      </c>
      <c r="L308" s="82">
        <v>1063.4000000000001</v>
      </c>
      <c r="M308" s="83">
        <v>300</v>
      </c>
      <c r="N308" s="83">
        <f t="shared" si="41"/>
        <v>1945</v>
      </c>
    </row>
    <row r="309" spans="1:14" x14ac:dyDescent="0.25">
      <c r="A309" s="79">
        <v>306</v>
      </c>
      <c r="B309" s="79" t="s">
        <v>52</v>
      </c>
      <c r="C309" s="80" t="str">
        <f t="shared" si="42"/>
        <v>3BHK+UT Type C</v>
      </c>
      <c r="D309" s="129">
        <f t="shared" si="49"/>
        <v>29</v>
      </c>
      <c r="E309" s="79" t="s">
        <v>421</v>
      </c>
      <c r="F309" s="81" t="s">
        <v>88</v>
      </c>
      <c r="G309" s="81" t="s">
        <v>94</v>
      </c>
      <c r="H309" s="81" t="s">
        <v>88</v>
      </c>
      <c r="I309" s="81" t="s">
        <v>86</v>
      </c>
      <c r="J309" s="82">
        <f>J301</f>
        <v>119.70921590486809</v>
      </c>
      <c r="K309" s="82">
        <f>K301</f>
        <v>30.690263842437759</v>
      </c>
      <c r="L309" s="82">
        <v>1288.55</v>
      </c>
      <c r="M309" s="83">
        <v>330.35</v>
      </c>
      <c r="N309" s="83">
        <f t="shared" si="41"/>
        <v>2355</v>
      </c>
    </row>
    <row r="310" spans="1:14" x14ac:dyDescent="0.25">
      <c r="A310" s="79">
        <v>307</v>
      </c>
      <c r="B310" s="79" t="s">
        <v>52</v>
      </c>
      <c r="C310" s="80" t="str">
        <f t="shared" si="42"/>
        <v>3BHK+UT Type D</v>
      </c>
      <c r="D310" s="129">
        <f t="shared" si="49"/>
        <v>29</v>
      </c>
      <c r="E310" s="79" t="s">
        <v>422</v>
      </c>
      <c r="F310" s="81" t="s">
        <v>94</v>
      </c>
      <c r="G310" s="81" t="s">
        <v>86</v>
      </c>
      <c r="H310" s="81" t="s">
        <v>88</v>
      </c>
      <c r="I310" s="81" t="s">
        <v>86</v>
      </c>
      <c r="J310" s="82">
        <f>J302</f>
        <v>118.60832404310666</v>
      </c>
      <c r="K310" s="82">
        <f>K302</f>
        <v>43.385358602749911</v>
      </c>
      <c r="L310" s="82">
        <v>1276.7</v>
      </c>
      <c r="M310" s="83">
        <v>467</v>
      </c>
      <c r="N310" s="83">
        <f t="shared" si="41"/>
        <v>2375</v>
      </c>
    </row>
    <row r="311" spans="1:14" x14ac:dyDescent="0.25">
      <c r="A311" s="79">
        <v>308</v>
      </c>
      <c r="B311" s="79" t="s">
        <v>52</v>
      </c>
      <c r="C311" s="80" t="str">
        <f t="shared" si="42"/>
        <v>3BHK+UT Type E</v>
      </c>
      <c r="D311" s="129">
        <f t="shared" si="49"/>
        <v>29</v>
      </c>
      <c r="E311" s="79" t="s">
        <v>423</v>
      </c>
      <c r="F311" s="81" t="s">
        <v>94</v>
      </c>
      <c r="G311" s="81" t="s">
        <v>86</v>
      </c>
      <c r="H311" s="81" t="s">
        <v>86</v>
      </c>
      <c r="I311" s="81" t="s">
        <v>88</v>
      </c>
      <c r="J311" s="82">
        <f>J271</f>
        <v>116.57840951319211</v>
      </c>
      <c r="K311" s="82">
        <f>K271</f>
        <v>44.337606837606842</v>
      </c>
      <c r="L311" s="82">
        <v>1254.8499999999999</v>
      </c>
      <c r="M311" s="83">
        <v>477.25</v>
      </c>
      <c r="N311" s="83">
        <f t="shared" si="41"/>
        <v>2325</v>
      </c>
    </row>
    <row r="312" spans="1:14" x14ac:dyDescent="0.25">
      <c r="A312" s="79">
        <v>309</v>
      </c>
      <c r="B312" s="79" t="s">
        <v>52</v>
      </c>
      <c r="C312" s="80" t="str">
        <f t="shared" si="42"/>
        <v>3BHK Compact</v>
      </c>
      <c r="D312" s="129">
        <f t="shared" si="49"/>
        <v>30</v>
      </c>
      <c r="E312" s="79" t="s">
        <v>424</v>
      </c>
      <c r="F312" s="81" t="s">
        <v>88</v>
      </c>
      <c r="G312" s="81" t="s">
        <v>94</v>
      </c>
      <c r="H312" s="81" t="s">
        <v>86</v>
      </c>
      <c r="I312" s="81" t="s">
        <v>88</v>
      </c>
      <c r="J312" s="82">
        <f t="shared" ref="J312:K315" si="50">J308</f>
        <v>98.792270531400987</v>
      </c>
      <c r="K312" s="82">
        <f t="shared" si="50"/>
        <v>27.87068004459309</v>
      </c>
      <c r="L312" s="82">
        <v>1063.4000000000001</v>
      </c>
      <c r="M312" s="83">
        <v>300</v>
      </c>
      <c r="N312" s="83">
        <f t="shared" si="41"/>
        <v>1945</v>
      </c>
    </row>
    <row r="313" spans="1:14" x14ac:dyDescent="0.25">
      <c r="A313" s="79">
        <v>310</v>
      </c>
      <c r="B313" s="79" t="s">
        <v>52</v>
      </c>
      <c r="C313" s="80" t="str">
        <f t="shared" si="42"/>
        <v>3BHK+UT Type C</v>
      </c>
      <c r="D313" s="129">
        <f t="shared" si="49"/>
        <v>30</v>
      </c>
      <c r="E313" s="79" t="s">
        <v>425</v>
      </c>
      <c r="F313" s="81" t="s">
        <v>88</v>
      </c>
      <c r="G313" s="81" t="s">
        <v>94</v>
      </c>
      <c r="H313" s="81" t="s">
        <v>88</v>
      </c>
      <c r="I313" s="81" t="s">
        <v>86</v>
      </c>
      <c r="J313" s="82">
        <f t="shared" si="50"/>
        <v>119.70921590486809</v>
      </c>
      <c r="K313" s="82">
        <f t="shared" si="50"/>
        <v>30.690263842437759</v>
      </c>
      <c r="L313" s="82">
        <v>1288.55</v>
      </c>
      <c r="M313" s="83">
        <v>330.35</v>
      </c>
      <c r="N313" s="83">
        <f t="shared" si="41"/>
        <v>2355</v>
      </c>
    </row>
    <row r="314" spans="1:14" x14ac:dyDescent="0.25">
      <c r="A314" s="79">
        <v>311</v>
      </c>
      <c r="B314" s="79" t="s">
        <v>52</v>
      </c>
      <c r="C314" s="80" t="str">
        <f t="shared" si="42"/>
        <v>3BHK+UT Type D</v>
      </c>
      <c r="D314" s="129">
        <f t="shared" si="49"/>
        <v>30</v>
      </c>
      <c r="E314" s="79" t="s">
        <v>426</v>
      </c>
      <c r="F314" s="81" t="s">
        <v>94</v>
      </c>
      <c r="G314" s="81" t="s">
        <v>86</v>
      </c>
      <c r="H314" s="81" t="s">
        <v>88</v>
      </c>
      <c r="I314" s="81" t="s">
        <v>86</v>
      </c>
      <c r="J314" s="82">
        <f t="shared" si="50"/>
        <v>118.60832404310666</v>
      </c>
      <c r="K314" s="82">
        <f t="shared" si="50"/>
        <v>43.385358602749911</v>
      </c>
      <c r="L314" s="82">
        <v>1276.7</v>
      </c>
      <c r="M314" s="83">
        <v>467</v>
      </c>
      <c r="N314" s="83">
        <f t="shared" si="41"/>
        <v>2375</v>
      </c>
    </row>
    <row r="315" spans="1:14" x14ac:dyDescent="0.25">
      <c r="A315" s="79">
        <v>312</v>
      </c>
      <c r="B315" s="79" t="s">
        <v>52</v>
      </c>
      <c r="C315" s="80" t="str">
        <f t="shared" si="42"/>
        <v>3BHK+UT Type E</v>
      </c>
      <c r="D315" s="129">
        <f t="shared" si="49"/>
        <v>30</v>
      </c>
      <c r="E315" s="79" t="s">
        <v>427</v>
      </c>
      <c r="F315" s="81" t="s">
        <v>94</v>
      </c>
      <c r="G315" s="81" t="s">
        <v>86</v>
      </c>
      <c r="H315" s="81" t="s">
        <v>86</v>
      </c>
      <c r="I315" s="81" t="s">
        <v>88</v>
      </c>
      <c r="J315" s="82">
        <f t="shared" si="50"/>
        <v>116.57840951319211</v>
      </c>
      <c r="K315" s="82">
        <f t="shared" si="50"/>
        <v>44.337606837606842</v>
      </c>
      <c r="L315" s="82">
        <v>1254.8499999999999</v>
      </c>
      <c r="M315" s="83">
        <v>477.25</v>
      </c>
      <c r="N315" s="83">
        <f t="shared" si="41"/>
        <v>2325</v>
      </c>
    </row>
    <row r="316" spans="1:14" x14ac:dyDescent="0.25">
      <c r="A316" s="79">
        <v>313</v>
      </c>
      <c r="B316" s="79" t="s">
        <v>84</v>
      </c>
      <c r="C316" s="80" t="str">
        <f t="shared" si="42"/>
        <v>4BHK+UT</v>
      </c>
      <c r="D316" s="129">
        <v>2</v>
      </c>
      <c r="E316" s="79" t="s">
        <v>428</v>
      </c>
      <c r="F316" s="81" t="s">
        <v>88</v>
      </c>
      <c r="G316" s="81" t="s">
        <v>86</v>
      </c>
      <c r="H316" s="81" t="s">
        <v>86</v>
      </c>
      <c r="I316" s="81" t="s">
        <v>94</v>
      </c>
      <c r="J316" s="82">
        <f>+L316/10.764</f>
        <v>142.79078409513193</v>
      </c>
      <c r="K316" s="82">
        <f>+M316/10.764</f>
        <v>29.440728353771831</v>
      </c>
      <c r="L316" s="82">
        <v>1537</v>
      </c>
      <c r="M316" s="83">
        <v>316.89999999999998</v>
      </c>
      <c r="N316" s="83">
        <f t="shared" si="41"/>
        <v>2825</v>
      </c>
    </row>
    <row r="317" spans="1:14" x14ac:dyDescent="0.25">
      <c r="A317" s="79">
        <v>314</v>
      </c>
      <c r="B317" s="79" t="s">
        <v>84</v>
      </c>
      <c r="C317" s="80" t="str">
        <f t="shared" si="42"/>
        <v>4BHK+UT</v>
      </c>
      <c r="D317" s="129">
        <v>2</v>
      </c>
      <c r="E317" s="79" t="s">
        <v>429</v>
      </c>
      <c r="F317" s="81" t="s">
        <v>86</v>
      </c>
      <c r="G317" s="81" t="s">
        <v>88</v>
      </c>
      <c r="H317" s="81" t="s">
        <v>86</v>
      </c>
      <c r="I317" s="81" t="s">
        <v>94</v>
      </c>
      <c r="J317" s="82">
        <f t="shared" ref="J317:K319" si="51">J316</f>
        <v>142.79078409513193</v>
      </c>
      <c r="K317" s="82">
        <f t="shared" si="51"/>
        <v>29.440728353771831</v>
      </c>
      <c r="L317" s="82">
        <v>1537</v>
      </c>
      <c r="M317" s="83">
        <v>316.89999999999998</v>
      </c>
      <c r="N317" s="83">
        <f t="shared" si="41"/>
        <v>2825</v>
      </c>
    </row>
    <row r="318" spans="1:14" x14ac:dyDescent="0.25">
      <c r="A318" s="79">
        <v>315</v>
      </c>
      <c r="B318" s="79" t="s">
        <v>84</v>
      </c>
      <c r="C318" s="80" t="str">
        <f t="shared" si="42"/>
        <v>4BHK+UT</v>
      </c>
      <c r="D318" s="129">
        <v>2</v>
      </c>
      <c r="E318" s="79" t="s">
        <v>430</v>
      </c>
      <c r="F318" s="81" t="s">
        <v>86</v>
      </c>
      <c r="G318" s="81" t="s">
        <v>88</v>
      </c>
      <c r="H318" s="81" t="s">
        <v>94</v>
      </c>
      <c r="I318" s="81" t="s">
        <v>86</v>
      </c>
      <c r="J318" s="82">
        <f t="shared" si="51"/>
        <v>142.79078409513193</v>
      </c>
      <c r="K318" s="82">
        <f t="shared" si="51"/>
        <v>29.440728353771831</v>
      </c>
      <c r="L318" s="82">
        <v>1537</v>
      </c>
      <c r="M318" s="83">
        <v>316.89999999999998</v>
      </c>
      <c r="N318" s="83">
        <f t="shared" si="41"/>
        <v>2825</v>
      </c>
    </row>
    <row r="319" spans="1:14" x14ac:dyDescent="0.25">
      <c r="A319" s="79">
        <v>316</v>
      </c>
      <c r="B319" s="79" t="s">
        <v>84</v>
      </c>
      <c r="C319" s="80" t="str">
        <f t="shared" si="42"/>
        <v>4BHK+UT</v>
      </c>
      <c r="D319" s="129">
        <v>2</v>
      </c>
      <c r="E319" s="79" t="s">
        <v>431</v>
      </c>
      <c r="F319" s="81" t="s">
        <v>88</v>
      </c>
      <c r="G319" s="81" t="s">
        <v>86</v>
      </c>
      <c r="H319" s="81" t="s">
        <v>94</v>
      </c>
      <c r="I319" s="81" t="s">
        <v>86</v>
      </c>
      <c r="J319" s="82">
        <f t="shared" si="51"/>
        <v>142.79078409513193</v>
      </c>
      <c r="K319" s="82">
        <f t="shared" si="51"/>
        <v>29.440728353771831</v>
      </c>
      <c r="L319" s="82">
        <v>1537</v>
      </c>
      <c r="M319" s="83">
        <v>316.89999999999998</v>
      </c>
      <c r="N319" s="83">
        <f t="shared" si="41"/>
        <v>2825</v>
      </c>
    </row>
    <row r="320" spans="1:14" x14ac:dyDescent="0.25">
      <c r="A320" s="79">
        <v>317</v>
      </c>
      <c r="B320" s="79" t="s">
        <v>84</v>
      </c>
      <c r="C320" s="80" t="str">
        <f t="shared" si="42"/>
        <v>4BHK+UT</v>
      </c>
      <c r="D320" s="129">
        <f>+D316+1</f>
        <v>3</v>
      </c>
      <c r="E320" s="79" t="s">
        <v>432</v>
      </c>
      <c r="F320" s="81" t="s">
        <v>88</v>
      </c>
      <c r="G320" s="81" t="s">
        <v>86</v>
      </c>
      <c r="H320" s="81" t="s">
        <v>86</v>
      </c>
      <c r="I320" s="81" t="s">
        <v>94</v>
      </c>
      <c r="J320" s="82">
        <f t="shared" ref="J320:K335" si="52">J316</f>
        <v>142.79078409513193</v>
      </c>
      <c r="K320" s="82">
        <f t="shared" si="52"/>
        <v>29.440728353771831</v>
      </c>
      <c r="L320" s="82">
        <v>1537</v>
      </c>
      <c r="M320" s="83">
        <v>316.89999999999998</v>
      </c>
      <c r="N320" s="83">
        <f t="shared" si="41"/>
        <v>2825</v>
      </c>
    </row>
    <row r="321" spans="1:14" x14ac:dyDescent="0.25">
      <c r="A321" s="79">
        <v>318</v>
      </c>
      <c r="B321" s="79" t="s">
        <v>84</v>
      </c>
      <c r="C321" s="80" t="str">
        <f t="shared" si="42"/>
        <v>4BHK+UT</v>
      </c>
      <c r="D321" s="129">
        <f t="shared" ref="D321:D379" si="53">+D317+1</f>
        <v>3</v>
      </c>
      <c r="E321" s="79" t="s">
        <v>433</v>
      </c>
      <c r="F321" s="81" t="s">
        <v>86</v>
      </c>
      <c r="G321" s="81" t="s">
        <v>88</v>
      </c>
      <c r="H321" s="81" t="s">
        <v>86</v>
      </c>
      <c r="I321" s="81" t="s">
        <v>94</v>
      </c>
      <c r="J321" s="82">
        <f t="shared" si="52"/>
        <v>142.79078409513193</v>
      </c>
      <c r="K321" s="82">
        <f t="shared" si="52"/>
        <v>29.440728353771831</v>
      </c>
      <c r="L321" s="82">
        <v>1537</v>
      </c>
      <c r="M321" s="83">
        <v>316.89999999999998</v>
      </c>
      <c r="N321" s="83">
        <f t="shared" si="41"/>
        <v>2825</v>
      </c>
    </row>
    <row r="322" spans="1:14" x14ac:dyDescent="0.25">
      <c r="A322" s="79">
        <v>319</v>
      </c>
      <c r="B322" s="79" t="s">
        <v>84</v>
      </c>
      <c r="C322" s="80" t="str">
        <f t="shared" si="42"/>
        <v>4BHK+UT</v>
      </c>
      <c r="D322" s="129">
        <f t="shared" si="53"/>
        <v>3</v>
      </c>
      <c r="E322" s="79" t="s">
        <v>434</v>
      </c>
      <c r="F322" s="81" t="s">
        <v>86</v>
      </c>
      <c r="G322" s="81" t="s">
        <v>88</v>
      </c>
      <c r="H322" s="81" t="s">
        <v>94</v>
      </c>
      <c r="I322" s="81" t="s">
        <v>86</v>
      </c>
      <c r="J322" s="82">
        <f t="shared" si="52"/>
        <v>142.79078409513193</v>
      </c>
      <c r="K322" s="82">
        <f t="shared" si="52"/>
        <v>29.440728353771831</v>
      </c>
      <c r="L322" s="82">
        <v>1537</v>
      </c>
      <c r="M322" s="83">
        <v>316.89999999999998</v>
      </c>
      <c r="N322" s="83">
        <f t="shared" si="41"/>
        <v>2825</v>
      </c>
    </row>
    <row r="323" spans="1:14" x14ac:dyDescent="0.25">
      <c r="A323" s="79">
        <v>320</v>
      </c>
      <c r="B323" s="79" t="s">
        <v>84</v>
      </c>
      <c r="C323" s="80" t="str">
        <f t="shared" si="42"/>
        <v>4BHK+UT</v>
      </c>
      <c r="D323" s="129">
        <f t="shared" si="53"/>
        <v>3</v>
      </c>
      <c r="E323" s="79" t="s">
        <v>435</v>
      </c>
      <c r="F323" s="81" t="s">
        <v>88</v>
      </c>
      <c r="G323" s="81" t="s">
        <v>86</v>
      </c>
      <c r="H323" s="81" t="s">
        <v>94</v>
      </c>
      <c r="I323" s="81" t="s">
        <v>86</v>
      </c>
      <c r="J323" s="82">
        <f t="shared" si="52"/>
        <v>142.79078409513193</v>
      </c>
      <c r="K323" s="82">
        <f t="shared" si="52"/>
        <v>29.440728353771831</v>
      </c>
      <c r="L323" s="82">
        <v>1537</v>
      </c>
      <c r="M323" s="83">
        <v>316.89999999999998</v>
      </c>
      <c r="N323" s="83">
        <f t="shared" si="41"/>
        <v>2825</v>
      </c>
    </row>
    <row r="324" spans="1:14" x14ac:dyDescent="0.25">
      <c r="A324" s="79">
        <v>321</v>
      </c>
      <c r="B324" s="79" t="s">
        <v>84</v>
      </c>
      <c r="C324" s="80" t="str">
        <f t="shared" si="42"/>
        <v>4BHK+UT</v>
      </c>
      <c r="D324" s="129">
        <f t="shared" si="53"/>
        <v>4</v>
      </c>
      <c r="E324" s="79" t="s">
        <v>436</v>
      </c>
      <c r="F324" s="81" t="s">
        <v>88</v>
      </c>
      <c r="G324" s="81" t="s">
        <v>86</v>
      </c>
      <c r="H324" s="81" t="s">
        <v>86</v>
      </c>
      <c r="I324" s="81" t="s">
        <v>94</v>
      </c>
      <c r="J324" s="82">
        <f t="shared" si="52"/>
        <v>142.79078409513193</v>
      </c>
      <c r="K324" s="82">
        <f t="shared" si="52"/>
        <v>29.440728353771831</v>
      </c>
      <c r="L324" s="82">
        <v>1537</v>
      </c>
      <c r="M324" s="83">
        <v>316.89999999999998</v>
      </c>
      <c r="N324" s="83">
        <f t="shared" si="41"/>
        <v>2825</v>
      </c>
    </row>
    <row r="325" spans="1:14" x14ac:dyDescent="0.25">
      <c r="A325" s="79">
        <v>322</v>
      </c>
      <c r="B325" s="79" t="s">
        <v>84</v>
      </c>
      <c r="C325" s="80" t="str">
        <f t="shared" si="42"/>
        <v>4BHK+UT</v>
      </c>
      <c r="D325" s="129">
        <f t="shared" si="53"/>
        <v>4</v>
      </c>
      <c r="E325" s="79" t="s">
        <v>437</v>
      </c>
      <c r="F325" s="81" t="s">
        <v>86</v>
      </c>
      <c r="G325" s="81" t="s">
        <v>88</v>
      </c>
      <c r="H325" s="81" t="s">
        <v>86</v>
      </c>
      <c r="I325" s="81" t="s">
        <v>94</v>
      </c>
      <c r="J325" s="82">
        <f t="shared" si="52"/>
        <v>142.79078409513193</v>
      </c>
      <c r="K325" s="82">
        <f t="shared" si="52"/>
        <v>29.440728353771831</v>
      </c>
      <c r="L325" s="82">
        <v>1537</v>
      </c>
      <c r="M325" s="83">
        <v>316.89999999999998</v>
      </c>
      <c r="N325" s="83">
        <f t="shared" ref="N325:N388" si="54">+INDEX($Q$4:$AA$20,MATCH(C325,$X$4:$X$20,0),9)</f>
        <v>2825</v>
      </c>
    </row>
    <row r="326" spans="1:14" x14ac:dyDescent="0.25">
      <c r="A326" s="79">
        <v>323</v>
      </c>
      <c r="B326" s="79" t="s">
        <v>84</v>
      </c>
      <c r="C326" s="80" t="str">
        <f t="shared" ref="C326:C389" si="55">+IF(ABS(L326-$V$4=0),$X$4,IF(ABS(L326-$V$6=0),$X$6,IF(ABS(L326-$V$7=0),$X$7,IF(ABS(L326-$V$8=0),$X$8,IF(ABS(L326-$V$9=0),$X$9,IF(ABS(L326-$V$10=0),$X$10,IF(ABS(L326-$V$11=0),$X$11,IF(ABS(L326-$V$15=0),$X$15,IF(ABS(L326-$V$17=0),$X$17,IF(ABS(L326-$V$18=0),$X$18,IF(ABS(L326-$V$19=0),$X$19,"")))))))))))</f>
        <v>4BHK+UT</v>
      </c>
      <c r="D326" s="129">
        <f t="shared" si="53"/>
        <v>4</v>
      </c>
      <c r="E326" s="79" t="s">
        <v>438</v>
      </c>
      <c r="F326" s="81" t="s">
        <v>86</v>
      </c>
      <c r="G326" s="81" t="s">
        <v>88</v>
      </c>
      <c r="H326" s="81" t="s">
        <v>94</v>
      </c>
      <c r="I326" s="81" t="s">
        <v>86</v>
      </c>
      <c r="J326" s="82">
        <f t="shared" si="52"/>
        <v>142.79078409513193</v>
      </c>
      <c r="K326" s="82">
        <f t="shared" si="52"/>
        <v>29.440728353771831</v>
      </c>
      <c r="L326" s="82">
        <v>1537</v>
      </c>
      <c r="M326" s="83">
        <v>316.89999999999998</v>
      </c>
      <c r="N326" s="83">
        <f t="shared" si="54"/>
        <v>2825</v>
      </c>
    </row>
    <row r="327" spans="1:14" x14ac:dyDescent="0.25">
      <c r="A327" s="79">
        <v>324</v>
      </c>
      <c r="B327" s="79" t="s">
        <v>84</v>
      </c>
      <c r="C327" s="80" t="str">
        <f t="shared" si="55"/>
        <v>4BHK+UT</v>
      </c>
      <c r="D327" s="129">
        <f t="shared" si="53"/>
        <v>4</v>
      </c>
      <c r="E327" s="79" t="s">
        <v>439</v>
      </c>
      <c r="F327" s="81" t="s">
        <v>88</v>
      </c>
      <c r="G327" s="81" t="s">
        <v>86</v>
      </c>
      <c r="H327" s="81" t="s">
        <v>94</v>
      </c>
      <c r="I327" s="81" t="s">
        <v>86</v>
      </c>
      <c r="J327" s="82">
        <f t="shared" si="52"/>
        <v>142.79078409513193</v>
      </c>
      <c r="K327" s="82">
        <f t="shared" si="52"/>
        <v>29.440728353771831</v>
      </c>
      <c r="L327" s="82">
        <v>1537</v>
      </c>
      <c r="M327" s="83">
        <v>316.89999999999998</v>
      </c>
      <c r="N327" s="83">
        <f t="shared" si="54"/>
        <v>2825</v>
      </c>
    </row>
    <row r="328" spans="1:14" x14ac:dyDescent="0.25">
      <c r="A328" s="79">
        <v>325</v>
      </c>
      <c r="B328" s="79" t="s">
        <v>84</v>
      </c>
      <c r="C328" s="80" t="str">
        <f t="shared" si="55"/>
        <v>4BHK+UT</v>
      </c>
      <c r="D328" s="129">
        <f t="shared" si="53"/>
        <v>5</v>
      </c>
      <c r="E328" s="79" t="s">
        <v>440</v>
      </c>
      <c r="F328" s="81" t="s">
        <v>88</v>
      </c>
      <c r="G328" s="81" t="s">
        <v>86</v>
      </c>
      <c r="H328" s="81" t="s">
        <v>86</v>
      </c>
      <c r="I328" s="81" t="s">
        <v>94</v>
      </c>
      <c r="J328" s="82">
        <f t="shared" si="52"/>
        <v>142.79078409513193</v>
      </c>
      <c r="K328" s="82">
        <f t="shared" si="52"/>
        <v>29.440728353771831</v>
      </c>
      <c r="L328" s="82">
        <v>1537</v>
      </c>
      <c r="M328" s="83">
        <v>316.89999999999998</v>
      </c>
      <c r="N328" s="83">
        <f t="shared" si="54"/>
        <v>2825</v>
      </c>
    </row>
    <row r="329" spans="1:14" x14ac:dyDescent="0.25">
      <c r="A329" s="79">
        <v>326</v>
      </c>
      <c r="B329" s="79" t="s">
        <v>84</v>
      </c>
      <c r="C329" s="80" t="str">
        <f t="shared" si="55"/>
        <v>4BHK+UT</v>
      </c>
      <c r="D329" s="129">
        <f t="shared" si="53"/>
        <v>5</v>
      </c>
      <c r="E329" s="79" t="s">
        <v>441</v>
      </c>
      <c r="F329" s="81" t="s">
        <v>86</v>
      </c>
      <c r="G329" s="81" t="s">
        <v>88</v>
      </c>
      <c r="H329" s="81" t="s">
        <v>86</v>
      </c>
      <c r="I329" s="81" t="s">
        <v>94</v>
      </c>
      <c r="J329" s="82">
        <f t="shared" si="52"/>
        <v>142.79078409513193</v>
      </c>
      <c r="K329" s="82">
        <f t="shared" si="52"/>
        <v>29.440728353771831</v>
      </c>
      <c r="L329" s="82">
        <v>1537</v>
      </c>
      <c r="M329" s="83">
        <v>316.89999999999998</v>
      </c>
      <c r="N329" s="83">
        <f t="shared" si="54"/>
        <v>2825</v>
      </c>
    </row>
    <row r="330" spans="1:14" x14ac:dyDescent="0.25">
      <c r="A330" s="79">
        <v>327</v>
      </c>
      <c r="B330" s="79" t="s">
        <v>84</v>
      </c>
      <c r="C330" s="80" t="str">
        <f t="shared" si="55"/>
        <v>4BHK+UT</v>
      </c>
      <c r="D330" s="129">
        <f t="shared" si="53"/>
        <v>5</v>
      </c>
      <c r="E330" s="79" t="s">
        <v>442</v>
      </c>
      <c r="F330" s="81" t="s">
        <v>86</v>
      </c>
      <c r="G330" s="81" t="s">
        <v>88</v>
      </c>
      <c r="H330" s="81" t="s">
        <v>94</v>
      </c>
      <c r="I330" s="81" t="s">
        <v>86</v>
      </c>
      <c r="J330" s="82">
        <f t="shared" si="52"/>
        <v>142.79078409513193</v>
      </c>
      <c r="K330" s="82">
        <f t="shared" si="52"/>
        <v>29.440728353771831</v>
      </c>
      <c r="L330" s="82">
        <v>1537</v>
      </c>
      <c r="M330" s="83">
        <v>316.89999999999998</v>
      </c>
      <c r="N330" s="83">
        <f t="shared" si="54"/>
        <v>2825</v>
      </c>
    </row>
    <row r="331" spans="1:14" x14ac:dyDescent="0.25">
      <c r="A331" s="79">
        <v>328</v>
      </c>
      <c r="B331" s="79" t="s">
        <v>84</v>
      </c>
      <c r="C331" s="80" t="str">
        <f t="shared" si="55"/>
        <v>4BHK+UT</v>
      </c>
      <c r="D331" s="129">
        <f t="shared" si="53"/>
        <v>5</v>
      </c>
      <c r="E331" s="79" t="s">
        <v>443</v>
      </c>
      <c r="F331" s="81" t="s">
        <v>88</v>
      </c>
      <c r="G331" s="81" t="s">
        <v>86</v>
      </c>
      <c r="H331" s="81" t="s">
        <v>94</v>
      </c>
      <c r="I331" s="81" t="s">
        <v>86</v>
      </c>
      <c r="J331" s="82">
        <f t="shared" si="52"/>
        <v>142.79078409513193</v>
      </c>
      <c r="K331" s="82">
        <f t="shared" si="52"/>
        <v>29.440728353771831</v>
      </c>
      <c r="L331" s="82">
        <v>1537</v>
      </c>
      <c r="M331" s="83">
        <v>316.89999999999998</v>
      </c>
      <c r="N331" s="83">
        <f t="shared" si="54"/>
        <v>2825</v>
      </c>
    </row>
    <row r="332" spans="1:14" x14ac:dyDescent="0.25">
      <c r="A332" s="79">
        <v>329</v>
      </c>
      <c r="B332" s="79" t="s">
        <v>84</v>
      </c>
      <c r="C332" s="80" t="str">
        <f t="shared" si="55"/>
        <v>4BHK+UT</v>
      </c>
      <c r="D332" s="129">
        <f t="shared" si="53"/>
        <v>6</v>
      </c>
      <c r="E332" s="79" t="s">
        <v>444</v>
      </c>
      <c r="F332" s="81" t="s">
        <v>88</v>
      </c>
      <c r="G332" s="81" t="s">
        <v>86</v>
      </c>
      <c r="H332" s="81" t="s">
        <v>86</v>
      </c>
      <c r="I332" s="81" t="s">
        <v>94</v>
      </c>
      <c r="J332" s="82">
        <f t="shared" si="52"/>
        <v>142.79078409513193</v>
      </c>
      <c r="K332" s="82">
        <f t="shared" si="52"/>
        <v>29.440728353771831</v>
      </c>
      <c r="L332" s="82">
        <v>1537</v>
      </c>
      <c r="M332" s="83">
        <v>316.89999999999998</v>
      </c>
      <c r="N332" s="83">
        <f t="shared" si="54"/>
        <v>2825</v>
      </c>
    </row>
    <row r="333" spans="1:14" x14ac:dyDescent="0.25">
      <c r="A333" s="79">
        <v>330</v>
      </c>
      <c r="B333" s="79" t="s">
        <v>84</v>
      </c>
      <c r="C333" s="80" t="str">
        <f t="shared" si="55"/>
        <v>4BHK+UT</v>
      </c>
      <c r="D333" s="129">
        <f t="shared" si="53"/>
        <v>6</v>
      </c>
      <c r="E333" s="79" t="s">
        <v>445</v>
      </c>
      <c r="F333" s="81" t="s">
        <v>86</v>
      </c>
      <c r="G333" s="81" t="s">
        <v>88</v>
      </c>
      <c r="H333" s="81" t="s">
        <v>86</v>
      </c>
      <c r="I333" s="81" t="s">
        <v>94</v>
      </c>
      <c r="J333" s="82">
        <f t="shared" si="52"/>
        <v>142.79078409513193</v>
      </c>
      <c r="K333" s="82">
        <f t="shared" si="52"/>
        <v>29.440728353771831</v>
      </c>
      <c r="L333" s="82">
        <v>1537</v>
      </c>
      <c r="M333" s="83">
        <v>316.89999999999998</v>
      </c>
      <c r="N333" s="83">
        <f t="shared" si="54"/>
        <v>2825</v>
      </c>
    </row>
    <row r="334" spans="1:14" x14ac:dyDescent="0.25">
      <c r="A334" s="79">
        <v>331</v>
      </c>
      <c r="B334" s="79" t="s">
        <v>84</v>
      </c>
      <c r="C334" s="80" t="str">
        <f t="shared" si="55"/>
        <v>4BHK+UT</v>
      </c>
      <c r="D334" s="129">
        <f t="shared" si="53"/>
        <v>6</v>
      </c>
      <c r="E334" s="79" t="s">
        <v>446</v>
      </c>
      <c r="F334" s="81" t="s">
        <v>86</v>
      </c>
      <c r="G334" s="81" t="s">
        <v>88</v>
      </c>
      <c r="H334" s="81" t="s">
        <v>94</v>
      </c>
      <c r="I334" s="81" t="s">
        <v>86</v>
      </c>
      <c r="J334" s="82">
        <f t="shared" si="52"/>
        <v>142.79078409513193</v>
      </c>
      <c r="K334" s="82">
        <f t="shared" si="52"/>
        <v>29.440728353771831</v>
      </c>
      <c r="L334" s="82">
        <v>1537</v>
      </c>
      <c r="M334" s="83">
        <v>316.89999999999998</v>
      </c>
      <c r="N334" s="83">
        <f t="shared" si="54"/>
        <v>2825</v>
      </c>
    </row>
    <row r="335" spans="1:14" x14ac:dyDescent="0.25">
      <c r="A335" s="79">
        <v>332</v>
      </c>
      <c r="B335" s="79" t="s">
        <v>84</v>
      </c>
      <c r="C335" s="80" t="str">
        <f t="shared" si="55"/>
        <v>4BHK+UT</v>
      </c>
      <c r="D335" s="129">
        <f t="shared" si="53"/>
        <v>6</v>
      </c>
      <c r="E335" s="79" t="s">
        <v>447</v>
      </c>
      <c r="F335" s="81" t="s">
        <v>88</v>
      </c>
      <c r="G335" s="81" t="s">
        <v>86</v>
      </c>
      <c r="H335" s="81" t="s">
        <v>94</v>
      </c>
      <c r="I335" s="81" t="s">
        <v>86</v>
      </c>
      <c r="J335" s="82">
        <f t="shared" si="52"/>
        <v>142.79078409513193</v>
      </c>
      <c r="K335" s="82">
        <f t="shared" si="52"/>
        <v>29.440728353771831</v>
      </c>
      <c r="L335" s="82">
        <v>1537</v>
      </c>
      <c r="M335" s="83">
        <v>316.89999999999998</v>
      </c>
      <c r="N335" s="83">
        <f t="shared" si="54"/>
        <v>2825</v>
      </c>
    </row>
    <row r="336" spans="1:14" x14ac:dyDescent="0.25">
      <c r="A336" s="79">
        <v>333</v>
      </c>
      <c r="B336" s="79" t="s">
        <v>84</v>
      </c>
      <c r="C336" s="80" t="str">
        <f t="shared" si="55"/>
        <v>4BHK+UT</v>
      </c>
      <c r="D336" s="129">
        <f t="shared" si="53"/>
        <v>7</v>
      </c>
      <c r="E336" s="79" t="s">
        <v>448</v>
      </c>
      <c r="F336" s="81" t="s">
        <v>88</v>
      </c>
      <c r="G336" s="81" t="s">
        <v>86</v>
      </c>
      <c r="H336" s="81" t="s">
        <v>86</v>
      </c>
      <c r="I336" s="81" t="s">
        <v>94</v>
      </c>
      <c r="J336" s="82">
        <f t="shared" ref="J336:K351" si="56">J332</f>
        <v>142.79078409513193</v>
      </c>
      <c r="K336" s="82">
        <f t="shared" si="56"/>
        <v>29.440728353771831</v>
      </c>
      <c r="L336" s="82">
        <v>1537</v>
      </c>
      <c r="M336" s="83">
        <v>316.89999999999998</v>
      </c>
      <c r="N336" s="83">
        <f t="shared" si="54"/>
        <v>2825</v>
      </c>
    </row>
    <row r="337" spans="1:14" x14ac:dyDescent="0.25">
      <c r="A337" s="79">
        <v>334</v>
      </c>
      <c r="B337" s="79" t="s">
        <v>84</v>
      </c>
      <c r="C337" s="80" t="str">
        <f t="shared" si="55"/>
        <v>4BHK+UT</v>
      </c>
      <c r="D337" s="129">
        <f t="shared" si="53"/>
        <v>7</v>
      </c>
      <c r="E337" s="79" t="s">
        <v>449</v>
      </c>
      <c r="F337" s="81" t="s">
        <v>86</v>
      </c>
      <c r="G337" s="81" t="s">
        <v>88</v>
      </c>
      <c r="H337" s="81" t="s">
        <v>86</v>
      </c>
      <c r="I337" s="81" t="s">
        <v>94</v>
      </c>
      <c r="J337" s="82">
        <f t="shared" si="56"/>
        <v>142.79078409513193</v>
      </c>
      <c r="K337" s="82">
        <f t="shared" si="56"/>
        <v>29.440728353771831</v>
      </c>
      <c r="L337" s="82">
        <v>1537</v>
      </c>
      <c r="M337" s="83">
        <v>316.89999999999998</v>
      </c>
      <c r="N337" s="83">
        <f t="shared" si="54"/>
        <v>2825</v>
      </c>
    </row>
    <row r="338" spans="1:14" x14ac:dyDescent="0.25">
      <c r="A338" s="79">
        <v>335</v>
      </c>
      <c r="B338" s="79" t="s">
        <v>84</v>
      </c>
      <c r="C338" s="80" t="str">
        <f t="shared" si="55"/>
        <v>4BHK+UT</v>
      </c>
      <c r="D338" s="129">
        <f t="shared" si="53"/>
        <v>7</v>
      </c>
      <c r="E338" s="79" t="s">
        <v>450</v>
      </c>
      <c r="F338" s="81" t="s">
        <v>86</v>
      </c>
      <c r="G338" s="81" t="s">
        <v>88</v>
      </c>
      <c r="H338" s="81" t="s">
        <v>94</v>
      </c>
      <c r="I338" s="81" t="s">
        <v>86</v>
      </c>
      <c r="J338" s="82">
        <f t="shared" si="56"/>
        <v>142.79078409513193</v>
      </c>
      <c r="K338" s="82">
        <f t="shared" si="56"/>
        <v>29.440728353771831</v>
      </c>
      <c r="L338" s="82">
        <v>1537</v>
      </c>
      <c r="M338" s="83">
        <v>316.89999999999998</v>
      </c>
      <c r="N338" s="83">
        <f t="shared" si="54"/>
        <v>2825</v>
      </c>
    </row>
    <row r="339" spans="1:14" x14ac:dyDescent="0.25">
      <c r="A339" s="79">
        <v>336</v>
      </c>
      <c r="B339" s="79" t="s">
        <v>84</v>
      </c>
      <c r="C339" s="80" t="str">
        <f t="shared" si="55"/>
        <v>4BHK+UT</v>
      </c>
      <c r="D339" s="129">
        <f t="shared" si="53"/>
        <v>7</v>
      </c>
      <c r="E339" s="79" t="s">
        <v>451</v>
      </c>
      <c r="F339" s="81" t="s">
        <v>88</v>
      </c>
      <c r="G339" s="81" t="s">
        <v>86</v>
      </c>
      <c r="H339" s="81" t="s">
        <v>94</v>
      </c>
      <c r="I339" s="81" t="s">
        <v>86</v>
      </c>
      <c r="J339" s="82">
        <f t="shared" si="56"/>
        <v>142.79078409513193</v>
      </c>
      <c r="K339" s="82">
        <f t="shared" si="56"/>
        <v>29.440728353771831</v>
      </c>
      <c r="L339" s="82">
        <v>1537</v>
      </c>
      <c r="M339" s="83">
        <v>316.89999999999998</v>
      </c>
      <c r="N339" s="83">
        <f t="shared" si="54"/>
        <v>2825</v>
      </c>
    </row>
    <row r="340" spans="1:14" x14ac:dyDescent="0.25">
      <c r="A340" s="79">
        <v>337</v>
      </c>
      <c r="B340" s="79" t="s">
        <v>84</v>
      </c>
      <c r="C340" s="80" t="str">
        <f t="shared" si="55"/>
        <v>4BHK+UT</v>
      </c>
      <c r="D340" s="129">
        <f t="shared" si="53"/>
        <v>8</v>
      </c>
      <c r="E340" s="79" t="s">
        <v>452</v>
      </c>
      <c r="F340" s="81" t="s">
        <v>88</v>
      </c>
      <c r="G340" s="81" t="s">
        <v>86</v>
      </c>
      <c r="H340" s="81" t="s">
        <v>86</v>
      </c>
      <c r="I340" s="81" t="s">
        <v>94</v>
      </c>
      <c r="J340" s="82">
        <f t="shared" si="56"/>
        <v>142.79078409513193</v>
      </c>
      <c r="K340" s="82">
        <f t="shared" si="56"/>
        <v>29.440728353771831</v>
      </c>
      <c r="L340" s="82">
        <v>1537</v>
      </c>
      <c r="M340" s="83">
        <v>316.89999999999998</v>
      </c>
      <c r="N340" s="83">
        <f t="shared" si="54"/>
        <v>2825</v>
      </c>
    </row>
    <row r="341" spans="1:14" x14ac:dyDescent="0.25">
      <c r="A341" s="79">
        <v>338</v>
      </c>
      <c r="B341" s="79" t="s">
        <v>84</v>
      </c>
      <c r="C341" s="80" t="str">
        <f t="shared" si="55"/>
        <v>4BHK+UT</v>
      </c>
      <c r="D341" s="129">
        <f t="shared" si="53"/>
        <v>8</v>
      </c>
      <c r="E341" s="79" t="s">
        <v>453</v>
      </c>
      <c r="F341" s="81" t="s">
        <v>86</v>
      </c>
      <c r="G341" s="81" t="s">
        <v>88</v>
      </c>
      <c r="H341" s="81" t="s">
        <v>86</v>
      </c>
      <c r="I341" s="81" t="s">
        <v>94</v>
      </c>
      <c r="J341" s="82">
        <f t="shared" si="56"/>
        <v>142.79078409513193</v>
      </c>
      <c r="K341" s="82">
        <f t="shared" si="56"/>
        <v>29.440728353771831</v>
      </c>
      <c r="L341" s="82">
        <v>1537</v>
      </c>
      <c r="M341" s="83">
        <v>316.89999999999998</v>
      </c>
      <c r="N341" s="83">
        <f t="shared" si="54"/>
        <v>2825</v>
      </c>
    </row>
    <row r="342" spans="1:14" x14ac:dyDescent="0.25">
      <c r="A342" s="79">
        <v>339</v>
      </c>
      <c r="B342" s="79" t="s">
        <v>84</v>
      </c>
      <c r="C342" s="80" t="str">
        <f t="shared" si="55"/>
        <v>4BHK+UT</v>
      </c>
      <c r="D342" s="129">
        <f t="shared" si="53"/>
        <v>8</v>
      </c>
      <c r="E342" s="79" t="s">
        <v>454</v>
      </c>
      <c r="F342" s="81" t="s">
        <v>86</v>
      </c>
      <c r="G342" s="81" t="s">
        <v>88</v>
      </c>
      <c r="H342" s="81" t="s">
        <v>94</v>
      </c>
      <c r="I342" s="81" t="s">
        <v>86</v>
      </c>
      <c r="J342" s="82">
        <f t="shared" si="56"/>
        <v>142.79078409513193</v>
      </c>
      <c r="K342" s="82">
        <f t="shared" si="56"/>
        <v>29.440728353771831</v>
      </c>
      <c r="L342" s="82">
        <v>1537</v>
      </c>
      <c r="M342" s="83">
        <v>316.89999999999998</v>
      </c>
      <c r="N342" s="83">
        <f t="shared" si="54"/>
        <v>2825</v>
      </c>
    </row>
    <row r="343" spans="1:14" x14ac:dyDescent="0.25">
      <c r="A343" s="79">
        <v>340</v>
      </c>
      <c r="B343" s="79" t="s">
        <v>84</v>
      </c>
      <c r="C343" s="80" t="str">
        <f t="shared" si="55"/>
        <v>4BHK+UT</v>
      </c>
      <c r="D343" s="129">
        <f t="shared" si="53"/>
        <v>8</v>
      </c>
      <c r="E343" s="79" t="s">
        <v>455</v>
      </c>
      <c r="F343" s="81" t="s">
        <v>88</v>
      </c>
      <c r="G343" s="81" t="s">
        <v>86</v>
      </c>
      <c r="H343" s="81" t="s">
        <v>94</v>
      </c>
      <c r="I343" s="81" t="s">
        <v>86</v>
      </c>
      <c r="J343" s="82">
        <f t="shared" si="56"/>
        <v>142.79078409513193</v>
      </c>
      <c r="K343" s="82">
        <f t="shared" si="56"/>
        <v>29.440728353771831</v>
      </c>
      <c r="L343" s="82">
        <v>1537</v>
      </c>
      <c r="M343" s="83">
        <v>316.89999999999998</v>
      </c>
      <c r="N343" s="83">
        <f t="shared" si="54"/>
        <v>2825</v>
      </c>
    </row>
    <row r="344" spans="1:14" x14ac:dyDescent="0.25">
      <c r="A344" s="79">
        <v>341</v>
      </c>
      <c r="B344" s="79" t="s">
        <v>84</v>
      </c>
      <c r="C344" s="80" t="str">
        <f t="shared" si="55"/>
        <v>4BHK+UT</v>
      </c>
      <c r="D344" s="129">
        <f t="shared" si="53"/>
        <v>9</v>
      </c>
      <c r="E344" s="79" t="s">
        <v>456</v>
      </c>
      <c r="F344" s="81" t="s">
        <v>88</v>
      </c>
      <c r="G344" s="81" t="s">
        <v>86</v>
      </c>
      <c r="H344" s="81" t="s">
        <v>86</v>
      </c>
      <c r="I344" s="81" t="s">
        <v>94</v>
      </c>
      <c r="J344" s="82">
        <f t="shared" si="56"/>
        <v>142.79078409513193</v>
      </c>
      <c r="K344" s="82">
        <f t="shared" si="56"/>
        <v>29.440728353771831</v>
      </c>
      <c r="L344" s="82">
        <v>1537</v>
      </c>
      <c r="M344" s="83">
        <v>316.89999999999998</v>
      </c>
      <c r="N344" s="83">
        <f t="shared" si="54"/>
        <v>2825</v>
      </c>
    </row>
    <row r="345" spans="1:14" x14ac:dyDescent="0.25">
      <c r="A345" s="79">
        <v>342</v>
      </c>
      <c r="B345" s="79" t="s">
        <v>84</v>
      </c>
      <c r="C345" s="80" t="str">
        <f t="shared" si="55"/>
        <v>4BHK+UT</v>
      </c>
      <c r="D345" s="129">
        <f t="shared" si="53"/>
        <v>9</v>
      </c>
      <c r="E345" s="79" t="s">
        <v>457</v>
      </c>
      <c r="F345" s="81" t="s">
        <v>86</v>
      </c>
      <c r="G345" s="81" t="s">
        <v>88</v>
      </c>
      <c r="H345" s="81" t="s">
        <v>86</v>
      </c>
      <c r="I345" s="81" t="s">
        <v>94</v>
      </c>
      <c r="J345" s="82">
        <f t="shared" si="56"/>
        <v>142.79078409513193</v>
      </c>
      <c r="K345" s="82">
        <f t="shared" si="56"/>
        <v>29.440728353771831</v>
      </c>
      <c r="L345" s="82">
        <v>1537</v>
      </c>
      <c r="M345" s="83">
        <v>316.89999999999998</v>
      </c>
      <c r="N345" s="83">
        <f t="shared" si="54"/>
        <v>2825</v>
      </c>
    </row>
    <row r="346" spans="1:14" x14ac:dyDescent="0.25">
      <c r="A346" s="79">
        <v>343</v>
      </c>
      <c r="B346" s="79" t="s">
        <v>84</v>
      </c>
      <c r="C346" s="80" t="str">
        <f t="shared" si="55"/>
        <v>4BHK+UT</v>
      </c>
      <c r="D346" s="129">
        <f t="shared" si="53"/>
        <v>9</v>
      </c>
      <c r="E346" s="79" t="s">
        <v>458</v>
      </c>
      <c r="F346" s="81" t="s">
        <v>86</v>
      </c>
      <c r="G346" s="81" t="s">
        <v>88</v>
      </c>
      <c r="H346" s="81" t="s">
        <v>94</v>
      </c>
      <c r="I346" s="81" t="s">
        <v>86</v>
      </c>
      <c r="J346" s="82">
        <f t="shared" si="56"/>
        <v>142.79078409513193</v>
      </c>
      <c r="K346" s="82">
        <f t="shared" si="56"/>
        <v>29.440728353771831</v>
      </c>
      <c r="L346" s="82">
        <v>1537</v>
      </c>
      <c r="M346" s="83">
        <v>316.89999999999998</v>
      </c>
      <c r="N346" s="83">
        <f t="shared" si="54"/>
        <v>2825</v>
      </c>
    </row>
    <row r="347" spans="1:14" x14ac:dyDescent="0.25">
      <c r="A347" s="79">
        <v>344</v>
      </c>
      <c r="B347" s="79" t="s">
        <v>84</v>
      </c>
      <c r="C347" s="80" t="str">
        <f t="shared" si="55"/>
        <v>4BHK+UT</v>
      </c>
      <c r="D347" s="129">
        <f t="shared" si="53"/>
        <v>9</v>
      </c>
      <c r="E347" s="79" t="s">
        <v>459</v>
      </c>
      <c r="F347" s="81" t="s">
        <v>88</v>
      </c>
      <c r="G347" s="81" t="s">
        <v>86</v>
      </c>
      <c r="H347" s="81" t="s">
        <v>94</v>
      </c>
      <c r="I347" s="81" t="s">
        <v>86</v>
      </c>
      <c r="J347" s="82">
        <f t="shared" si="56"/>
        <v>142.79078409513193</v>
      </c>
      <c r="K347" s="82">
        <f t="shared" si="56"/>
        <v>29.440728353771831</v>
      </c>
      <c r="L347" s="82">
        <v>1537</v>
      </c>
      <c r="M347" s="83">
        <v>316.89999999999998</v>
      </c>
      <c r="N347" s="83">
        <f t="shared" si="54"/>
        <v>2825</v>
      </c>
    </row>
    <row r="348" spans="1:14" x14ac:dyDescent="0.25">
      <c r="A348" s="79">
        <v>345</v>
      </c>
      <c r="B348" s="79" t="s">
        <v>84</v>
      </c>
      <c r="C348" s="80" t="str">
        <f t="shared" si="55"/>
        <v>4BHK+UT</v>
      </c>
      <c r="D348" s="129">
        <f t="shared" si="53"/>
        <v>10</v>
      </c>
      <c r="E348" s="79" t="s">
        <v>460</v>
      </c>
      <c r="F348" s="81" t="s">
        <v>88</v>
      </c>
      <c r="G348" s="81" t="s">
        <v>86</v>
      </c>
      <c r="H348" s="81" t="s">
        <v>86</v>
      </c>
      <c r="I348" s="81" t="s">
        <v>94</v>
      </c>
      <c r="J348" s="82">
        <f t="shared" si="56"/>
        <v>142.79078409513193</v>
      </c>
      <c r="K348" s="82">
        <f t="shared" si="56"/>
        <v>29.440728353771831</v>
      </c>
      <c r="L348" s="82">
        <v>1537</v>
      </c>
      <c r="M348" s="83">
        <v>316.89999999999998</v>
      </c>
      <c r="N348" s="83">
        <f t="shared" si="54"/>
        <v>2825</v>
      </c>
    </row>
    <row r="349" spans="1:14" x14ac:dyDescent="0.25">
      <c r="A349" s="79">
        <v>346</v>
      </c>
      <c r="B349" s="79" t="s">
        <v>84</v>
      </c>
      <c r="C349" s="80" t="str">
        <f t="shared" si="55"/>
        <v>4BHK+UT</v>
      </c>
      <c r="D349" s="129">
        <f t="shared" si="53"/>
        <v>10</v>
      </c>
      <c r="E349" s="79" t="s">
        <v>461</v>
      </c>
      <c r="F349" s="81" t="s">
        <v>86</v>
      </c>
      <c r="G349" s="81" t="s">
        <v>88</v>
      </c>
      <c r="H349" s="81" t="s">
        <v>86</v>
      </c>
      <c r="I349" s="81" t="s">
        <v>94</v>
      </c>
      <c r="J349" s="82">
        <f t="shared" si="56"/>
        <v>142.79078409513193</v>
      </c>
      <c r="K349" s="82">
        <f t="shared" si="56"/>
        <v>29.440728353771831</v>
      </c>
      <c r="L349" s="82">
        <v>1537</v>
      </c>
      <c r="M349" s="83">
        <v>316.89999999999998</v>
      </c>
      <c r="N349" s="83">
        <f t="shared" si="54"/>
        <v>2825</v>
      </c>
    </row>
    <row r="350" spans="1:14" x14ac:dyDescent="0.25">
      <c r="A350" s="79">
        <v>347</v>
      </c>
      <c r="B350" s="79" t="s">
        <v>84</v>
      </c>
      <c r="C350" s="80" t="str">
        <f t="shared" si="55"/>
        <v>4BHK+UT</v>
      </c>
      <c r="D350" s="129">
        <f t="shared" si="53"/>
        <v>10</v>
      </c>
      <c r="E350" s="79" t="s">
        <v>462</v>
      </c>
      <c r="F350" s="81" t="s">
        <v>86</v>
      </c>
      <c r="G350" s="81" t="s">
        <v>88</v>
      </c>
      <c r="H350" s="81" t="s">
        <v>94</v>
      </c>
      <c r="I350" s="81" t="s">
        <v>86</v>
      </c>
      <c r="J350" s="82">
        <f t="shared" si="56"/>
        <v>142.79078409513193</v>
      </c>
      <c r="K350" s="82">
        <f t="shared" si="56"/>
        <v>29.440728353771831</v>
      </c>
      <c r="L350" s="82">
        <v>1537</v>
      </c>
      <c r="M350" s="83">
        <v>316.89999999999998</v>
      </c>
      <c r="N350" s="83">
        <f t="shared" si="54"/>
        <v>2825</v>
      </c>
    </row>
    <row r="351" spans="1:14" x14ac:dyDescent="0.25">
      <c r="A351" s="79">
        <v>348</v>
      </c>
      <c r="B351" s="79" t="s">
        <v>84</v>
      </c>
      <c r="C351" s="80" t="str">
        <f t="shared" si="55"/>
        <v>4BHK+UT</v>
      </c>
      <c r="D351" s="129">
        <f t="shared" si="53"/>
        <v>10</v>
      </c>
      <c r="E351" s="79" t="s">
        <v>463</v>
      </c>
      <c r="F351" s="81" t="s">
        <v>88</v>
      </c>
      <c r="G351" s="81" t="s">
        <v>86</v>
      </c>
      <c r="H351" s="81" t="s">
        <v>94</v>
      </c>
      <c r="I351" s="81" t="s">
        <v>86</v>
      </c>
      <c r="J351" s="82">
        <f t="shared" si="56"/>
        <v>142.79078409513193</v>
      </c>
      <c r="K351" s="82">
        <f t="shared" si="56"/>
        <v>29.440728353771831</v>
      </c>
      <c r="L351" s="82">
        <v>1537</v>
      </c>
      <c r="M351" s="83">
        <v>316.89999999999998</v>
      </c>
      <c r="N351" s="83">
        <f t="shared" si="54"/>
        <v>2825</v>
      </c>
    </row>
    <row r="352" spans="1:14" x14ac:dyDescent="0.25">
      <c r="A352" s="79">
        <v>349</v>
      </c>
      <c r="B352" s="79" t="s">
        <v>84</v>
      </c>
      <c r="C352" s="80" t="str">
        <f t="shared" si="55"/>
        <v>4BHK+UT</v>
      </c>
      <c r="D352" s="129">
        <f t="shared" si="53"/>
        <v>11</v>
      </c>
      <c r="E352" s="79" t="s">
        <v>464</v>
      </c>
      <c r="F352" s="81" t="s">
        <v>88</v>
      </c>
      <c r="G352" s="81" t="s">
        <v>86</v>
      </c>
      <c r="H352" s="81" t="s">
        <v>86</v>
      </c>
      <c r="I352" s="81" t="s">
        <v>94</v>
      </c>
      <c r="J352" s="82">
        <f t="shared" ref="J352:K367" si="57">J348</f>
        <v>142.79078409513193</v>
      </c>
      <c r="K352" s="82">
        <f t="shared" si="57"/>
        <v>29.440728353771831</v>
      </c>
      <c r="L352" s="82">
        <v>1537</v>
      </c>
      <c r="M352" s="83">
        <v>316.89999999999998</v>
      </c>
      <c r="N352" s="83">
        <f t="shared" si="54"/>
        <v>2825</v>
      </c>
    </row>
    <row r="353" spans="1:14" x14ac:dyDescent="0.25">
      <c r="A353" s="79">
        <v>350</v>
      </c>
      <c r="B353" s="79" t="s">
        <v>84</v>
      </c>
      <c r="C353" s="80" t="str">
        <f t="shared" si="55"/>
        <v>4BHK+UT</v>
      </c>
      <c r="D353" s="129">
        <f t="shared" si="53"/>
        <v>11</v>
      </c>
      <c r="E353" s="79" t="s">
        <v>465</v>
      </c>
      <c r="F353" s="81" t="s">
        <v>86</v>
      </c>
      <c r="G353" s="81" t="s">
        <v>88</v>
      </c>
      <c r="H353" s="81" t="s">
        <v>86</v>
      </c>
      <c r="I353" s="81" t="s">
        <v>94</v>
      </c>
      <c r="J353" s="82">
        <f t="shared" si="57"/>
        <v>142.79078409513193</v>
      </c>
      <c r="K353" s="82">
        <f t="shared" si="57"/>
        <v>29.440728353771831</v>
      </c>
      <c r="L353" s="82">
        <v>1537</v>
      </c>
      <c r="M353" s="83">
        <v>316.89999999999998</v>
      </c>
      <c r="N353" s="83">
        <f t="shared" si="54"/>
        <v>2825</v>
      </c>
    </row>
    <row r="354" spans="1:14" x14ac:dyDescent="0.25">
      <c r="A354" s="79">
        <v>351</v>
      </c>
      <c r="B354" s="79" t="s">
        <v>84</v>
      </c>
      <c r="C354" s="80" t="str">
        <f t="shared" si="55"/>
        <v>4BHK+UT</v>
      </c>
      <c r="D354" s="129">
        <f t="shared" si="53"/>
        <v>11</v>
      </c>
      <c r="E354" s="79" t="s">
        <v>466</v>
      </c>
      <c r="F354" s="81" t="s">
        <v>86</v>
      </c>
      <c r="G354" s="81" t="s">
        <v>88</v>
      </c>
      <c r="H354" s="81" t="s">
        <v>94</v>
      </c>
      <c r="I354" s="81" t="s">
        <v>86</v>
      </c>
      <c r="J354" s="82">
        <f t="shared" si="57"/>
        <v>142.79078409513193</v>
      </c>
      <c r="K354" s="82">
        <f t="shared" si="57"/>
        <v>29.440728353771831</v>
      </c>
      <c r="L354" s="82">
        <v>1537</v>
      </c>
      <c r="M354" s="83">
        <v>316.89999999999998</v>
      </c>
      <c r="N354" s="83">
        <f t="shared" si="54"/>
        <v>2825</v>
      </c>
    </row>
    <row r="355" spans="1:14" x14ac:dyDescent="0.25">
      <c r="A355" s="79">
        <v>352</v>
      </c>
      <c r="B355" s="79" t="s">
        <v>84</v>
      </c>
      <c r="C355" s="80" t="str">
        <f t="shared" si="55"/>
        <v>4BHK+UT</v>
      </c>
      <c r="D355" s="129">
        <f t="shared" si="53"/>
        <v>11</v>
      </c>
      <c r="E355" s="79" t="s">
        <v>467</v>
      </c>
      <c r="F355" s="81" t="s">
        <v>88</v>
      </c>
      <c r="G355" s="81" t="s">
        <v>86</v>
      </c>
      <c r="H355" s="81" t="s">
        <v>94</v>
      </c>
      <c r="I355" s="81" t="s">
        <v>86</v>
      </c>
      <c r="J355" s="82">
        <f t="shared" si="57"/>
        <v>142.79078409513193</v>
      </c>
      <c r="K355" s="82">
        <f t="shared" si="57"/>
        <v>29.440728353771831</v>
      </c>
      <c r="L355" s="82">
        <v>1537</v>
      </c>
      <c r="M355" s="83">
        <v>316.89999999999998</v>
      </c>
      <c r="N355" s="83">
        <f t="shared" si="54"/>
        <v>2825</v>
      </c>
    </row>
    <row r="356" spans="1:14" x14ac:dyDescent="0.25">
      <c r="A356" s="79">
        <v>353</v>
      </c>
      <c r="B356" s="79" t="s">
        <v>84</v>
      </c>
      <c r="C356" s="80" t="str">
        <f t="shared" si="55"/>
        <v>4BHK+UT</v>
      </c>
      <c r="D356" s="129">
        <f t="shared" si="53"/>
        <v>12</v>
      </c>
      <c r="E356" s="79" t="s">
        <v>468</v>
      </c>
      <c r="F356" s="81" t="s">
        <v>88</v>
      </c>
      <c r="G356" s="81" t="s">
        <v>86</v>
      </c>
      <c r="H356" s="81" t="s">
        <v>86</v>
      </c>
      <c r="I356" s="81" t="s">
        <v>94</v>
      </c>
      <c r="J356" s="82">
        <f t="shared" si="57"/>
        <v>142.79078409513193</v>
      </c>
      <c r="K356" s="82">
        <f t="shared" si="57"/>
        <v>29.440728353771831</v>
      </c>
      <c r="L356" s="82">
        <v>1537</v>
      </c>
      <c r="M356" s="83">
        <v>316.89999999999998</v>
      </c>
      <c r="N356" s="83">
        <f t="shared" si="54"/>
        <v>2825</v>
      </c>
    </row>
    <row r="357" spans="1:14" x14ac:dyDescent="0.25">
      <c r="A357" s="79">
        <v>354</v>
      </c>
      <c r="B357" s="79" t="s">
        <v>84</v>
      </c>
      <c r="C357" s="80" t="str">
        <f t="shared" si="55"/>
        <v>4BHK+UT</v>
      </c>
      <c r="D357" s="129">
        <f t="shared" si="53"/>
        <v>12</v>
      </c>
      <c r="E357" s="79" t="s">
        <v>469</v>
      </c>
      <c r="F357" s="81" t="s">
        <v>86</v>
      </c>
      <c r="G357" s="81" t="s">
        <v>88</v>
      </c>
      <c r="H357" s="81" t="s">
        <v>86</v>
      </c>
      <c r="I357" s="81" t="s">
        <v>94</v>
      </c>
      <c r="J357" s="82">
        <f t="shared" si="57"/>
        <v>142.79078409513193</v>
      </c>
      <c r="K357" s="82">
        <f t="shared" si="57"/>
        <v>29.440728353771831</v>
      </c>
      <c r="L357" s="82">
        <v>1537</v>
      </c>
      <c r="M357" s="83">
        <v>316.89999999999998</v>
      </c>
      <c r="N357" s="83">
        <f t="shared" si="54"/>
        <v>2825</v>
      </c>
    </row>
    <row r="358" spans="1:14" x14ac:dyDescent="0.25">
      <c r="A358" s="79">
        <v>355</v>
      </c>
      <c r="B358" s="79" t="s">
        <v>84</v>
      </c>
      <c r="C358" s="80" t="str">
        <f t="shared" si="55"/>
        <v>4BHK+UT</v>
      </c>
      <c r="D358" s="129">
        <f t="shared" si="53"/>
        <v>12</v>
      </c>
      <c r="E358" s="79" t="s">
        <v>470</v>
      </c>
      <c r="F358" s="81" t="s">
        <v>86</v>
      </c>
      <c r="G358" s="81" t="s">
        <v>88</v>
      </c>
      <c r="H358" s="81" t="s">
        <v>94</v>
      </c>
      <c r="I358" s="81" t="s">
        <v>86</v>
      </c>
      <c r="J358" s="82">
        <f t="shared" si="57"/>
        <v>142.79078409513193</v>
      </c>
      <c r="K358" s="82">
        <f t="shared" si="57"/>
        <v>29.440728353771831</v>
      </c>
      <c r="L358" s="82">
        <v>1537</v>
      </c>
      <c r="M358" s="83">
        <v>316.89999999999998</v>
      </c>
      <c r="N358" s="83">
        <f t="shared" si="54"/>
        <v>2825</v>
      </c>
    </row>
    <row r="359" spans="1:14" x14ac:dyDescent="0.25">
      <c r="A359" s="79">
        <v>356</v>
      </c>
      <c r="B359" s="79" t="s">
        <v>84</v>
      </c>
      <c r="C359" s="80" t="str">
        <f t="shared" si="55"/>
        <v>4BHK+UT</v>
      </c>
      <c r="D359" s="129">
        <f t="shared" si="53"/>
        <v>12</v>
      </c>
      <c r="E359" s="79" t="s">
        <v>471</v>
      </c>
      <c r="F359" s="81" t="s">
        <v>88</v>
      </c>
      <c r="G359" s="81" t="s">
        <v>86</v>
      </c>
      <c r="H359" s="81" t="s">
        <v>94</v>
      </c>
      <c r="I359" s="81" t="s">
        <v>86</v>
      </c>
      <c r="J359" s="82">
        <f t="shared" si="57"/>
        <v>142.79078409513193</v>
      </c>
      <c r="K359" s="82">
        <f t="shared" si="57"/>
        <v>29.440728353771831</v>
      </c>
      <c r="L359" s="82">
        <v>1537</v>
      </c>
      <c r="M359" s="83">
        <v>316.89999999999998</v>
      </c>
      <c r="N359" s="83">
        <f t="shared" si="54"/>
        <v>2825</v>
      </c>
    </row>
    <row r="360" spans="1:14" x14ac:dyDescent="0.25">
      <c r="A360" s="79">
        <v>357</v>
      </c>
      <c r="B360" s="79" t="s">
        <v>84</v>
      </c>
      <c r="C360" s="80" t="str">
        <f t="shared" si="55"/>
        <v>4BHK+UT</v>
      </c>
      <c r="D360" s="129">
        <f t="shared" si="53"/>
        <v>13</v>
      </c>
      <c r="E360" s="79" t="s">
        <v>472</v>
      </c>
      <c r="F360" s="81" t="s">
        <v>88</v>
      </c>
      <c r="G360" s="81" t="s">
        <v>86</v>
      </c>
      <c r="H360" s="81" t="s">
        <v>86</v>
      </c>
      <c r="I360" s="81" t="s">
        <v>94</v>
      </c>
      <c r="J360" s="82">
        <f t="shared" si="57"/>
        <v>142.79078409513193</v>
      </c>
      <c r="K360" s="82">
        <f t="shared" si="57"/>
        <v>29.440728353771831</v>
      </c>
      <c r="L360" s="82">
        <v>1537</v>
      </c>
      <c r="M360" s="83">
        <v>316.89999999999998</v>
      </c>
      <c r="N360" s="83">
        <f t="shared" si="54"/>
        <v>2825</v>
      </c>
    </row>
    <row r="361" spans="1:14" x14ac:dyDescent="0.25">
      <c r="A361" s="79">
        <v>358</v>
      </c>
      <c r="B361" s="79" t="s">
        <v>84</v>
      </c>
      <c r="C361" s="80" t="str">
        <f t="shared" si="55"/>
        <v>4BHK+UT</v>
      </c>
      <c r="D361" s="129">
        <f t="shared" si="53"/>
        <v>13</v>
      </c>
      <c r="E361" s="79" t="s">
        <v>473</v>
      </c>
      <c r="F361" s="81" t="s">
        <v>86</v>
      </c>
      <c r="G361" s="81" t="s">
        <v>88</v>
      </c>
      <c r="H361" s="81" t="s">
        <v>86</v>
      </c>
      <c r="I361" s="81" t="s">
        <v>94</v>
      </c>
      <c r="J361" s="82">
        <f t="shared" si="57"/>
        <v>142.79078409513193</v>
      </c>
      <c r="K361" s="82">
        <f t="shared" si="57"/>
        <v>29.440728353771831</v>
      </c>
      <c r="L361" s="82">
        <v>1537</v>
      </c>
      <c r="M361" s="83">
        <v>316.89999999999998</v>
      </c>
      <c r="N361" s="83">
        <f t="shared" si="54"/>
        <v>2825</v>
      </c>
    </row>
    <row r="362" spans="1:14" x14ac:dyDescent="0.25">
      <c r="A362" s="79">
        <v>359</v>
      </c>
      <c r="B362" s="79" t="s">
        <v>84</v>
      </c>
      <c r="C362" s="80" t="str">
        <f t="shared" si="55"/>
        <v>4BHK+UT</v>
      </c>
      <c r="D362" s="129">
        <f t="shared" si="53"/>
        <v>13</v>
      </c>
      <c r="E362" s="79" t="s">
        <v>474</v>
      </c>
      <c r="F362" s="81" t="s">
        <v>86</v>
      </c>
      <c r="G362" s="81" t="s">
        <v>88</v>
      </c>
      <c r="H362" s="81" t="s">
        <v>94</v>
      </c>
      <c r="I362" s="81" t="s">
        <v>86</v>
      </c>
      <c r="J362" s="82">
        <f t="shared" si="57"/>
        <v>142.79078409513193</v>
      </c>
      <c r="K362" s="82">
        <f t="shared" si="57"/>
        <v>29.440728353771831</v>
      </c>
      <c r="L362" s="82">
        <v>1537</v>
      </c>
      <c r="M362" s="83">
        <v>316.89999999999998</v>
      </c>
      <c r="N362" s="83">
        <f t="shared" si="54"/>
        <v>2825</v>
      </c>
    </row>
    <row r="363" spans="1:14" x14ac:dyDescent="0.25">
      <c r="A363" s="79">
        <v>360</v>
      </c>
      <c r="B363" s="79" t="s">
        <v>84</v>
      </c>
      <c r="C363" s="80" t="str">
        <f t="shared" si="55"/>
        <v>4BHK+UT</v>
      </c>
      <c r="D363" s="129">
        <f t="shared" si="53"/>
        <v>13</v>
      </c>
      <c r="E363" s="79" t="s">
        <v>475</v>
      </c>
      <c r="F363" s="81" t="s">
        <v>88</v>
      </c>
      <c r="G363" s="81" t="s">
        <v>86</v>
      </c>
      <c r="H363" s="81" t="s">
        <v>94</v>
      </c>
      <c r="I363" s="81" t="s">
        <v>86</v>
      </c>
      <c r="J363" s="82">
        <f t="shared" si="57"/>
        <v>142.79078409513193</v>
      </c>
      <c r="K363" s="82">
        <f t="shared" si="57"/>
        <v>29.440728353771831</v>
      </c>
      <c r="L363" s="82">
        <v>1537</v>
      </c>
      <c r="M363" s="83">
        <v>316.89999999999998</v>
      </c>
      <c r="N363" s="83">
        <f t="shared" si="54"/>
        <v>2825</v>
      </c>
    </row>
    <row r="364" spans="1:14" x14ac:dyDescent="0.25">
      <c r="A364" s="79">
        <v>361</v>
      </c>
      <c r="B364" s="79" t="s">
        <v>84</v>
      </c>
      <c r="C364" s="80" t="str">
        <f t="shared" si="55"/>
        <v>4BHK+UT</v>
      </c>
      <c r="D364" s="129">
        <f t="shared" si="53"/>
        <v>14</v>
      </c>
      <c r="E364" s="79" t="s">
        <v>476</v>
      </c>
      <c r="F364" s="81" t="s">
        <v>88</v>
      </c>
      <c r="G364" s="81" t="s">
        <v>86</v>
      </c>
      <c r="H364" s="81" t="s">
        <v>86</v>
      </c>
      <c r="I364" s="81" t="s">
        <v>94</v>
      </c>
      <c r="J364" s="82">
        <f t="shared" si="57"/>
        <v>142.79078409513193</v>
      </c>
      <c r="K364" s="82">
        <f t="shared" si="57"/>
        <v>29.440728353771831</v>
      </c>
      <c r="L364" s="82">
        <v>1537</v>
      </c>
      <c r="M364" s="83">
        <v>316.89999999999998</v>
      </c>
      <c r="N364" s="83">
        <f t="shared" si="54"/>
        <v>2825</v>
      </c>
    </row>
    <row r="365" spans="1:14" x14ac:dyDescent="0.25">
      <c r="A365" s="79">
        <v>362</v>
      </c>
      <c r="B365" s="79" t="s">
        <v>84</v>
      </c>
      <c r="C365" s="80" t="str">
        <f t="shared" si="55"/>
        <v>4BHK+UT</v>
      </c>
      <c r="D365" s="129">
        <f t="shared" si="53"/>
        <v>14</v>
      </c>
      <c r="E365" s="79" t="s">
        <v>477</v>
      </c>
      <c r="F365" s="81" t="s">
        <v>86</v>
      </c>
      <c r="G365" s="81" t="s">
        <v>88</v>
      </c>
      <c r="H365" s="81" t="s">
        <v>86</v>
      </c>
      <c r="I365" s="81" t="s">
        <v>94</v>
      </c>
      <c r="J365" s="82">
        <f t="shared" si="57"/>
        <v>142.79078409513193</v>
      </c>
      <c r="K365" s="82">
        <f t="shared" si="57"/>
        <v>29.440728353771831</v>
      </c>
      <c r="L365" s="82">
        <v>1537</v>
      </c>
      <c r="M365" s="83">
        <v>316.89999999999998</v>
      </c>
      <c r="N365" s="83">
        <f t="shared" si="54"/>
        <v>2825</v>
      </c>
    </row>
    <row r="366" spans="1:14" x14ac:dyDescent="0.25">
      <c r="A366" s="79">
        <v>363</v>
      </c>
      <c r="B366" s="79" t="s">
        <v>84</v>
      </c>
      <c r="C366" s="80" t="str">
        <f t="shared" si="55"/>
        <v>4BHK+UT</v>
      </c>
      <c r="D366" s="129">
        <f t="shared" si="53"/>
        <v>14</v>
      </c>
      <c r="E366" s="79" t="s">
        <v>478</v>
      </c>
      <c r="F366" s="81" t="s">
        <v>86</v>
      </c>
      <c r="G366" s="81" t="s">
        <v>88</v>
      </c>
      <c r="H366" s="81" t="s">
        <v>94</v>
      </c>
      <c r="I366" s="81" t="s">
        <v>86</v>
      </c>
      <c r="J366" s="82">
        <f t="shared" si="57"/>
        <v>142.79078409513193</v>
      </c>
      <c r="K366" s="82">
        <f t="shared" si="57"/>
        <v>29.440728353771831</v>
      </c>
      <c r="L366" s="82">
        <v>1537</v>
      </c>
      <c r="M366" s="83">
        <v>316.89999999999998</v>
      </c>
      <c r="N366" s="83">
        <f t="shared" si="54"/>
        <v>2825</v>
      </c>
    </row>
    <row r="367" spans="1:14" x14ac:dyDescent="0.25">
      <c r="A367" s="79">
        <v>364</v>
      </c>
      <c r="B367" s="79" t="s">
        <v>84</v>
      </c>
      <c r="C367" s="80" t="str">
        <f t="shared" si="55"/>
        <v>4BHK+UT</v>
      </c>
      <c r="D367" s="129">
        <f t="shared" si="53"/>
        <v>14</v>
      </c>
      <c r="E367" s="79" t="s">
        <v>479</v>
      </c>
      <c r="F367" s="81" t="s">
        <v>88</v>
      </c>
      <c r="G367" s="81" t="s">
        <v>86</v>
      </c>
      <c r="H367" s="81" t="s">
        <v>94</v>
      </c>
      <c r="I367" s="81" t="s">
        <v>86</v>
      </c>
      <c r="J367" s="82">
        <f t="shared" si="57"/>
        <v>142.79078409513193</v>
      </c>
      <c r="K367" s="82">
        <f t="shared" si="57"/>
        <v>29.440728353771831</v>
      </c>
      <c r="L367" s="82">
        <v>1537</v>
      </c>
      <c r="M367" s="83">
        <v>316.89999999999998</v>
      </c>
      <c r="N367" s="83">
        <f t="shared" si="54"/>
        <v>2825</v>
      </c>
    </row>
    <row r="368" spans="1:14" x14ac:dyDescent="0.25">
      <c r="A368" s="79">
        <v>365</v>
      </c>
      <c r="B368" s="79" t="s">
        <v>84</v>
      </c>
      <c r="C368" s="80" t="str">
        <f t="shared" si="55"/>
        <v>4BHK+UT</v>
      </c>
      <c r="D368" s="129">
        <f t="shared" si="53"/>
        <v>15</v>
      </c>
      <c r="E368" s="79" t="s">
        <v>480</v>
      </c>
      <c r="F368" s="81" t="s">
        <v>88</v>
      </c>
      <c r="G368" s="81" t="s">
        <v>86</v>
      </c>
      <c r="H368" s="81" t="s">
        <v>86</v>
      </c>
      <c r="I368" s="81" t="s">
        <v>94</v>
      </c>
      <c r="J368" s="82">
        <f t="shared" ref="J368:K376" si="58">J364</f>
        <v>142.79078409513193</v>
      </c>
      <c r="K368" s="82">
        <f t="shared" si="58"/>
        <v>29.440728353771831</v>
      </c>
      <c r="L368" s="82">
        <v>1537</v>
      </c>
      <c r="M368" s="83">
        <v>316.89999999999998</v>
      </c>
      <c r="N368" s="83">
        <f t="shared" si="54"/>
        <v>2825</v>
      </c>
    </row>
    <row r="369" spans="1:14" x14ac:dyDescent="0.25">
      <c r="A369" s="79">
        <v>366</v>
      </c>
      <c r="B369" s="79" t="s">
        <v>84</v>
      </c>
      <c r="C369" s="80" t="str">
        <f t="shared" si="55"/>
        <v>4BHK+UT</v>
      </c>
      <c r="D369" s="129">
        <f t="shared" si="53"/>
        <v>15</v>
      </c>
      <c r="E369" s="79" t="s">
        <v>481</v>
      </c>
      <c r="F369" s="81" t="s">
        <v>86</v>
      </c>
      <c r="G369" s="81" t="s">
        <v>88</v>
      </c>
      <c r="H369" s="81" t="s">
        <v>86</v>
      </c>
      <c r="I369" s="81" t="s">
        <v>94</v>
      </c>
      <c r="J369" s="82">
        <f t="shared" si="58"/>
        <v>142.79078409513193</v>
      </c>
      <c r="K369" s="82">
        <f t="shared" si="58"/>
        <v>29.440728353771831</v>
      </c>
      <c r="L369" s="82">
        <v>1537</v>
      </c>
      <c r="M369" s="83">
        <v>316.89999999999998</v>
      </c>
      <c r="N369" s="83">
        <f t="shared" si="54"/>
        <v>2825</v>
      </c>
    </row>
    <row r="370" spans="1:14" x14ac:dyDescent="0.25">
      <c r="A370" s="79">
        <v>367</v>
      </c>
      <c r="B370" s="79" t="s">
        <v>84</v>
      </c>
      <c r="C370" s="80" t="str">
        <f t="shared" si="55"/>
        <v>4BHK+UT</v>
      </c>
      <c r="D370" s="129">
        <f t="shared" si="53"/>
        <v>15</v>
      </c>
      <c r="E370" s="79" t="s">
        <v>482</v>
      </c>
      <c r="F370" s="81" t="s">
        <v>86</v>
      </c>
      <c r="G370" s="81" t="s">
        <v>88</v>
      </c>
      <c r="H370" s="81" t="s">
        <v>94</v>
      </c>
      <c r="I370" s="81" t="s">
        <v>86</v>
      </c>
      <c r="J370" s="82">
        <f t="shared" si="58"/>
        <v>142.79078409513193</v>
      </c>
      <c r="K370" s="82">
        <f t="shared" si="58"/>
        <v>29.440728353771831</v>
      </c>
      <c r="L370" s="82">
        <v>1537</v>
      </c>
      <c r="M370" s="83">
        <v>316.89999999999998</v>
      </c>
      <c r="N370" s="83">
        <f t="shared" si="54"/>
        <v>2825</v>
      </c>
    </row>
    <row r="371" spans="1:14" x14ac:dyDescent="0.25">
      <c r="A371" s="79">
        <v>368</v>
      </c>
      <c r="B371" s="79" t="s">
        <v>84</v>
      </c>
      <c r="C371" s="80" t="str">
        <f t="shared" si="55"/>
        <v>4BHK+UT</v>
      </c>
      <c r="D371" s="129">
        <f t="shared" si="53"/>
        <v>15</v>
      </c>
      <c r="E371" s="79" t="s">
        <v>483</v>
      </c>
      <c r="F371" s="81" t="s">
        <v>88</v>
      </c>
      <c r="G371" s="81" t="s">
        <v>86</v>
      </c>
      <c r="H371" s="81" t="s">
        <v>94</v>
      </c>
      <c r="I371" s="81" t="s">
        <v>86</v>
      </c>
      <c r="J371" s="82">
        <f t="shared" si="58"/>
        <v>142.79078409513193</v>
      </c>
      <c r="K371" s="82">
        <f t="shared" si="58"/>
        <v>29.440728353771831</v>
      </c>
      <c r="L371" s="82">
        <v>1537</v>
      </c>
      <c r="M371" s="83">
        <v>316.89999999999998</v>
      </c>
      <c r="N371" s="83">
        <f t="shared" si="54"/>
        <v>2825</v>
      </c>
    </row>
    <row r="372" spans="1:14" x14ac:dyDescent="0.25">
      <c r="A372" s="79">
        <v>369</v>
      </c>
      <c r="B372" s="79" t="s">
        <v>84</v>
      </c>
      <c r="C372" s="80" t="str">
        <f t="shared" si="55"/>
        <v>4BHK+UT</v>
      </c>
      <c r="D372" s="129">
        <f t="shared" si="53"/>
        <v>16</v>
      </c>
      <c r="E372" s="79" t="s">
        <v>484</v>
      </c>
      <c r="F372" s="81" t="s">
        <v>88</v>
      </c>
      <c r="G372" s="81" t="s">
        <v>86</v>
      </c>
      <c r="H372" s="81" t="s">
        <v>86</v>
      </c>
      <c r="I372" s="81" t="s">
        <v>94</v>
      </c>
      <c r="J372" s="82">
        <f t="shared" si="58"/>
        <v>142.79078409513193</v>
      </c>
      <c r="K372" s="82">
        <f t="shared" si="58"/>
        <v>29.440728353771831</v>
      </c>
      <c r="L372" s="82">
        <v>1537</v>
      </c>
      <c r="M372" s="83">
        <v>316.89999999999998</v>
      </c>
      <c r="N372" s="83">
        <f t="shared" si="54"/>
        <v>2825</v>
      </c>
    </row>
    <row r="373" spans="1:14" x14ac:dyDescent="0.25">
      <c r="A373" s="79">
        <v>370</v>
      </c>
      <c r="B373" s="79" t="s">
        <v>84</v>
      </c>
      <c r="C373" s="80" t="str">
        <f t="shared" si="55"/>
        <v>4BHK+UT</v>
      </c>
      <c r="D373" s="129">
        <f t="shared" si="53"/>
        <v>16</v>
      </c>
      <c r="E373" s="79" t="s">
        <v>485</v>
      </c>
      <c r="F373" s="81" t="s">
        <v>86</v>
      </c>
      <c r="G373" s="81" t="s">
        <v>88</v>
      </c>
      <c r="H373" s="81" t="s">
        <v>86</v>
      </c>
      <c r="I373" s="81" t="s">
        <v>94</v>
      </c>
      <c r="J373" s="82">
        <f t="shared" si="58"/>
        <v>142.79078409513193</v>
      </c>
      <c r="K373" s="82">
        <f t="shared" si="58"/>
        <v>29.440728353771831</v>
      </c>
      <c r="L373" s="82">
        <v>1537</v>
      </c>
      <c r="M373" s="83">
        <v>316.89999999999998</v>
      </c>
      <c r="N373" s="83">
        <f t="shared" si="54"/>
        <v>2825</v>
      </c>
    </row>
    <row r="374" spans="1:14" x14ac:dyDescent="0.25">
      <c r="A374" s="79">
        <v>371</v>
      </c>
      <c r="B374" s="79" t="s">
        <v>84</v>
      </c>
      <c r="C374" s="80" t="str">
        <f t="shared" si="55"/>
        <v>4BHK+UT</v>
      </c>
      <c r="D374" s="129">
        <f t="shared" si="53"/>
        <v>16</v>
      </c>
      <c r="E374" s="79" t="s">
        <v>486</v>
      </c>
      <c r="F374" s="81" t="s">
        <v>86</v>
      </c>
      <c r="G374" s="81" t="s">
        <v>88</v>
      </c>
      <c r="H374" s="81" t="s">
        <v>94</v>
      </c>
      <c r="I374" s="81" t="s">
        <v>86</v>
      </c>
      <c r="J374" s="82">
        <f t="shared" si="58"/>
        <v>142.79078409513193</v>
      </c>
      <c r="K374" s="82">
        <f t="shared" si="58"/>
        <v>29.440728353771831</v>
      </c>
      <c r="L374" s="82">
        <v>1537</v>
      </c>
      <c r="M374" s="83">
        <v>316.89999999999998</v>
      </c>
      <c r="N374" s="83">
        <f t="shared" si="54"/>
        <v>2825</v>
      </c>
    </row>
    <row r="375" spans="1:14" x14ac:dyDescent="0.25">
      <c r="A375" s="79">
        <v>372</v>
      </c>
      <c r="B375" s="79" t="s">
        <v>84</v>
      </c>
      <c r="C375" s="80" t="str">
        <f t="shared" si="55"/>
        <v>4BHK+UT</v>
      </c>
      <c r="D375" s="129">
        <f t="shared" si="53"/>
        <v>16</v>
      </c>
      <c r="E375" s="79" t="s">
        <v>487</v>
      </c>
      <c r="F375" s="81" t="s">
        <v>88</v>
      </c>
      <c r="G375" s="81" t="s">
        <v>86</v>
      </c>
      <c r="H375" s="81" t="s">
        <v>94</v>
      </c>
      <c r="I375" s="81" t="s">
        <v>86</v>
      </c>
      <c r="J375" s="82">
        <f t="shared" si="58"/>
        <v>142.79078409513193</v>
      </c>
      <c r="K375" s="82">
        <f t="shared" si="58"/>
        <v>29.440728353771831</v>
      </c>
      <c r="L375" s="82">
        <v>1537</v>
      </c>
      <c r="M375" s="83">
        <v>316.89999999999998</v>
      </c>
      <c r="N375" s="83">
        <f t="shared" si="54"/>
        <v>2825</v>
      </c>
    </row>
    <row r="376" spans="1:14" x14ac:dyDescent="0.25">
      <c r="A376" s="79">
        <v>373</v>
      </c>
      <c r="B376" s="79" t="s">
        <v>84</v>
      </c>
      <c r="C376" s="80" t="str">
        <f t="shared" si="55"/>
        <v>4BHK+UT</v>
      </c>
      <c r="D376" s="129">
        <f t="shared" si="53"/>
        <v>17</v>
      </c>
      <c r="E376" s="79" t="s">
        <v>488</v>
      </c>
      <c r="F376" s="81" t="s">
        <v>88</v>
      </c>
      <c r="G376" s="81" t="s">
        <v>86</v>
      </c>
      <c r="H376" s="81" t="s">
        <v>86</v>
      </c>
      <c r="I376" s="81" t="s">
        <v>94</v>
      </c>
      <c r="J376" s="82">
        <f t="shared" si="58"/>
        <v>142.79078409513193</v>
      </c>
      <c r="K376" s="82">
        <f t="shared" si="58"/>
        <v>29.440728353771831</v>
      </c>
      <c r="L376" s="82">
        <v>1537</v>
      </c>
      <c r="M376" s="83">
        <v>316.89999999999998</v>
      </c>
      <c r="N376" s="83">
        <f t="shared" si="54"/>
        <v>2825</v>
      </c>
    </row>
    <row r="377" spans="1:14" x14ac:dyDescent="0.25">
      <c r="A377" s="79">
        <v>374</v>
      </c>
      <c r="B377" s="79" t="s">
        <v>84</v>
      </c>
      <c r="C377" s="80" t="str">
        <f t="shared" si="55"/>
        <v>4BHK+UT</v>
      </c>
      <c r="D377" s="129">
        <f t="shared" si="53"/>
        <v>17</v>
      </c>
      <c r="E377" s="79" t="s">
        <v>489</v>
      </c>
      <c r="F377" s="81" t="s">
        <v>86</v>
      </c>
      <c r="G377" s="81" t="s">
        <v>88</v>
      </c>
      <c r="H377" s="81" t="s">
        <v>86</v>
      </c>
      <c r="I377" s="81" t="s">
        <v>94</v>
      </c>
      <c r="J377" s="82">
        <f>J376</f>
        <v>142.79078409513193</v>
      </c>
      <c r="K377" s="82">
        <f>K373</f>
        <v>29.440728353771831</v>
      </c>
      <c r="L377" s="82">
        <v>1537</v>
      </c>
      <c r="M377" s="83">
        <v>316.89999999999998</v>
      </c>
      <c r="N377" s="83">
        <f t="shared" si="54"/>
        <v>2825</v>
      </c>
    </row>
    <row r="378" spans="1:14" x14ac:dyDescent="0.25">
      <c r="A378" s="79">
        <v>375</v>
      </c>
      <c r="B378" s="79" t="s">
        <v>84</v>
      </c>
      <c r="C378" s="80" t="str">
        <f t="shared" si="55"/>
        <v>4BHK+UT</v>
      </c>
      <c r="D378" s="129">
        <f t="shared" si="53"/>
        <v>17</v>
      </c>
      <c r="E378" s="79" t="s">
        <v>490</v>
      </c>
      <c r="F378" s="81" t="s">
        <v>86</v>
      </c>
      <c r="G378" s="81" t="s">
        <v>88</v>
      </c>
      <c r="H378" s="81" t="s">
        <v>94</v>
      </c>
      <c r="I378" s="81" t="s">
        <v>86</v>
      </c>
      <c r="J378" s="82">
        <f>J374</f>
        <v>142.79078409513193</v>
      </c>
      <c r="K378" s="82">
        <f>K377</f>
        <v>29.440728353771831</v>
      </c>
      <c r="L378" s="82">
        <v>1537</v>
      </c>
      <c r="M378" s="83">
        <v>316.89999999999998</v>
      </c>
      <c r="N378" s="83">
        <f t="shared" si="54"/>
        <v>2825</v>
      </c>
    </row>
    <row r="379" spans="1:14" x14ac:dyDescent="0.25">
      <c r="A379" s="79">
        <v>376</v>
      </c>
      <c r="B379" s="79" t="s">
        <v>84</v>
      </c>
      <c r="C379" s="80" t="str">
        <f t="shared" si="55"/>
        <v>4BHK+UT</v>
      </c>
      <c r="D379" s="129">
        <f t="shared" si="53"/>
        <v>17</v>
      </c>
      <c r="E379" s="79" t="s">
        <v>491</v>
      </c>
      <c r="F379" s="81" t="s">
        <v>88</v>
      </c>
      <c r="G379" s="81" t="s">
        <v>86</v>
      </c>
      <c r="H379" s="81" t="s">
        <v>94</v>
      </c>
      <c r="I379" s="81" t="s">
        <v>86</v>
      </c>
      <c r="J379" s="82">
        <f>J375</f>
        <v>142.79078409513193</v>
      </c>
      <c r="K379" s="82">
        <f>K375</f>
        <v>29.440728353771831</v>
      </c>
      <c r="L379" s="82">
        <v>1537</v>
      </c>
      <c r="M379" s="83">
        <v>316.89999999999998</v>
      </c>
      <c r="N379" s="83">
        <f t="shared" si="54"/>
        <v>2825</v>
      </c>
    </row>
    <row r="380" spans="1:14" x14ac:dyDescent="0.25">
      <c r="A380" s="79">
        <v>377</v>
      </c>
      <c r="B380" s="125" t="s">
        <v>84</v>
      </c>
      <c r="C380" s="80" t="str">
        <f t="shared" si="55"/>
        <v>3BHK+UT Type F</v>
      </c>
      <c r="D380" s="128">
        <f>+D376+1</f>
        <v>18</v>
      </c>
      <c r="E380" s="128" t="s">
        <v>492</v>
      </c>
      <c r="F380" s="81" t="s">
        <v>88</v>
      </c>
      <c r="G380" s="81" t="s">
        <v>86</v>
      </c>
      <c r="H380" s="81" t="s">
        <v>86</v>
      </c>
      <c r="I380" s="81" t="s">
        <v>94</v>
      </c>
      <c r="J380" s="127">
        <f>+L380/10.764</f>
        <v>129.40821256038649</v>
      </c>
      <c r="K380" s="127">
        <f>+M380/10.764</f>
        <v>27.638424377554813</v>
      </c>
      <c r="L380" s="127">
        <v>1392.95</v>
      </c>
      <c r="M380" s="83">
        <v>297.5</v>
      </c>
      <c r="N380" s="83">
        <f t="shared" si="54"/>
        <v>2545</v>
      </c>
    </row>
    <row r="381" spans="1:14" x14ac:dyDescent="0.25">
      <c r="A381" s="79">
        <v>378</v>
      </c>
      <c r="B381" s="125" t="s">
        <v>84</v>
      </c>
      <c r="C381" s="80" t="str">
        <f t="shared" si="55"/>
        <v>4BHK+UT</v>
      </c>
      <c r="D381" s="128">
        <f t="shared" ref="D381:D383" si="59">+D377+1</f>
        <v>18</v>
      </c>
      <c r="E381" s="128" t="s">
        <v>493</v>
      </c>
      <c r="F381" s="81" t="s">
        <v>86</v>
      </c>
      <c r="G381" s="81" t="s">
        <v>88</v>
      </c>
      <c r="H381" s="81" t="s">
        <v>86</v>
      </c>
      <c r="I381" s="81" t="s">
        <v>94</v>
      </c>
      <c r="J381" s="127">
        <f>J373</f>
        <v>142.79078409513193</v>
      </c>
      <c r="K381" s="127">
        <f>K373</f>
        <v>29.440728353771831</v>
      </c>
      <c r="L381" s="127">
        <v>1537</v>
      </c>
      <c r="M381" s="83">
        <v>316.89999999999998</v>
      </c>
      <c r="N381" s="83">
        <f t="shared" si="54"/>
        <v>2825</v>
      </c>
    </row>
    <row r="382" spans="1:14" x14ac:dyDescent="0.25">
      <c r="A382" s="79">
        <v>379</v>
      </c>
      <c r="B382" s="125" t="s">
        <v>84</v>
      </c>
      <c r="C382" s="80" t="str">
        <f t="shared" si="55"/>
        <v>4BHK+UT</v>
      </c>
      <c r="D382" s="128">
        <f t="shared" si="59"/>
        <v>18</v>
      </c>
      <c r="E382" s="128" t="s">
        <v>494</v>
      </c>
      <c r="F382" s="81" t="s">
        <v>86</v>
      </c>
      <c r="G382" s="81" t="s">
        <v>88</v>
      </c>
      <c r="H382" s="81" t="s">
        <v>94</v>
      </c>
      <c r="I382" s="81" t="s">
        <v>86</v>
      </c>
      <c r="J382" s="127">
        <f>J374</f>
        <v>142.79078409513193</v>
      </c>
      <c r="K382" s="127">
        <f>K374</f>
        <v>29.440728353771831</v>
      </c>
      <c r="L382" s="127">
        <v>1537</v>
      </c>
      <c r="M382" s="83">
        <v>316.89999999999998</v>
      </c>
      <c r="N382" s="83">
        <f t="shared" si="54"/>
        <v>2825</v>
      </c>
    </row>
    <row r="383" spans="1:14" x14ac:dyDescent="0.25">
      <c r="A383" s="79">
        <v>380</v>
      </c>
      <c r="B383" s="125" t="s">
        <v>84</v>
      </c>
      <c r="C383" s="80" t="str">
        <f t="shared" si="55"/>
        <v>3BHK+UT Type F</v>
      </c>
      <c r="D383" s="128">
        <f t="shared" si="59"/>
        <v>18</v>
      </c>
      <c r="E383" s="128" t="s">
        <v>495</v>
      </c>
      <c r="F383" s="81" t="s">
        <v>88</v>
      </c>
      <c r="G383" s="81" t="s">
        <v>86</v>
      </c>
      <c r="H383" s="81" t="s">
        <v>94</v>
      </c>
      <c r="I383" s="81" t="s">
        <v>86</v>
      </c>
      <c r="J383" s="127">
        <f>+L383/10.764</f>
        <v>129.40821256038649</v>
      </c>
      <c r="K383" s="127">
        <f>K380</f>
        <v>27.638424377554813</v>
      </c>
      <c r="L383" s="127">
        <v>1392.95</v>
      </c>
      <c r="M383" s="83">
        <v>297.5</v>
      </c>
      <c r="N383" s="83">
        <f t="shared" si="54"/>
        <v>2545</v>
      </c>
    </row>
    <row r="384" spans="1:14" x14ac:dyDescent="0.25">
      <c r="A384" s="79">
        <v>381</v>
      </c>
      <c r="B384" s="79" t="s">
        <v>84</v>
      </c>
      <c r="C384" s="80" t="str">
        <f t="shared" si="55"/>
        <v>4BHK+UT</v>
      </c>
      <c r="D384" s="129">
        <f>+D380+1</f>
        <v>19</v>
      </c>
      <c r="E384" s="79" t="s">
        <v>496</v>
      </c>
      <c r="F384" s="81" t="s">
        <v>88</v>
      </c>
      <c r="G384" s="81" t="s">
        <v>86</v>
      </c>
      <c r="H384" s="81" t="s">
        <v>86</v>
      </c>
      <c r="I384" s="81" t="s">
        <v>94</v>
      </c>
      <c r="J384" s="82">
        <f>J376</f>
        <v>142.79078409513193</v>
      </c>
      <c r="K384" s="82">
        <f>K376</f>
        <v>29.440728353771831</v>
      </c>
      <c r="L384" s="82">
        <v>1537</v>
      </c>
      <c r="M384" s="83">
        <v>316.89999999999998</v>
      </c>
      <c r="N384" s="83">
        <f t="shared" si="54"/>
        <v>2825</v>
      </c>
    </row>
    <row r="385" spans="1:14" x14ac:dyDescent="0.25">
      <c r="A385" s="79">
        <v>382</v>
      </c>
      <c r="B385" s="79" t="s">
        <v>84</v>
      </c>
      <c r="C385" s="80" t="str">
        <f t="shared" si="55"/>
        <v>4BHK+UT</v>
      </c>
      <c r="D385" s="129">
        <f t="shared" ref="D385:D415" si="60">+D381+1</f>
        <v>19</v>
      </c>
      <c r="E385" s="79" t="s">
        <v>497</v>
      </c>
      <c r="F385" s="81" t="s">
        <v>86</v>
      </c>
      <c r="G385" s="81" t="s">
        <v>88</v>
      </c>
      <c r="H385" s="81" t="s">
        <v>86</v>
      </c>
      <c r="I385" s="81" t="s">
        <v>94</v>
      </c>
      <c r="J385" s="82">
        <f>J381</f>
        <v>142.79078409513193</v>
      </c>
      <c r="K385" s="82">
        <f>K381</f>
        <v>29.440728353771831</v>
      </c>
      <c r="L385" s="82">
        <v>1537</v>
      </c>
      <c r="M385" s="83">
        <v>316.89999999999998</v>
      </c>
      <c r="N385" s="83">
        <f t="shared" si="54"/>
        <v>2825</v>
      </c>
    </row>
    <row r="386" spans="1:14" x14ac:dyDescent="0.25">
      <c r="A386" s="79">
        <v>383</v>
      </c>
      <c r="B386" s="79" t="s">
        <v>84</v>
      </c>
      <c r="C386" s="80" t="str">
        <f t="shared" si="55"/>
        <v>4BHK+UT</v>
      </c>
      <c r="D386" s="129">
        <f t="shared" si="60"/>
        <v>19</v>
      </c>
      <c r="E386" s="79" t="s">
        <v>498</v>
      </c>
      <c r="F386" s="81" t="s">
        <v>86</v>
      </c>
      <c r="G386" s="81" t="s">
        <v>88</v>
      </c>
      <c r="H386" s="81" t="s">
        <v>94</v>
      </c>
      <c r="I386" s="81" t="s">
        <v>86</v>
      </c>
      <c r="J386" s="82">
        <f>J382</f>
        <v>142.79078409513193</v>
      </c>
      <c r="K386" s="82">
        <f>K382</f>
        <v>29.440728353771831</v>
      </c>
      <c r="L386" s="82">
        <v>1537</v>
      </c>
      <c r="M386" s="83">
        <v>316.89999999999998</v>
      </c>
      <c r="N386" s="83">
        <f t="shared" si="54"/>
        <v>2825</v>
      </c>
    </row>
    <row r="387" spans="1:14" x14ac:dyDescent="0.25">
      <c r="A387" s="79">
        <v>384</v>
      </c>
      <c r="B387" s="79" t="s">
        <v>84</v>
      </c>
      <c r="C387" s="80" t="str">
        <f t="shared" si="55"/>
        <v>4BHK+UT</v>
      </c>
      <c r="D387" s="129">
        <f t="shared" si="60"/>
        <v>19</v>
      </c>
      <c r="E387" s="79" t="s">
        <v>499</v>
      </c>
      <c r="F387" s="81" t="s">
        <v>88</v>
      </c>
      <c r="G387" s="81" t="s">
        <v>86</v>
      </c>
      <c r="H387" s="81" t="s">
        <v>94</v>
      </c>
      <c r="I387" s="81" t="s">
        <v>86</v>
      </c>
      <c r="J387" s="82">
        <f>J379</f>
        <v>142.79078409513193</v>
      </c>
      <c r="K387" s="82">
        <f>K384</f>
        <v>29.440728353771831</v>
      </c>
      <c r="L387" s="82">
        <v>1537</v>
      </c>
      <c r="M387" s="83">
        <v>316.89999999999998</v>
      </c>
      <c r="N387" s="83">
        <f t="shared" si="54"/>
        <v>2825</v>
      </c>
    </row>
    <row r="388" spans="1:14" x14ac:dyDescent="0.25">
      <c r="A388" s="79">
        <v>385</v>
      </c>
      <c r="B388" s="79" t="s">
        <v>84</v>
      </c>
      <c r="C388" s="80" t="str">
        <f t="shared" si="55"/>
        <v>4BHK+UT</v>
      </c>
      <c r="D388" s="129">
        <f t="shared" si="60"/>
        <v>20</v>
      </c>
      <c r="E388" s="79" t="s">
        <v>500</v>
      </c>
      <c r="F388" s="81" t="s">
        <v>88</v>
      </c>
      <c r="G388" s="81" t="s">
        <v>86</v>
      </c>
      <c r="H388" s="81" t="s">
        <v>86</v>
      </c>
      <c r="I388" s="81" t="s">
        <v>94</v>
      </c>
      <c r="J388" s="82">
        <f>J384</f>
        <v>142.79078409513193</v>
      </c>
      <c r="K388" s="82">
        <f>K384</f>
        <v>29.440728353771831</v>
      </c>
      <c r="L388" s="82">
        <v>1537</v>
      </c>
      <c r="M388" s="83">
        <v>316.89999999999998</v>
      </c>
      <c r="N388" s="83">
        <f t="shared" si="54"/>
        <v>2825</v>
      </c>
    </row>
    <row r="389" spans="1:14" x14ac:dyDescent="0.25">
      <c r="A389" s="79">
        <v>386</v>
      </c>
      <c r="B389" s="79" t="s">
        <v>84</v>
      </c>
      <c r="C389" s="80" t="str">
        <f t="shared" si="55"/>
        <v>4BHK+UT</v>
      </c>
      <c r="D389" s="129">
        <f t="shared" si="60"/>
        <v>20</v>
      </c>
      <c r="E389" s="79" t="s">
        <v>501</v>
      </c>
      <c r="F389" s="81" t="s">
        <v>86</v>
      </c>
      <c r="G389" s="81" t="s">
        <v>88</v>
      </c>
      <c r="H389" s="81" t="s">
        <v>86</v>
      </c>
      <c r="I389" s="81" t="s">
        <v>94</v>
      </c>
      <c r="J389" s="82">
        <f>J381</f>
        <v>142.79078409513193</v>
      </c>
      <c r="K389" s="82">
        <f>K381</f>
        <v>29.440728353771831</v>
      </c>
      <c r="L389" s="82">
        <v>1537</v>
      </c>
      <c r="M389" s="83">
        <v>316.89999999999998</v>
      </c>
      <c r="N389" s="83">
        <f t="shared" ref="N389:N451" si="61">+INDEX($Q$4:$AA$20,MATCH(C389,$X$4:$X$20,0),9)</f>
        <v>2825</v>
      </c>
    </row>
    <row r="390" spans="1:14" x14ac:dyDescent="0.25">
      <c r="A390" s="79">
        <v>387</v>
      </c>
      <c r="B390" s="79" t="s">
        <v>84</v>
      </c>
      <c r="C390" s="80" t="str">
        <f t="shared" ref="C390:C451" si="62">+IF(ABS(L390-$V$4=0),$X$4,IF(ABS(L390-$V$6=0),$X$6,IF(ABS(L390-$V$7=0),$X$7,IF(ABS(L390-$V$8=0),$X$8,IF(ABS(L390-$V$9=0),$X$9,IF(ABS(L390-$V$10=0),$X$10,IF(ABS(L390-$V$11=0),$X$11,IF(ABS(L390-$V$15=0),$X$15,IF(ABS(L390-$V$17=0),$X$17,IF(ABS(L390-$V$18=0),$X$18,IF(ABS(L390-$V$19=0),$X$19,"")))))))))))</f>
        <v>4BHK+UT</v>
      </c>
      <c r="D390" s="129">
        <f t="shared" si="60"/>
        <v>20</v>
      </c>
      <c r="E390" s="79" t="s">
        <v>502</v>
      </c>
      <c r="F390" s="81" t="s">
        <v>86</v>
      </c>
      <c r="G390" s="81" t="s">
        <v>88</v>
      </c>
      <c r="H390" s="81" t="s">
        <v>94</v>
      </c>
      <c r="I390" s="81" t="s">
        <v>86</v>
      </c>
      <c r="J390" s="82">
        <f>J382</f>
        <v>142.79078409513193</v>
      </c>
      <c r="K390" s="82">
        <f>K382</f>
        <v>29.440728353771831</v>
      </c>
      <c r="L390" s="82">
        <v>1537</v>
      </c>
      <c r="M390" s="83">
        <v>316.89999999999998</v>
      </c>
      <c r="N390" s="83">
        <f t="shared" si="61"/>
        <v>2825</v>
      </c>
    </row>
    <row r="391" spans="1:14" x14ac:dyDescent="0.25">
      <c r="A391" s="79">
        <v>388</v>
      </c>
      <c r="B391" s="79" t="s">
        <v>84</v>
      </c>
      <c r="C391" s="80" t="str">
        <f t="shared" si="62"/>
        <v>4BHK+UT</v>
      </c>
      <c r="D391" s="129">
        <f t="shared" si="60"/>
        <v>20</v>
      </c>
      <c r="E391" s="79" t="s">
        <v>503</v>
      </c>
      <c r="F391" s="81" t="s">
        <v>88</v>
      </c>
      <c r="G391" s="81" t="s">
        <v>86</v>
      </c>
      <c r="H391" s="81" t="s">
        <v>94</v>
      </c>
      <c r="I391" s="81" t="s">
        <v>86</v>
      </c>
      <c r="J391" s="82">
        <f>J387</f>
        <v>142.79078409513193</v>
      </c>
      <c r="K391" s="82">
        <f>K387</f>
        <v>29.440728353771831</v>
      </c>
      <c r="L391" s="82">
        <v>1537</v>
      </c>
      <c r="M391" s="83">
        <v>316.89999999999998</v>
      </c>
      <c r="N391" s="83">
        <f t="shared" si="61"/>
        <v>2825</v>
      </c>
    </row>
    <row r="392" spans="1:14" x14ac:dyDescent="0.25">
      <c r="A392" s="79">
        <v>389</v>
      </c>
      <c r="B392" s="79" t="s">
        <v>84</v>
      </c>
      <c r="C392" s="80" t="str">
        <f t="shared" si="62"/>
        <v>4BHK+UT</v>
      </c>
      <c r="D392" s="129">
        <f t="shared" si="60"/>
        <v>21</v>
      </c>
      <c r="E392" s="79" t="s">
        <v>504</v>
      </c>
      <c r="F392" s="81" t="s">
        <v>88</v>
      </c>
      <c r="G392" s="81" t="s">
        <v>86</v>
      </c>
      <c r="H392" s="81" t="s">
        <v>86</v>
      </c>
      <c r="I392" s="81" t="s">
        <v>94</v>
      </c>
      <c r="J392" s="82">
        <f t="shared" ref="J392:K407" si="63">J388</f>
        <v>142.79078409513193</v>
      </c>
      <c r="K392" s="82">
        <f t="shared" si="63"/>
        <v>29.440728353771831</v>
      </c>
      <c r="L392" s="82">
        <v>1537</v>
      </c>
      <c r="M392" s="83">
        <v>316.89999999999998</v>
      </c>
      <c r="N392" s="83">
        <f t="shared" si="61"/>
        <v>2825</v>
      </c>
    </row>
    <row r="393" spans="1:14" x14ac:dyDescent="0.25">
      <c r="A393" s="79">
        <v>390</v>
      </c>
      <c r="B393" s="79" t="s">
        <v>84</v>
      </c>
      <c r="C393" s="80" t="str">
        <f t="shared" si="62"/>
        <v>4BHK+UT</v>
      </c>
      <c r="D393" s="129">
        <f t="shared" si="60"/>
        <v>21</v>
      </c>
      <c r="E393" s="79" t="s">
        <v>505</v>
      </c>
      <c r="F393" s="81" t="s">
        <v>86</v>
      </c>
      <c r="G393" s="81" t="s">
        <v>88</v>
      </c>
      <c r="H393" s="81" t="s">
        <v>86</v>
      </c>
      <c r="I393" s="81" t="s">
        <v>94</v>
      </c>
      <c r="J393" s="82">
        <f t="shared" si="63"/>
        <v>142.79078409513193</v>
      </c>
      <c r="K393" s="82">
        <f t="shared" si="63"/>
        <v>29.440728353771831</v>
      </c>
      <c r="L393" s="82">
        <v>1537</v>
      </c>
      <c r="M393" s="83">
        <v>316.89999999999998</v>
      </c>
      <c r="N393" s="83">
        <f t="shared" si="61"/>
        <v>2825</v>
      </c>
    </row>
    <row r="394" spans="1:14" x14ac:dyDescent="0.25">
      <c r="A394" s="79">
        <v>391</v>
      </c>
      <c r="B394" s="79" t="s">
        <v>84</v>
      </c>
      <c r="C394" s="80" t="str">
        <f t="shared" si="62"/>
        <v>4BHK+UT</v>
      </c>
      <c r="D394" s="129">
        <f t="shared" si="60"/>
        <v>21</v>
      </c>
      <c r="E394" s="79" t="s">
        <v>506</v>
      </c>
      <c r="F394" s="81" t="s">
        <v>86</v>
      </c>
      <c r="G394" s="81" t="s">
        <v>88</v>
      </c>
      <c r="H394" s="81" t="s">
        <v>94</v>
      </c>
      <c r="I394" s="81" t="s">
        <v>86</v>
      </c>
      <c r="J394" s="82">
        <f t="shared" si="63"/>
        <v>142.79078409513193</v>
      </c>
      <c r="K394" s="82">
        <f t="shared" si="63"/>
        <v>29.440728353771831</v>
      </c>
      <c r="L394" s="82">
        <v>1537</v>
      </c>
      <c r="M394" s="83">
        <v>316.89999999999998</v>
      </c>
      <c r="N394" s="83">
        <f t="shared" si="61"/>
        <v>2825</v>
      </c>
    </row>
    <row r="395" spans="1:14" x14ac:dyDescent="0.25">
      <c r="A395" s="79">
        <v>392</v>
      </c>
      <c r="B395" s="79" t="s">
        <v>84</v>
      </c>
      <c r="C395" s="80" t="str">
        <f t="shared" si="62"/>
        <v>4BHK+UT</v>
      </c>
      <c r="D395" s="129">
        <f t="shared" si="60"/>
        <v>21</v>
      </c>
      <c r="E395" s="79" t="s">
        <v>507</v>
      </c>
      <c r="F395" s="81" t="s">
        <v>88</v>
      </c>
      <c r="G395" s="81" t="s">
        <v>86</v>
      </c>
      <c r="H395" s="81" t="s">
        <v>94</v>
      </c>
      <c r="I395" s="81" t="s">
        <v>86</v>
      </c>
      <c r="J395" s="82">
        <f t="shared" si="63"/>
        <v>142.79078409513193</v>
      </c>
      <c r="K395" s="82">
        <f t="shared" si="63"/>
        <v>29.440728353771831</v>
      </c>
      <c r="L395" s="82">
        <v>1537</v>
      </c>
      <c r="M395" s="83">
        <v>316.89999999999998</v>
      </c>
      <c r="N395" s="83">
        <f t="shared" si="61"/>
        <v>2825</v>
      </c>
    </row>
    <row r="396" spans="1:14" x14ac:dyDescent="0.25">
      <c r="A396" s="79">
        <v>393</v>
      </c>
      <c r="B396" s="79" t="s">
        <v>84</v>
      </c>
      <c r="C396" s="80" t="str">
        <f t="shared" si="62"/>
        <v>4BHK+UT</v>
      </c>
      <c r="D396" s="129">
        <f t="shared" si="60"/>
        <v>22</v>
      </c>
      <c r="E396" s="79" t="s">
        <v>508</v>
      </c>
      <c r="F396" s="81" t="s">
        <v>88</v>
      </c>
      <c r="G396" s="81" t="s">
        <v>86</v>
      </c>
      <c r="H396" s="81" t="s">
        <v>86</v>
      </c>
      <c r="I396" s="81" t="s">
        <v>94</v>
      </c>
      <c r="J396" s="82">
        <f t="shared" si="63"/>
        <v>142.79078409513193</v>
      </c>
      <c r="K396" s="82">
        <f t="shared" si="63"/>
        <v>29.440728353771831</v>
      </c>
      <c r="L396" s="82">
        <v>1537</v>
      </c>
      <c r="M396" s="83">
        <v>316.89999999999998</v>
      </c>
      <c r="N396" s="83">
        <f t="shared" si="61"/>
        <v>2825</v>
      </c>
    </row>
    <row r="397" spans="1:14" x14ac:dyDescent="0.25">
      <c r="A397" s="79">
        <v>394</v>
      </c>
      <c r="B397" s="79" t="s">
        <v>84</v>
      </c>
      <c r="C397" s="80" t="str">
        <f t="shared" si="62"/>
        <v>4BHK+UT</v>
      </c>
      <c r="D397" s="129">
        <f t="shared" si="60"/>
        <v>22</v>
      </c>
      <c r="E397" s="79" t="s">
        <v>509</v>
      </c>
      <c r="F397" s="81" t="s">
        <v>86</v>
      </c>
      <c r="G397" s="81" t="s">
        <v>88</v>
      </c>
      <c r="H397" s="81" t="s">
        <v>86</v>
      </c>
      <c r="I397" s="81" t="s">
        <v>94</v>
      </c>
      <c r="J397" s="82">
        <f t="shared" si="63"/>
        <v>142.79078409513193</v>
      </c>
      <c r="K397" s="82">
        <f t="shared" si="63"/>
        <v>29.440728353771831</v>
      </c>
      <c r="L397" s="82">
        <v>1537</v>
      </c>
      <c r="M397" s="83">
        <v>316.89999999999998</v>
      </c>
      <c r="N397" s="83">
        <f t="shared" si="61"/>
        <v>2825</v>
      </c>
    </row>
    <row r="398" spans="1:14" x14ac:dyDescent="0.25">
      <c r="A398" s="79">
        <v>395</v>
      </c>
      <c r="B398" s="79" t="s">
        <v>84</v>
      </c>
      <c r="C398" s="80" t="str">
        <f t="shared" si="62"/>
        <v>4BHK+UT</v>
      </c>
      <c r="D398" s="129">
        <f t="shared" si="60"/>
        <v>22</v>
      </c>
      <c r="E398" s="79" t="s">
        <v>510</v>
      </c>
      <c r="F398" s="81" t="s">
        <v>86</v>
      </c>
      <c r="G398" s="81" t="s">
        <v>88</v>
      </c>
      <c r="H398" s="81" t="s">
        <v>94</v>
      </c>
      <c r="I398" s="81" t="s">
        <v>86</v>
      </c>
      <c r="J398" s="82">
        <f t="shared" si="63"/>
        <v>142.79078409513193</v>
      </c>
      <c r="K398" s="82">
        <f t="shared" si="63"/>
        <v>29.440728353771831</v>
      </c>
      <c r="L398" s="82">
        <v>1537</v>
      </c>
      <c r="M398" s="83">
        <v>316.89999999999998</v>
      </c>
      <c r="N398" s="83">
        <f t="shared" si="61"/>
        <v>2825</v>
      </c>
    </row>
    <row r="399" spans="1:14" x14ac:dyDescent="0.25">
      <c r="A399" s="79">
        <v>396</v>
      </c>
      <c r="B399" s="79" t="s">
        <v>84</v>
      </c>
      <c r="C399" s="80" t="str">
        <f t="shared" si="62"/>
        <v>4BHK+UT</v>
      </c>
      <c r="D399" s="129">
        <f t="shared" si="60"/>
        <v>22</v>
      </c>
      <c r="E399" s="79" t="s">
        <v>511</v>
      </c>
      <c r="F399" s="81" t="s">
        <v>88</v>
      </c>
      <c r="G399" s="81" t="s">
        <v>86</v>
      </c>
      <c r="H399" s="81" t="s">
        <v>94</v>
      </c>
      <c r="I399" s="81" t="s">
        <v>86</v>
      </c>
      <c r="J399" s="82">
        <f t="shared" si="63"/>
        <v>142.79078409513193</v>
      </c>
      <c r="K399" s="82">
        <f t="shared" si="63"/>
        <v>29.440728353771831</v>
      </c>
      <c r="L399" s="82">
        <v>1537</v>
      </c>
      <c r="M399" s="83">
        <v>316.89999999999998</v>
      </c>
      <c r="N399" s="83">
        <f t="shared" si="61"/>
        <v>2825</v>
      </c>
    </row>
    <row r="400" spans="1:14" x14ac:dyDescent="0.25">
      <c r="A400" s="79">
        <v>397</v>
      </c>
      <c r="B400" s="79" t="s">
        <v>84</v>
      </c>
      <c r="C400" s="80" t="str">
        <f t="shared" si="62"/>
        <v>4BHK+UT</v>
      </c>
      <c r="D400" s="129">
        <f t="shared" si="60"/>
        <v>23</v>
      </c>
      <c r="E400" s="79" t="s">
        <v>512</v>
      </c>
      <c r="F400" s="81" t="s">
        <v>88</v>
      </c>
      <c r="G400" s="81" t="s">
        <v>86</v>
      </c>
      <c r="H400" s="81" t="s">
        <v>86</v>
      </c>
      <c r="I400" s="81" t="s">
        <v>94</v>
      </c>
      <c r="J400" s="82">
        <f t="shared" si="63"/>
        <v>142.79078409513193</v>
      </c>
      <c r="K400" s="82">
        <f t="shared" si="63"/>
        <v>29.440728353771831</v>
      </c>
      <c r="L400" s="82">
        <v>1537</v>
      </c>
      <c r="M400" s="83">
        <v>316.89999999999998</v>
      </c>
      <c r="N400" s="83">
        <f t="shared" si="61"/>
        <v>2825</v>
      </c>
    </row>
    <row r="401" spans="1:14" x14ac:dyDescent="0.25">
      <c r="A401" s="79">
        <v>398</v>
      </c>
      <c r="B401" s="79" t="s">
        <v>84</v>
      </c>
      <c r="C401" s="80" t="str">
        <f t="shared" si="62"/>
        <v>4BHK+UT</v>
      </c>
      <c r="D401" s="129">
        <f t="shared" si="60"/>
        <v>23</v>
      </c>
      <c r="E401" s="79" t="s">
        <v>513</v>
      </c>
      <c r="F401" s="81" t="s">
        <v>86</v>
      </c>
      <c r="G401" s="81" t="s">
        <v>88</v>
      </c>
      <c r="H401" s="81" t="s">
        <v>86</v>
      </c>
      <c r="I401" s="81" t="s">
        <v>94</v>
      </c>
      <c r="J401" s="82">
        <f t="shared" si="63"/>
        <v>142.79078409513193</v>
      </c>
      <c r="K401" s="82">
        <f t="shared" si="63"/>
        <v>29.440728353771831</v>
      </c>
      <c r="L401" s="82">
        <v>1537</v>
      </c>
      <c r="M401" s="83">
        <v>316.89999999999998</v>
      </c>
      <c r="N401" s="83">
        <f t="shared" si="61"/>
        <v>2825</v>
      </c>
    </row>
    <row r="402" spans="1:14" x14ac:dyDescent="0.25">
      <c r="A402" s="79">
        <v>399</v>
      </c>
      <c r="B402" s="79" t="s">
        <v>84</v>
      </c>
      <c r="C402" s="80" t="str">
        <f t="shared" si="62"/>
        <v>4BHK+UT</v>
      </c>
      <c r="D402" s="129">
        <f t="shared" si="60"/>
        <v>23</v>
      </c>
      <c r="E402" s="79" t="s">
        <v>514</v>
      </c>
      <c r="F402" s="81" t="s">
        <v>86</v>
      </c>
      <c r="G402" s="81" t="s">
        <v>88</v>
      </c>
      <c r="H402" s="81" t="s">
        <v>94</v>
      </c>
      <c r="I402" s="81" t="s">
        <v>86</v>
      </c>
      <c r="J402" s="82">
        <f t="shared" si="63"/>
        <v>142.79078409513193</v>
      </c>
      <c r="K402" s="82">
        <f t="shared" si="63"/>
        <v>29.440728353771831</v>
      </c>
      <c r="L402" s="82">
        <v>1537</v>
      </c>
      <c r="M402" s="83">
        <v>316.89999999999998</v>
      </c>
      <c r="N402" s="83">
        <f t="shared" si="61"/>
        <v>2825</v>
      </c>
    </row>
    <row r="403" spans="1:14" x14ac:dyDescent="0.25">
      <c r="A403" s="79">
        <v>400</v>
      </c>
      <c r="B403" s="79" t="s">
        <v>84</v>
      </c>
      <c r="C403" s="80" t="str">
        <f t="shared" si="62"/>
        <v>4BHK+UT</v>
      </c>
      <c r="D403" s="129">
        <f t="shared" si="60"/>
        <v>23</v>
      </c>
      <c r="E403" s="79" t="s">
        <v>515</v>
      </c>
      <c r="F403" s="81" t="s">
        <v>88</v>
      </c>
      <c r="G403" s="81" t="s">
        <v>86</v>
      </c>
      <c r="H403" s="81" t="s">
        <v>94</v>
      </c>
      <c r="I403" s="81" t="s">
        <v>86</v>
      </c>
      <c r="J403" s="82">
        <f t="shared" si="63"/>
        <v>142.79078409513193</v>
      </c>
      <c r="K403" s="82">
        <f t="shared" si="63"/>
        <v>29.440728353771831</v>
      </c>
      <c r="L403" s="82">
        <v>1537</v>
      </c>
      <c r="M403" s="83">
        <v>316.89999999999998</v>
      </c>
      <c r="N403" s="83">
        <f t="shared" si="61"/>
        <v>2825</v>
      </c>
    </row>
    <row r="404" spans="1:14" x14ac:dyDescent="0.25">
      <c r="A404" s="79">
        <v>401</v>
      </c>
      <c r="B404" s="79" t="s">
        <v>84</v>
      </c>
      <c r="C404" s="80" t="str">
        <f t="shared" si="62"/>
        <v>4BHK+UT</v>
      </c>
      <c r="D404" s="129">
        <f t="shared" si="60"/>
        <v>24</v>
      </c>
      <c r="E404" s="79" t="s">
        <v>516</v>
      </c>
      <c r="F404" s="81" t="s">
        <v>88</v>
      </c>
      <c r="G404" s="81" t="s">
        <v>86</v>
      </c>
      <c r="H404" s="81" t="s">
        <v>86</v>
      </c>
      <c r="I404" s="81" t="s">
        <v>94</v>
      </c>
      <c r="J404" s="82">
        <f t="shared" si="63"/>
        <v>142.79078409513193</v>
      </c>
      <c r="K404" s="82">
        <f t="shared" si="63"/>
        <v>29.440728353771831</v>
      </c>
      <c r="L404" s="82">
        <v>1537</v>
      </c>
      <c r="M404" s="83">
        <v>316.89999999999998</v>
      </c>
      <c r="N404" s="83">
        <f t="shared" si="61"/>
        <v>2825</v>
      </c>
    </row>
    <row r="405" spans="1:14" x14ac:dyDescent="0.25">
      <c r="A405" s="79">
        <v>402</v>
      </c>
      <c r="B405" s="79" t="s">
        <v>84</v>
      </c>
      <c r="C405" s="80" t="str">
        <f t="shared" si="62"/>
        <v>4BHK+UT</v>
      </c>
      <c r="D405" s="129">
        <f t="shared" si="60"/>
        <v>24</v>
      </c>
      <c r="E405" s="79" t="s">
        <v>517</v>
      </c>
      <c r="F405" s="81" t="s">
        <v>86</v>
      </c>
      <c r="G405" s="81" t="s">
        <v>88</v>
      </c>
      <c r="H405" s="81" t="s">
        <v>86</v>
      </c>
      <c r="I405" s="81" t="s">
        <v>94</v>
      </c>
      <c r="J405" s="82">
        <f t="shared" si="63"/>
        <v>142.79078409513193</v>
      </c>
      <c r="K405" s="82">
        <f t="shared" si="63"/>
        <v>29.440728353771831</v>
      </c>
      <c r="L405" s="82">
        <v>1537</v>
      </c>
      <c r="M405" s="83">
        <v>316.89999999999998</v>
      </c>
      <c r="N405" s="83">
        <f t="shared" si="61"/>
        <v>2825</v>
      </c>
    </row>
    <row r="406" spans="1:14" x14ac:dyDescent="0.25">
      <c r="A406" s="79">
        <v>403</v>
      </c>
      <c r="B406" s="79" t="s">
        <v>84</v>
      </c>
      <c r="C406" s="80" t="str">
        <f t="shared" si="62"/>
        <v>4BHK+UT</v>
      </c>
      <c r="D406" s="129">
        <f t="shared" si="60"/>
        <v>24</v>
      </c>
      <c r="E406" s="79" t="s">
        <v>518</v>
      </c>
      <c r="F406" s="81" t="s">
        <v>86</v>
      </c>
      <c r="G406" s="81" t="s">
        <v>88</v>
      </c>
      <c r="H406" s="81" t="s">
        <v>94</v>
      </c>
      <c r="I406" s="81" t="s">
        <v>86</v>
      </c>
      <c r="J406" s="82">
        <f t="shared" si="63"/>
        <v>142.79078409513193</v>
      </c>
      <c r="K406" s="82">
        <f t="shared" si="63"/>
        <v>29.440728353771831</v>
      </c>
      <c r="L406" s="82">
        <v>1537</v>
      </c>
      <c r="M406" s="83">
        <v>316.89999999999998</v>
      </c>
      <c r="N406" s="83">
        <f t="shared" si="61"/>
        <v>2825</v>
      </c>
    </row>
    <row r="407" spans="1:14" x14ac:dyDescent="0.25">
      <c r="A407" s="79">
        <v>404</v>
      </c>
      <c r="B407" s="79" t="s">
        <v>84</v>
      </c>
      <c r="C407" s="80" t="str">
        <f t="shared" si="62"/>
        <v>4BHK+UT</v>
      </c>
      <c r="D407" s="129">
        <f t="shared" si="60"/>
        <v>24</v>
      </c>
      <c r="E407" s="79" t="s">
        <v>519</v>
      </c>
      <c r="F407" s="81" t="s">
        <v>88</v>
      </c>
      <c r="G407" s="81" t="s">
        <v>86</v>
      </c>
      <c r="H407" s="81" t="s">
        <v>94</v>
      </c>
      <c r="I407" s="81" t="s">
        <v>86</v>
      </c>
      <c r="J407" s="82">
        <f t="shared" si="63"/>
        <v>142.79078409513193</v>
      </c>
      <c r="K407" s="82">
        <f t="shared" si="63"/>
        <v>29.440728353771831</v>
      </c>
      <c r="L407" s="82">
        <v>1537</v>
      </c>
      <c r="M407" s="83">
        <v>316.89999999999998</v>
      </c>
      <c r="N407" s="83">
        <f t="shared" si="61"/>
        <v>2825</v>
      </c>
    </row>
    <row r="408" spans="1:14" x14ac:dyDescent="0.25">
      <c r="A408" s="79">
        <v>405</v>
      </c>
      <c r="B408" s="79" t="s">
        <v>84</v>
      </c>
      <c r="C408" s="80" t="str">
        <f t="shared" si="62"/>
        <v>4BHK+UT</v>
      </c>
      <c r="D408" s="129">
        <f t="shared" si="60"/>
        <v>25</v>
      </c>
      <c r="E408" s="79" t="s">
        <v>520</v>
      </c>
      <c r="F408" s="81" t="s">
        <v>88</v>
      </c>
      <c r="G408" s="81" t="s">
        <v>86</v>
      </c>
      <c r="H408" s="81" t="s">
        <v>86</v>
      </c>
      <c r="I408" s="81" t="s">
        <v>94</v>
      </c>
      <c r="J408" s="82">
        <f t="shared" ref="J408:K415" si="64">J404</f>
        <v>142.79078409513193</v>
      </c>
      <c r="K408" s="82">
        <f t="shared" si="64"/>
        <v>29.440728353771831</v>
      </c>
      <c r="L408" s="82">
        <v>1537</v>
      </c>
      <c r="M408" s="83">
        <v>316.89999999999998</v>
      </c>
      <c r="N408" s="83">
        <f t="shared" si="61"/>
        <v>2825</v>
      </c>
    </row>
    <row r="409" spans="1:14" x14ac:dyDescent="0.25">
      <c r="A409" s="79">
        <v>406</v>
      </c>
      <c r="B409" s="79" t="s">
        <v>84</v>
      </c>
      <c r="C409" s="80" t="str">
        <f t="shared" si="62"/>
        <v>4BHK+UT</v>
      </c>
      <c r="D409" s="129">
        <f t="shared" si="60"/>
        <v>25</v>
      </c>
      <c r="E409" s="79" t="s">
        <v>521</v>
      </c>
      <c r="F409" s="81" t="s">
        <v>86</v>
      </c>
      <c r="G409" s="81" t="s">
        <v>88</v>
      </c>
      <c r="H409" s="81" t="s">
        <v>86</v>
      </c>
      <c r="I409" s="81" t="s">
        <v>94</v>
      </c>
      <c r="J409" s="82">
        <f t="shared" si="64"/>
        <v>142.79078409513193</v>
      </c>
      <c r="K409" s="82">
        <f t="shared" si="64"/>
        <v>29.440728353771831</v>
      </c>
      <c r="L409" s="82">
        <v>1537</v>
      </c>
      <c r="M409" s="83">
        <v>316.89999999999998</v>
      </c>
      <c r="N409" s="83">
        <f t="shared" si="61"/>
        <v>2825</v>
      </c>
    </row>
    <row r="410" spans="1:14" x14ac:dyDescent="0.25">
      <c r="A410" s="79">
        <v>407</v>
      </c>
      <c r="B410" s="79" t="s">
        <v>84</v>
      </c>
      <c r="C410" s="80" t="str">
        <f t="shared" si="62"/>
        <v>4BHK+UT</v>
      </c>
      <c r="D410" s="129">
        <f t="shared" si="60"/>
        <v>25</v>
      </c>
      <c r="E410" s="79" t="s">
        <v>522</v>
      </c>
      <c r="F410" s="81" t="s">
        <v>86</v>
      </c>
      <c r="G410" s="81" t="s">
        <v>88</v>
      </c>
      <c r="H410" s="81" t="s">
        <v>94</v>
      </c>
      <c r="I410" s="81" t="s">
        <v>86</v>
      </c>
      <c r="J410" s="82">
        <f t="shared" si="64"/>
        <v>142.79078409513193</v>
      </c>
      <c r="K410" s="82">
        <f t="shared" si="64"/>
        <v>29.440728353771831</v>
      </c>
      <c r="L410" s="82">
        <v>1537</v>
      </c>
      <c r="M410" s="83">
        <v>316.89999999999998</v>
      </c>
      <c r="N410" s="83">
        <f t="shared" si="61"/>
        <v>2825</v>
      </c>
    </row>
    <row r="411" spans="1:14" x14ac:dyDescent="0.25">
      <c r="A411" s="79">
        <v>408</v>
      </c>
      <c r="B411" s="79" t="s">
        <v>84</v>
      </c>
      <c r="C411" s="80" t="str">
        <f t="shared" si="62"/>
        <v>4BHK+UT</v>
      </c>
      <c r="D411" s="129">
        <f t="shared" si="60"/>
        <v>25</v>
      </c>
      <c r="E411" s="79" t="s">
        <v>523</v>
      </c>
      <c r="F411" s="81" t="s">
        <v>88</v>
      </c>
      <c r="G411" s="81" t="s">
        <v>86</v>
      </c>
      <c r="H411" s="81" t="s">
        <v>94</v>
      </c>
      <c r="I411" s="81" t="s">
        <v>86</v>
      </c>
      <c r="J411" s="82">
        <f t="shared" si="64"/>
        <v>142.79078409513193</v>
      </c>
      <c r="K411" s="82">
        <f t="shared" si="64"/>
        <v>29.440728353771831</v>
      </c>
      <c r="L411" s="82">
        <v>1537</v>
      </c>
      <c r="M411" s="83">
        <v>316.89999999999998</v>
      </c>
      <c r="N411" s="83">
        <f t="shared" si="61"/>
        <v>2825</v>
      </c>
    </row>
    <row r="412" spans="1:14" x14ac:dyDescent="0.25">
      <c r="A412" s="79">
        <v>409</v>
      </c>
      <c r="B412" s="79" t="s">
        <v>84</v>
      </c>
      <c r="C412" s="80" t="str">
        <f t="shared" si="62"/>
        <v>4BHK+UT</v>
      </c>
      <c r="D412" s="129">
        <f t="shared" si="60"/>
        <v>26</v>
      </c>
      <c r="E412" s="79" t="s">
        <v>524</v>
      </c>
      <c r="F412" s="81" t="s">
        <v>88</v>
      </c>
      <c r="G412" s="81" t="s">
        <v>86</v>
      </c>
      <c r="H412" s="81" t="s">
        <v>86</v>
      </c>
      <c r="I412" s="81" t="s">
        <v>94</v>
      </c>
      <c r="J412" s="82">
        <f t="shared" si="64"/>
        <v>142.79078409513193</v>
      </c>
      <c r="K412" s="82">
        <f t="shared" si="64"/>
        <v>29.440728353771831</v>
      </c>
      <c r="L412" s="82">
        <v>1537</v>
      </c>
      <c r="M412" s="83">
        <v>316.89999999999998</v>
      </c>
      <c r="N412" s="83">
        <f t="shared" si="61"/>
        <v>2825</v>
      </c>
    </row>
    <row r="413" spans="1:14" x14ac:dyDescent="0.25">
      <c r="A413" s="79">
        <v>410</v>
      </c>
      <c r="B413" s="79" t="s">
        <v>84</v>
      </c>
      <c r="C413" s="80" t="str">
        <f t="shared" si="62"/>
        <v>4BHK+UT</v>
      </c>
      <c r="D413" s="129">
        <f t="shared" si="60"/>
        <v>26</v>
      </c>
      <c r="E413" s="79" t="s">
        <v>525</v>
      </c>
      <c r="F413" s="81" t="s">
        <v>86</v>
      </c>
      <c r="G413" s="81" t="s">
        <v>88</v>
      </c>
      <c r="H413" s="81" t="s">
        <v>86</v>
      </c>
      <c r="I413" s="81" t="s">
        <v>94</v>
      </c>
      <c r="J413" s="82">
        <f>J377</f>
        <v>142.79078409513193</v>
      </c>
      <c r="K413" s="82">
        <f>K377</f>
        <v>29.440728353771831</v>
      </c>
      <c r="L413" s="82">
        <v>1537</v>
      </c>
      <c r="M413" s="83">
        <v>316.89999999999998</v>
      </c>
      <c r="N413" s="83">
        <f t="shared" si="61"/>
        <v>2825</v>
      </c>
    </row>
    <row r="414" spans="1:14" x14ac:dyDescent="0.25">
      <c r="A414" s="79">
        <v>411</v>
      </c>
      <c r="B414" s="79" t="s">
        <v>84</v>
      </c>
      <c r="C414" s="80" t="str">
        <f t="shared" si="62"/>
        <v>4BHK+UT</v>
      </c>
      <c r="D414" s="129">
        <f t="shared" si="60"/>
        <v>26</v>
      </c>
      <c r="E414" s="79" t="s">
        <v>526</v>
      </c>
      <c r="F414" s="81" t="s">
        <v>86</v>
      </c>
      <c r="G414" s="81" t="s">
        <v>88</v>
      </c>
      <c r="H414" s="81" t="s">
        <v>94</v>
      </c>
      <c r="I414" s="81" t="s">
        <v>86</v>
      </c>
      <c r="J414" s="82">
        <f>J378</f>
        <v>142.79078409513193</v>
      </c>
      <c r="K414" s="82">
        <f>K378</f>
        <v>29.440728353771831</v>
      </c>
      <c r="L414" s="82">
        <v>1537</v>
      </c>
      <c r="M414" s="83">
        <v>316.89999999999998</v>
      </c>
      <c r="N414" s="83">
        <f t="shared" si="61"/>
        <v>2825</v>
      </c>
    </row>
    <row r="415" spans="1:14" x14ac:dyDescent="0.25">
      <c r="A415" s="79">
        <v>412</v>
      </c>
      <c r="B415" s="79" t="s">
        <v>84</v>
      </c>
      <c r="C415" s="80" t="str">
        <f t="shared" si="62"/>
        <v>4BHK+UT</v>
      </c>
      <c r="D415" s="129">
        <f t="shared" si="60"/>
        <v>26</v>
      </c>
      <c r="E415" s="79" t="s">
        <v>527</v>
      </c>
      <c r="F415" s="81" t="s">
        <v>88</v>
      </c>
      <c r="G415" s="81" t="s">
        <v>86</v>
      </c>
      <c r="H415" s="81" t="s">
        <v>94</v>
      </c>
      <c r="I415" s="81" t="s">
        <v>86</v>
      </c>
      <c r="J415" s="82">
        <f t="shared" si="64"/>
        <v>142.79078409513193</v>
      </c>
      <c r="K415" s="82">
        <f t="shared" si="64"/>
        <v>29.440728353771831</v>
      </c>
      <c r="L415" s="82">
        <v>1537</v>
      </c>
      <c r="M415" s="83">
        <v>316.89999999999998</v>
      </c>
      <c r="N415" s="83">
        <f t="shared" si="61"/>
        <v>2825</v>
      </c>
    </row>
    <row r="416" spans="1:14" x14ac:dyDescent="0.25">
      <c r="A416" s="79">
        <v>413</v>
      </c>
      <c r="B416" s="125" t="s">
        <v>84</v>
      </c>
      <c r="C416" s="80" t="str">
        <f t="shared" si="62"/>
        <v>3BHK+UT Type F</v>
      </c>
      <c r="D416" s="128">
        <f>+D412+1</f>
        <v>27</v>
      </c>
      <c r="E416" s="128" t="s">
        <v>528</v>
      </c>
      <c r="F416" s="81" t="s">
        <v>88</v>
      </c>
      <c r="G416" s="81" t="s">
        <v>86</v>
      </c>
      <c r="H416" s="81" t="s">
        <v>86</v>
      </c>
      <c r="I416" s="81" t="s">
        <v>94</v>
      </c>
      <c r="J416" s="127">
        <f>J380</f>
        <v>129.40821256038649</v>
      </c>
      <c r="K416" s="127">
        <f>K380</f>
        <v>27.638424377554813</v>
      </c>
      <c r="L416" s="127">
        <v>1392.95</v>
      </c>
      <c r="M416" s="83">
        <v>297.5</v>
      </c>
      <c r="N416" s="83">
        <f t="shared" si="61"/>
        <v>2545</v>
      </c>
    </row>
    <row r="417" spans="1:14" x14ac:dyDescent="0.25">
      <c r="A417" s="79">
        <v>414</v>
      </c>
      <c r="B417" s="125" t="s">
        <v>84</v>
      </c>
      <c r="C417" s="80" t="str">
        <f t="shared" si="62"/>
        <v>4BHK+UT</v>
      </c>
      <c r="D417" s="128">
        <f t="shared" ref="D417:D419" si="65">+D413+1</f>
        <v>27</v>
      </c>
      <c r="E417" s="128" t="s">
        <v>529</v>
      </c>
      <c r="F417" s="81" t="s">
        <v>86</v>
      </c>
      <c r="G417" s="81" t="s">
        <v>88</v>
      </c>
      <c r="H417" s="81" t="s">
        <v>86</v>
      </c>
      <c r="I417" s="81" t="s">
        <v>94</v>
      </c>
      <c r="J417" s="127">
        <f>J409</f>
        <v>142.79078409513193</v>
      </c>
      <c r="K417" s="127">
        <f>K409</f>
        <v>29.440728353771831</v>
      </c>
      <c r="L417" s="127">
        <v>1537</v>
      </c>
      <c r="M417" s="83">
        <v>316.89999999999998</v>
      </c>
      <c r="N417" s="83">
        <f t="shared" si="61"/>
        <v>2825</v>
      </c>
    </row>
    <row r="418" spans="1:14" x14ac:dyDescent="0.25">
      <c r="A418" s="79">
        <v>415</v>
      </c>
      <c r="B418" s="125" t="s">
        <v>84</v>
      </c>
      <c r="C418" s="80" t="str">
        <f t="shared" si="62"/>
        <v>4BHK+UT</v>
      </c>
      <c r="D418" s="128">
        <f t="shared" si="65"/>
        <v>27</v>
      </c>
      <c r="E418" s="128" t="s">
        <v>530</v>
      </c>
      <c r="F418" s="81" t="s">
        <v>86</v>
      </c>
      <c r="G418" s="81" t="s">
        <v>88</v>
      </c>
      <c r="H418" s="81" t="s">
        <v>94</v>
      </c>
      <c r="I418" s="81" t="s">
        <v>86</v>
      </c>
      <c r="J418" s="127">
        <f>J406</f>
        <v>142.79078409513193</v>
      </c>
      <c r="K418" s="127">
        <f>K410</f>
        <v>29.440728353771831</v>
      </c>
      <c r="L418" s="127">
        <v>1537</v>
      </c>
      <c r="M418" s="83">
        <v>316.89999999999998</v>
      </c>
      <c r="N418" s="83">
        <f t="shared" si="61"/>
        <v>2825</v>
      </c>
    </row>
    <row r="419" spans="1:14" x14ac:dyDescent="0.25">
      <c r="A419" s="79">
        <v>416</v>
      </c>
      <c r="B419" s="125" t="s">
        <v>84</v>
      </c>
      <c r="C419" s="80" t="str">
        <f t="shared" si="62"/>
        <v>3BHK+UT Type F</v>
      </c>
      <c r="D419" s="128">
        <f t="shared" si="65"/>
        <v>27</v>
      </c>
      <c r="E419" s="128" t="s">
        <v>531</v>
      </c>
      <c r="F419" s="81" t="s">
        <v>88</v>
      </c>
      <c r="G419" s="81" t="s">
        <v>86</v>
      </c>
      <c r="H419" s="81" t="s">
        <v>94</v>
      </c>
      <c r="I419" s="81" t="s">
        <v>86</v>
      </c>
      <c r="J419" s="127">
        <f>J383</f>
        <v>129.40821256038649</v>
      </c>
      <c r="K419" s="127">
        <f>K416</f>
        <v>27.638424377554813</v>
      </c>
      <c r="L419" s="127">
        <v>1392.95</v>
      </c>
      <c r="M419" s="83">
        <v>297.5</v>
      </c>
      <c r="N419" s="83">
        <f t="shared" si="61"/>
        <v>2545</v>
      </c>
    </row>
    <row r="420" spans="1:14" x14ac:dyDescent="0.25">
      <c r="A420" s="79">
        <v>417</v>
      </c>
      <c r="B420" s="79" t="s">
        <v>84</v>
      </c>
      <c r="C420" s="80" t="str">
        <f t="shared" si="62"/>
        <v>4BHK+UT</v>
      </c>
      <c r="D420" s="129">
        <f>+D416+1</f>
        <v>28</v>
      </c>
      <c r="E420" s="79" t="s">
        <v>532</v>
      </c>
      <c r="F420" s="81" t="s">
        <v>88</v>
      </c>
      <c r="G420" s="81" t="s">
        <v>86</v>
      </c>
      <c r="H420" s="81" t="s">
        <v>86</v>
      </c>
      <c r="I420" s="81" t="s">
        <v>94</v>
      </c>
      <c r="J420" s="82">
        <f>J412</f>
        <v>142.79078409513193</v>
      </c>
      <c r="K420" s="82">
        <f>K412</f>
        <v>29.440728353771831</v>
      </c>
      <c r="L420" s="82">
        <v>1537</v>
      </c>
      <c r="M420" s="83">
        <v>316.89999999999998</v>
      </c>
      <c r="N420" s="83">
        <f t="shared" si="61"/>
        <v>2825</v>
      </c>
    </row>
    <row r="421" spans="1:14" x14ac:dyDescent="0.25">
      <c r="A421" s="79">
        <v>418</v>
      </c>
      <c r="B421" s="79" t="s">
        <v>84</v>
      </c>
      <c r="C421" s="80" t="str">
        <f t="shared" si="62"/>
        <v>4BHK+UT</v>
      </c>
      <c r="D421" s="129">
        <f t="shared" ref="D421:D451" si="66">+D417+1</f>
        <v>28</v>
      </c>
      <c r="E421" s="79" t="s">
        <v>533</v>
      </c>
      <c r="F421" s="81" t="s">
        <v>86</v>
      </c>
      <c r="G421" s="81" t="s">
        <v>88</v>
      </c>
      <c r="H421" s="81" t="s">
        <v>86</v>
      </c>
      <c r="I421" s="81" t="s">
        <v>94</v>
      </c>
      <c r="J421" s="82">
        <f>J417</f>
        <v>142.79078409513193</v>
      </c>
      <c r="K421" s="82">
        <f>K417</f>
        <v>29.440728353771831</v>
      </c>
      <c r="L421" s="82">
        <v>1537</v>
      </c>
      <c r="M421" s="83">
        <v>316.89999999999998</v>
      </c>
      <c r="N421" s="83">
        <f t="shared" si="61"/>
        <v>2825</v>
      </c>
    </row>
    <row r="422" spans="1:14" x14ac:dyDescent="0.25">
      <c r="A422" s="79">
        <v>419</v>
      </c>
      <c r="B422" s="79" t="s">
        <v>84</v>
      </c>
      <c r="C422" s="80" t="str">
        <f t="shared" si="62"/>
        <v>4BHK+UT</v>
      </c>
      <c r="D422" s="129">
        <f t="shared" si="66"/>
        <v>28</v>
      </c>
      <c r="E422" s="79" t="s">
        <v>534</v>
      </c>
      <c r="F422" s="81" t="s">
        <v>86</v>
      </c>
      <c r="G422" s="81" t="s">
        <v>88</v>
      </c>
      <c r="H422" s="81" t="s">
        <v>94</v>
      </c>
      <c r="I422" s="81" t="s">
        <v>86</v>
      </c>
      <c r="J422" s="82">
        <f>J418</f>
        <v>142.79078409513193</v>
      </c>
      <c r="K422" s="82">
        <f>K418</f>
        <v>29.440728353771831</v>
      </c>
      <c r="L422" s="82">
        <v>1537</v>
      </c>
      <c r="M422" s="83">
        <v>316.89999999999998</v>
      </c>
      <c r="N422" s="83">
        <f t="shared" si="61"/>
        <v>2825</v>
      </c>
    </row>
    <row r="423" spans="1:14" x14ac:dyDescent="0.25">
      <c r="A423" s="79">
        <v>420</v>
      </c>
      <c r="B423" s="79" t="s">
        <v>84</v>
      </c>
      <c r="C423" s="80" t="str">
        <f t="shared" si="62"/>
        <v>4BHK+UT</v>
      </c>
      <c r="D423" s="129">
        <f t="shared" si="66"/>
        <v>28</v>
      </c>
      <c r="E423" s="79" t="s">
        <v>535</v>
      </c>
      <c r="F423" s="81" t="s">
        <v>88</v>
      </c>
      <c r="G423" s="81" t="s">
        <v>86</v>
      </c>
      <c r="H423" s="81" t="s">
        <v>94</v>
      </c>
      <c r="I423" s="81" t="s">
        <v>86</v>
      </c>
      <c r="J423" s="82">
        <f>J415</f>
        <v>142.79078409513193</v>
      </c>
      <c r="K423" s="82">
        <f>K415</f>
        <v>29.440728353771831</v>
      </c>
      <c r="L423" s="82">
        <v>1537</v>
      </c>
      <c r="M423" s="83">
        <v>316.89999999999998</v>
      </c>
      <c r="N423" s="83">
        <f t="shared" si="61"/>
        <v>2825</v>
      </c>
    </row>
    <row r="424" spans="1:14" x14ac:dyDescent="0.25">
      <c r="A424" s="79">
        <v>421</v>
      </c>
      <c r="B424" s="79" t="s">
        <v>84</v>
      </c>
      <c r="C424" s="80" t="str">
        <f t="shared" si="62"/>
        <v>4BHK+UT</v>
      </c>
      <c r="D424" s="129">
        <f t="shared" si="66"/>
        <v>29</v>
      </c>
      <c r="E424" s="79" t="s">
        <v>536</v>
      </c>
      <c r="F424" s="81" t="s">
        <v>88</v>
      </c>
      <c r="G424" s="81" t="s">
        <v>86</v>
      </c>
      <c r="H424" s="81" t="s">
        <v>86</v>
      </c>
      <c r="I424" s="81" t="s">
        <v>94</v>
      </c>
      <c r="J424" s="82">
        <f>J384</f>
        <v>142.79078409513193</v>
      </c>
      <c r="K424" s="82">
        <f>K420</f>
        <v>29.440728353771831</v>
      </c>
      <c r="L424" s="82">
        <v>1537</v>
      </c>
      <c r="M424" s="83">
        <v>316.89999999999998</v>
      </c>
      <c r="N424" s="83">
        <f t="shared" si="61"/>
        <v>2825</v>
      </c>
    </row>
    <row r="425" spans="1:14" x14ac:dyDescent="0.25">
      <c r="A425" s="79">
        <v>422</v>
      </c>
      <c r="B425" s="79" t="s">
        <v>84</v>
      </c>
      <c r="C425" s="80" t="str">
        <f t="shared" si="62"/>
        <v>4BHK+UT</v>
      </c>
      <c r="D425" s="129">
        <f t="shared" si="66"/>
        <v>29</v>
      </c>
      <c r="E425" s="79" t="s">
        <v>537</v>
      </c>
      <c r="F425" s="81" t="s">
        <v>86</v>
      </c>
      <c r="G425" s="81" t="s">
        <v>88</v>
      </c>
      <c r="H425" s="81" t="s">
        <v>86</v>
      </c>
      <c r="I425" s="81" t="s">
        <v>94</v>
      </c>
      <c r="J425" s="82">
        <f>J417</f>
        <v>142.79078409513193</v>
      </c>
      <c r="K425" s="82">
        <f>K417</f>
        <v>29.440728353771831</v>
      </c>
      <c r="L425" s="82">
        <v>1537</v>
      </c>
      <c r="M425" s="83">
        <v>316.89999999999998</v>
      </c>
      <c r="N425" s="83">
        <f t="shared" si="61"/>
        <v>2825</v>
      </c>
    </row>
    <row r="426" spans="1:14" x14ac:dyDescent="0.25">
      <c r="A426" s="79">
        <v>423</v>
      </c>
      <c r="B426" s="79" t="s">
        <v>84</v>
      </c>
      <c r="C426" s="80" t="str">
        <f t="shared" si="62"/>
        <v>4BHK+UT</v>
      </c>
      <c r="D426" s="129">
        <f t="shared" si="66"/>
        <v>29</v>
      </c>
      <c r="E426" s="79" t="s">
        <v>538</v>
      </c>
      <c r="F426" s="81" t="s">
        <v>86</v>
      </c>
      <c r="G426" s="81" t="s">
        <v>88</v>
      </c>
      <c r="H426" s="81" t="s">
        <v>94</v>
      </c>
      <c r="I426" s="81" t="s">
        <v>86</v>
      </c>
      <c r="J426" s="82">
        <f>J418</f>
        <v>142.79078409513193</v>
      </c>
      <c r="K426" s="82">
        <f>K418</f>
        <v>29.440728353771831</v>
      </c>
      <c r="L426" s="82">
        <v>1537</v>
      </c>
      <c r="M426" s="83">
        <v>316.89999999999998</v>
      </c>
      <c r="N426" s="83">
        <f t="shared" si="61"/>
        <v>2825</v>
      </c>
    </row>
    <row r="427" spans="1:14" x14ac:dyDescent="0.25">
      <c r="A427" s="79">
        <v>424</v>
      </c>
      <c r="B427" s="79" t="s">
        <v>84</v>
      </c>
      <c r="C427" s="80" t="str">
        <f t="shared" si="62"/>
        <v>4BHK+UT</v>
      </c>
      <c r="D427" s="129">
        <f t="shared" si="66"/>
        <v>29</v>
      </c>
      <c r="E427" s="79" t="s">
        <v>539</v>
      </c>
      <c r="F427" s="81" t="s">
        <v>88</v>
      </c>
      <c r="G427" s="81" t="s">
        <v>86</v>
      </c>
      <c r="H427" s="81" t="s">
        <v>94</v>
      </c>
      <c r="I427" s="81" t="s">
        <v>86</v>
      </c>
      <c r="J427" s="82">
        <f>J387</f>
        <v>142.79078409513193</v>
      </c>
      <c r="K427" s="82">
        <f>K424</f>
        <v>29.440728353771831</v>
      </c>
      <c r="L427" s="82">
        <v>1537</v>
      </c>
      <c r="M427" s="83">
        <v>316.89999999999998</v>
      </c>
      <c r="N427" s="83">
        <f t="shared" si="61"/>
        <v>2825</v>
      </c>
    </row>
    <row r="428" spans="1:14" x14ac:dyDescent="0.25">
      <c r="A428" s="79">
        <v>425</v>
      </c>
      <c r="B428" s="79" t="s">
        <v>84</v>
      </c>
      <c r="C428" s="80" t="str">
        <f t="shared" si="62"/>
        <v>4BHK+UT</v>
      </c>
      <c r="D428" s="129">
        <f t="shared" si="66"/>
        <v>30</v>
      </c>
      <c r="E428" s="79" t="s">
        <v>540</v>
      </c>
      <c r="F428" s="81" t="s">
        <v>88</v>
      </c>
      <c r="G428" s="81" t="s">
        <v>86</v>
      </c>
      <c r="H428" s="81" t="s">
        <v>86</v>
      </c>
      <c r="I428" s="81" t="s">
        <v>94</v>
      </c>
      <c r="J428" s="82">
        <f t="shared" ref="J428:K431" si="67">J420</f>
        <v>142.79078409513193</v>
      </c>
      <c r="K428" s="82">
        <f t="shared" si="67"/>
        <v>29.440728353771831</v>
      </c>
      <c r="L428" s="82">
        <v>1537</v>
      </c>
      <c r="M428" s="83">
        <v>316.89999999999998</v>
      </c>
      <c r="N428" s="83">
        <f t="shared" si="61"/>
        <v>2825</v>
      </c>
    </row>
    <row r="429" spans="1:14" x14ac:dyDescent="0.25">
      <c r="A429" s="79">
        <v>426</v>
      </c>
      <c r="B429" s="79" t="s">
        <v>84</v>
      </c>
      <c r="C429" s="80" t="str">
        <f t="shared" si="62"/>
        <v>4BHK+UT</v>
      </c>
      <c r="D429" s="129">
        <f t="shared" si="66"/>
        <v>30</v>
      </c>
      <c r="E429" s="79" t="s">
        <v>541</v>
      </c>
      <c r="F429" s="81" t="s">
        <v>86</v>
      </c>
      <c r="G429" s="81" t="s">
        <v>88</v>
      </c>
      <c r="H429" s="81" t="s">
        <v>86</v>
      </c>
      <c r="I429" s="81" t="s">
        <v>94</v>
      </c>
      <c r="J429" s="82">
        <f t="shared" si="67"/>
        <v>142.79078409513193</v>
      </c>
      <c r="K429" s="82">
        <f t="shared" si="67"/>
        <v>29.440728353771831</v>
      </c>
      <c r="L429" s="82">
        <v>1537</v>
      </c>
      <c r="M429" s="83">
        <v>316.89999999999998</v>
      </c>
      <c r="N429" s="83">
        <f t="shared" si="61"/>
        <v>2825</v>
      </c>
    </row>
    <row r="430" spans="1:14" x14ac:dyDescent="0.25">
      <c r="A430" s="79">
        <v>427</v>
      </c>
      <c r="B430" s="79" t="s">
        <v>84</v>
      </c>
      <c r="C430" s="80" t="str">
        <f t="shared" si="62"/>
        <v>4BHK+UT</v>
      </c>
      <c r="D430" s="129">
        <f t="shared" si="66"/>
        <v>30</v>
      </c>
      <c r="E430" s="79" t="s">
        <v>542</v>
      </c>
      <c r="F430" s="81" t="s">
        <v>86</v>
      </c>
      <c r="G430" s="81" t="s">
        <v>88</v>
      </c>
      <c r="H430" s="81" t="s">
        <v>94</v>
      </c>
      <c r="I430" s="81" t="s">
        <v>86</v>
      </c>
      <c r="J430" s="82">
        <f t="shared" si="67"/>
        <v>142.79078409513193</v>
      </c>
      <c r="K430" s="82">
        <f t="shared" si="67"/>
        <v>29.440728353771831</v>
      </c>
      <c r="L430" s="82">
        <v>1537</v>
      </c>
      <c r="M430" s="83">
        <v>316.89999999999998</v>
      </c>
      <c r="N430" s="83">
        <f t="shared" si="61"/>
        <v>2825</v>
      </c>
    </row>
    <row r="431" spans="1:14" x14ac:dyDescent="0.25">
      <c r="A431" s="79">
        <v>428</v>
      </c>
      <c r="B431" s="79" t="s">
        <v>84</v>
      </c>
      <c r="C431" s="80" t="str">
        <f t="shared" si="62"/>
        <v>4BHK+UT</v>
      </c>
      <c r="D431" s="129">
        <f t="shared" si="66"/>
        <v>30</v>
      </c>
      <c r="E431" s="79" t="s">
        <v>543</v>
      </c>
      <c r="F431" s="81" t="s">
        <v>88</v>
      </c>
      <c r="G431" s="81" t="s">
        <v>86</v>
      </c>
      <c r="H431" s="81" t="s">
        <v>94</v>
      </c>
      <c r="I431" s="81" t="s">
        <v>86</v>
      </c>
      <c r="J431" s="82">
        <f t="shared" si="67"/>
        <v>142.79078409513193</v>
      </c>
      <c r="K431" s="82">
        <f t="shared" si="67"/>
        <v>29.440728353771831</v>
      </c>
      <c r="L431" s="82">
        <v>1537</v>
      </c>
      <c r="M431" s="83">
        <v>316.89999999999998</v>
      </c>
      <c r="N431" s="83">
        <f t="shared" si="61"/>
        <v>2825</v>
      </c>
    </row>
    <row r="432" spans="1:14" x14ac:dyDescent="0.25">
      <c r="A432" s="79">
        <v>429</v>
      </c>
      <c r="B432" s="79" t="s">
        <v>84</v>
      </c>
      <c r="C432" s="80" t="str">
        <f t="shared" si="62"/>
        <v>4BHK+UT</v>
      </c>
      <c r="D432" s="129">
        <f t="shared" si="66"/>
        <v>31</v>
      </c>
      <c r="E432" s="79" t="s">
        <v>544</v>
      </c>
      <c r="F432" s="81" t="s">
        <v>88</v>
      </c>
      <c r="G432" s="81" t="s">
        <v>86</v>
      </c>
      <c r="H432" s="81" t="s">
        <v>86</v>
      </c>
      <c r="I432" s="81" t="s">
        <v>94</v>
      </c>
      <c r="J432" s="82">
        <f t="shared" ref="J432:K447" si="68">J428</f>
        <v>142.79078409513193</v>
      </c>
      <c r="K432" s="82">
        <f t="shared" si="68"/>
        <v>29.440728353771831</v>
      </c>
      <c r="L432" s="82">
        <v>1537</v>
      </c>
      <c r="M432" s="83">
        <v>316.89999999999998</v>
      </c>
      <c r="N432" s="83">
        <f t="shared" si="61"/>
        <v>2825</v>
      </c>
    </row>
    <row r="433" spans="1:14" x14ac:dyDescent="0.25">
      <c r="A433" s="79">
        <v>430</v>
      </c>
      <c r="B433" s="79" t="s">
        <v>84</v>
      </c>
      <c r="C433" s="80" t="str">
        <f t="shared" si="62"/>
        <v>4BHK+UT</v>
      </c>
      <c r="D433" s="129">
        <f t="shared" si="66"/>
        <v>31</v>
      </c>
      <c r="E433" s="79" t="s">
        <v>545</v>
      </c>
      <c r="F433" s="81" t="s">
        <v>86</v>
      </c>
      <c r="G433" s="81" t="s">
        <v>88</v>
      </c>
      <c r="H433" s="81" t="s">
        <v>86</v>
      </c>
      <c r="I433" s="81" t="s">
        <v>94</v>
      </c>
      <c r="J433" s="82">
        <f t="shared" si="68"/>
        <v>142.79078409513193</v>
      </c>
      <c r="K433" s="82">
        <f t="shared" si="68"/>
        <v>29.440728353771831</v>
      </c>
      <c r="L433" s="82">
        <v>1537</v>
      </c>
      <c r="M433" s="83">
        <v>316.89999999999998</v>
      </c>
      <c r="N433" s="83">
        <f t="shared" si="61"/>
        <v>2825</v>
      </c>
    </row>
    <row r="434" spans="1:14" x14ac:dyDescent="0.25">
      <c r="A434" s="79">
        <v>431</v>
      </c>
      <c r="B434" s="79" t="s">
        <v>84</v>
      </c>
      <c r="C434" s="80" t="str">
        <f t="shared" si="62"/>
        <v>4BHK+UT</v>
      </c>
      <c r="D434" s="129">
        <f t="shared" si="66"/>
        <v>31</v>
      </c>
      <c r="E434" s="79" t="s">
        <v>546</v>
      </c>
      <c r="F434" s="81" t="s">
        <v>86</v>
      </c>
      <c r="G434" s="81" t="s">
        <v>88</v>
      </c>
      <c r="H434" s="81" t="s">
        <v>94</v>
      </c>
      <c r="I434" s="81" t="s">
        <v>86</v>
      </c>
      <c r="J434" s="82">
        <f t="shared" si="68"/>
        <v>142.79078409513193</v>
      </c>
      <c r="K434" s="82">
        <f t="shared" si="68"/>
        <v>29.440728353771831</v>
      </c>
      <c r="L434" s="82">
        <v>1537</v>
      </c>
      <c r="M434" s="83">
        <v>316.89999999999998</v>
      </c>
      <c r="N434" s="83">
        <f t="shared" si="61"/>
        <v>2825</v>
      </c>
    </row>
    <row r="435" spans="1:14" x14ac:dyDescent="0.25">
      <c r="A435" s="79">
        <v>432</v>
      </c>
      <c r="B435" s="79" t="s">
        <v>84</v>
      </c>
      <c r="C435" s="80" t="str">
        <f t="shared" si="62"/>
        <v>4BHK+UT</v>
      </c>
      <c r="D435" s="129">
        <f t="shared" si="66"/>
        <v>31</v>
      </c>
      <c r="E435" s="79" t="s">
        <v>547</v>
      </c>
      <c r="F435" s="81" t="s">
        <v>88</v>
      </c>
      <c r="G435" s="81" t="s">
        <v>86</v>
      </c>
      <c r="H435" s="81" t="s">
        <v>94</v>
      </c>
      <c r="I435" s="81" t="s">
        <v>86</v>
      </c>
      <c r="J435" s="82">
        <f t="shared" si="68"/>
        <v>142.79078409513193</v>
      </c>
      <c r="K435" s="82">
        <f t="shared" si="68"/>
        <v>29.440728353771831</v>
      </c>
      <c r="L435" s="82">
        <v>1537</v>
      </c>
      <c r="M435" s="83">
        <v>316.89999999999998</v>
      </c>
      <c r="N435" s="83">
        <f t="shared" si="61"/>
        <v>2825</v>
      </c>
    </row>
    <row r="436" spans="1:14" x14ac:dyDescent="0.25">
      <c r="A436" s="79">
        <v>433</v>
      </c>
      <c r="B436" s="79" t="s">
        <v>84</v>
      </c>
      <c r="C436" s="80" t="str">
        <f t="shared" si="62"/>
        <v>4BHK+UT</v>
      </c>
      <c r="D436" s="129">
        <f t="shared" si="66"/>
        <v>32</v>
      </c>
      <c r="E436" s="79" t="s">
        <v>548</v>
      </c>
      <c r="F436" s="81" t="s">
        <v>88</v>
      </c>
      <c r="G436" s="81" t="s">
        <v>86</v>
      </c>
      <c r="H436" s="81" t="s">
        <v>86</v>
      </c>
      <c r="I436" s="81" t="s">
        <v>94</v>
      </c>
      <c r="J436" s="82">
        <f t="shared" si="68"/>
        <v>142.79078409513193</v>
      </c>
      <c r="K436" s="82">
        <f t="shared" si="68"/>
        <v>29.440728353771831</v>
      </c>
      <c r="L436" s="82">
        <v>1537</v>
      </c>
      <c r="M436" s="83">
        <v>316.89999999999998</v>
      </c>
      <c r="N436" s="83">
        <f t="shared" si="61"/>
        <v>2825</v>
      </c>
    </row>
    <row r="437" spans="1:14" x14ac:dyDescent="0.25">
      <c r="A437" s="79">
        <v>434</v>
      </c>
      <c r="B437" s="79" t="s">
        <v>84</v>
      </c>
      <c r="C437" s="80" t="str">
        <f t="shared" si="62"/>
        <v>4BHK+UT</v>
      </c>
      <c r="D437" s="129">
        <f t="shared" si="66"/>
        <v>32</v>
      </c>
      <c r="E437" s="79" t="s">
        <v>549</v>
      </c>
      <c r="F437" s="81" t="s">
        <v>86</v>
      </c>
      <c r="G437" s="81" t="s">
        <v>88</v>
      </c>
      <c r="H437" s="81" t="s">
        <v>86</v>
      </c>
      <c r="I437" s="81" t="s">
        <v>94</v>
      </c>
      <c r="J437" s="82">
        <f t="shared" si="68"/>
        <v>142.79078409513193</v>
      </c>
      <c r="K437" s="82">
        <f t="shared" si="68"/>
        <v>29.440728353771831</v>
      </c>
      <c r="L437" s="82">
        <v>1537</v>
      </c>
      <c r="M437" s="83">
        <v>316.89999999999998</v>
      </c>
      <c r="N437" s="83">
        <f t="shared" si="61"/>
        <v>2825</v>
      </c>
    </row>
    <row r="438" spans="1:14" x14ac:dyDescent="0.25">
      <c r="A438" s="79">
        <v>435</v>
      </c>
      <c r="B438" s="79" t="s">
        <v>84</v>
      </c>
      <c r="C438" s="80" t="str">
        <f t="shared" si="62"/>
        <v>4BHK+UT</v>
      </c>
      <c r="D438" s="129">
        <f t="shared" si="66"/>
        <v>32</v>
      </c>
      <c r="E438" s="79" t="s">
        <v>550</v>
      </c>
      <c r="F438" s="81" t="s">
        <v>86</v>
      </c>
      <c r="G438" s="81" t="s">
        <v>88</v>
      </c>
      <c r="H438" s="81" t="s">
        <v>94</v>
      </c>
      <c r="I438" s="81" t="s">
        <v>86</v>
      </c>
      <c r="J438" s="82">
        <f t="shared" si="68"/>
        <v>142.79078409513193</v>
      </c>
      <c r="K438" s="82">
        <f t="shared" si="68"/>
        <v>29.440728353771831</v>
      </c>
      <c r="L438" s="82">
        <v>1537</v>
      </c>
      <c r="M438" s="83">
        <v>316.89999999999998</v>
      </c>
      <c r="N438" s="83">
        <f t="shared" si="61"/>
        <v>2825</v>
      </c>
    </row>
    <row r="439" spans="1:14" x14ac:dyDescent="0.25">
      <c r="A439" s="79">
        <v>436</v>
      </c>
      <c r="B439" s="79" t="s">
        <v>84</v>
      </c>
      <c r="C439" s="80" t="str">
        <f t="shared" si="62"/>
        <v>4BHK+UT</v>
      </c>
      <c r="D439" s="129">
        <f t="shared" si="66"/>
        <v>32</v>
      </c>
      <c r="E439" s="79" t="s">
        <v>551</v>
      </c>
      <c r="F439" s="81" t="s">
        <v>88</v>
      </c>
      <c r="G439" s="81" t="s">
        <v>86</v>
      </c>
      <c r="H439" s="81" t="s">
        <v>94</v>
      </c>
      <c r="I439" s="81" t="s">
        <v>86</v>
      </c>
      <c r="J439" s="82">
        <f t="shared" si="68"/>
        <v>142.79078409513193</v>
      </c>
      <c r="K439" s="82">
        <f t="shared" si="68"/>
        <v>29.440728353771831</v>
      </c>
      <c r="L439" s="82">
        <v>1537</v>
      </c>
      <c r="M439" s="83">
        <v>316.89999999999998</v>
      </c>
      <c r="N439" s="83">
        <f t="shared" si="61"/>
        <v>2825</v>
      </c>
    </row>
    <row r="440" spans="1:14" x14ac:dyDescent="0.25">
      <c r="A440" s="79">
        <v>437</v>
      </c>
      <c r="B440" s="79" t="s">
        <v>84</v>
      </c>
      <c r="C440" s="80" t="str">
        <f t="shared" si="62"/>
        <v>4BHK+UT</v>
      </c>
      <c r="D440" s="129">
        <f t="shared" si="66"/>
        <v>33</v>
      </c>
      <c r="E440" s="79" t="s">
        <v>552</v>
      </c>
      <c r="F440" s="81" t="s">
        <v>88</v>
      </c>
      <c r="G440" s="81" t="s">
        <v>86</v>
      </c>
      <c r="H440" s="81" t="s">
        <v>86</v>
      </c>
      <c r="I440" s="81" t="s">
        <v>94</v>
      </c>
      <c r="J440" s="82">
        <f t="shared" si="68"/>
        <v>142.79078409513193</v>
      </c>
      <c r="K440" s="82">
        <f t="shared" si="68"/>
        <v>29.440728353771831</v>
      </c>
      <c r="L440" s="82">
        <v>1537</v>
      </c>
      <c r="M440" s="83">
        <v>316.89999999999998</v>
      </c>
      <c r="N440" s="83">
        <f t="shared" si="61"/>
        <v>2825</v>
      </c>
    </row>
    <row r="441" spans="1:14" x14ac:dyDescent="0.25">
      <c r="A441" s="79">
        <v>438</v>
      </c>
      <c r="B441" s="79" t="s">
        <v>84</v>
      </c>
      <c r="C441" s="80" t="str">
        <f t="shared" si="62"/>
        <v>4BHK+UT</v>
      </c>
      <c r="D441" s="129">
        <f t="shared" si="66"/>
        <v>33</v>
      </c>
      <c r="E441" s="79" t="s">
        <v>553</v>
      </c>
      <c r="F441" s="81" t="s">
        <v>86</v>
      </c>
      <c r="G441" s="81" t="s">
        <v>88</v>
      </c>
      <c r="H441" s="81" t="s">
        <v>86</v>
      </c>
      <c r="I441" s="81" t="s">
        <v>94</v>
      </c>
      <c r="J441" s="82">
        <f t="shared" si="68"/>
        <v>142.79078409513193</v>
      </c>
      <c r="K441" s="82">
        <f t="shared" si="68"/>
        <v>29.440728353771831</v>
      </c>
      <c r="L441" s="82">
        <v>1537</v>
      </c>
      <c r="M441" s="83">
        <v>316.89999999999998</v>
      </c>
      <c r="N441" s="83">
        <f t="shared" si="61"/>
        <v>2825</v>
      </c>
    </row>
    <row r="442" spans="1:14" x14ac:dyDescent="0.25">
      <c r="A442" s="79">
        <v>439</v>
      </c>
      <c r="B442" s="79" t="s">
        <v>84</v>
      </c>
      <c r="C442" s="80" t="str">
        <f t="shared" si="62"/>
        <v>4BHK+UT</v>
      </c>
      <c r="D442" s="129">
        <f t="shared" si="66"/>
        <v>33</v>
      </c>
      <c r="E442" s="79" t="s">
        <v>554</v>
      </c>
      <c r="F442" s="81" t="s">
        <v>86</v>
      </c>
      <c r="G442" s="81" t="s">
        <v>88</v>
      </c>
      <c r="H442" s="81" t="s">
        <v>94</v>
      </c>
      <c r="I442" s="81" t="s">
        <v>86</v>
      </c>
      <c r="J442" s="82">
        <f t="shared" si="68"/>
        <v>142.79078409513193</v>
      </c>
      <c r="K442" s="82">
        <f t="shared" si="68"/>
        <v>29.440728353771831</v>
      </c>
      <c r="L442" s="82">
        <v>1537</v>
      </c>
      <c r="M442" s="83">
        <v>316.89999999999998</v>
      </c>
      <c r="N442" s="83">
        <f t="shared" si="61"/>
        <v>2825</v>
      </c>
    </row>
    <row r="443" spans="1:14" x14ac:dyDescent="0.25">
      <c r="A443" s="79">
        <v>440</v>
      </c>
      <c r="B443" s="79" t="s">
        <v>84</v>
      </c>
      <c r="C443" s="80" t="str">
        <f t="shared" si="62"/>
        <v>4BHK+UT</v>
      </c>
      <c r="D443" s="129">
        <f t="shared" si="66"/>
        <v>33</v>
      </c>
      <c r="E443" s="79" t="s">
        <v>555</v>
      </c>
      <c r="F443" s="81" t="s">
        <v>88</v>
      </c>
      <c r="G443" s="81" t="s">
        <v>86</v>
      </c>
      <c r="H443" s="81" t="s">
        <v>94</v>
      </c>
      <c r="I443" s="81" t="s">
        <v>86</v>
      </c>
      <c r="J443" s="82">
        <f t="shared" si="68"/>
        <v>142.79078409513193</v>
      </c>
      <c r="K443" s="82">
        <f t="shared" si="68"/>
        <v>29.440728353771831</v>
      </c>
      <c r="L443" s="82">
        <v>1537</v>
      </c>
      <c r="M443" s="83">
        <v>316.89999999999998</v>
      </c>
      <c r="N443" s="83">
        <f t="shared" si="61"/>
        <v>2825</v>
      </c>
    </row>
    <row r="444" spans="1:14" x14ac:dyDescent="0.25">
      <c r="A444" s="79">
        <v>441</v>
      </c>
      <c r="B444" s="79" t="s">
        <v>84</v>
      </c>
      <c r="C444" s="80" t="str">
        <f t="shared" si="62"/>
        <v>4BHK+UT</v>
      </c>
      <c r="D444" s="129">
        <f t="shared" si="66"/>
        <v>34</v>
      </c>
      <c r="E444" s="79" t="s">
        <v>556</v>
      </c>
      <c r="F444" s="81" t="s">
        <v>88</v>
      </c>
      <c r="G444" s="81" t="s">
        <v>86</v>
      </c>
      <c r="H444" s="81" t="s">
        <v>86</v>
      </c>
      <c r="I444" s="81" t="s">
        <v>94</v>
      </c>
      <c r="J444" s="82">
        <f t="shared" si="68"/>
        <v>142.79078409513193</v>
      </c>
      <c r="K444" s="82">
        <f t="shared" si="68"/>
        <v>29.440728353771831</v>
      </c>
      <c r="L444" s="82">
        <v>1537</v>
      </c>
      <c r="M444" s="83">
        <v>316.89999999999998</v>
      </c>
      <c r="N444" s="83">
        <f t="shared" si="61"/>
        <v>2825</v>
      </c>
    </row>
    <row r="445" spans="1:14" x14ac:dyDescent="0.25">
      <c r="A445" s="79">
        <v>442</v>
      </c>
      <c r="B445" s="79" t="s">
        <v>84</v>
      </c>
      <c r="C445" s="80" t="str">
        <f t="shared" si="62"/>
        <v>4BHK+UT</v>
      </c>
      <c r="D445" s="129">
        <f t="shared" si="66"/>
        <v>34</v>
      </c>
      <c r="E445" s="79" t="s">
        <v>557</v>
      </c>
      <c r="F445" s="81" t="s">
        <v>86</v>
      </c>
      <c r="G445" s="81" t="s">
        <v>88</v>
      </c>
      <c r="H445" s="81" t="s">
        <v>86</v>
      </c>
      <c r="I445" s="81" t="s">
        <v>94</v>
      </c>
      <c r="J445" s="82">
        <f t="shared" si="68"/>
        <v>142.79078409513193</v>
      </c>
      <c r="K445" s="82">
        <f t="shared" si="68"/>
        <v>29.440728353771831</v>
      </c>
      <c r="L445" s="82">
        <v>1537</v>
      </c>
      <c r="M445" s="83">
        <v>316.89999999999998</v>
      </c>
      <c r="N445" s="83">
        <f t="shared" si="61"/>
        <v>2825</v>
      </c>
    </row>
    <row r="446" spans="1:14" x14ac:dyDescent="0.25">
      <c r="A446" s="79">
        <v>443</v>
      </c>
      <c r="B446" s="79" t="s">
        <v>84</v>
      </c>
      <c r="C446" s="80" t="str">
        <f t="shared" si="62"/>
        <v>4BHK+UT</v>
      </c>
      <c r="D446" s="129">
        <f t="shared" si="66"/>
        <v>34</v>
      </c>
      <c r="E446" s="79" t="s">
        <v>558</v>
      </c>
      <c r="F446" s="81" t="s">
        <v>86</v>
      </c>
      <c r="G446" s="81" t="s">
        <v>88</v>
      </c>
      <c r="H446" s="81" t="s">
        <v>94</v>
      </c>
      <c r="I446" s="81" t="s">
        <v>86</v>
      </c>
      <c r="J446" s="82">
        <f t="shared" si="68"/>
        <v>142.79078409513193</v>
      </c>
      <c r="K446" s="82">
        <f t="shared" si="68"/>
        <v>29.440728353771831</v>
      </c>
      <c r="L446" s="82">
        <v>1537</v>
      </c>
      <c r="M446" s="83">
        <v>316.89999999999998</v>
      </c>
      <c r="N446" s="83">
        <f t="shared" si="61"/>
        <v>2825</v>
      </c>
    </row>
    <row r="447" spans="1:14" x14ac:dyDescent="0.25">
      <c r="A447" s="79">
        <v>444</v>
      </c>
      <c r="B447" s="79" t="s">
        <v>84</v>
      </c>
      <c r="C447" s="80" t="str">
        <f t="shared" si="62"/>
        <v>4BHK+UT</v>
      </c>
      <c r="D447" s="129">
        <f t="shared" si="66"/>
        <v>34</v>
      </c>
      <c r="E447" s="79" t="s">
        <v>559</v>
      </c>
      <c r="F447" s="81" t="s">
        <v>88</v>
      </c>
      <c r="G447" s="81" t="s">
        <v>86</v>
      </c>
      <c r="H447" s="81" t="s">
        <v>94</v>
      </c>
      <c r="I447" s="81" t="s">
        <v>86</v>
      </c>
      <c r="J447" s="82">
        <f t="shared" si="68"/>
        <v>142.79078409513193</v>
      </c>
      <c r="K447" s="82">
        <f t="shared" si="68"/>
        <v>29.440728353771831</v>
      </c>
      <c r="L447" s="82">
        <v>1537</v>
      </c>
      <c r="M447" s="83">
        <v>316.89999999999998</v>
      </c>
      <c r="N447" s="83">
        <f t="shared" si="61"/>
        <v>2825</v>
      </c>
    </row>
    <row r="448" spans="1:14" x14ac:dyDescent="0.25">
      <c r="A448" s="79">
        <v>445</v>
      </c>
      <c r="B448" s="79" t="s">
        <v>84</v>
      </c>
      <c r="C448" s="80" t="str">
        <f t="shared" si="62"/>
        <v>4BHK+UT</v>
      </c>
      <c r="D448" s="129">
        <f t="shared" si="66"/>
        <v>35</v>
      </c>
      <c r="E448" s="79" t="s">
        <v>560</v>
      </c>
      <c r="F448" s="81" t="s">
        <v>88</v>
      </c>
      <c r="G448" s="81" t="s">
        <v>86</v>
      </c>
      <c r="H448" s="81" t="s">
        <v>86</v>
      </c>
      <c r="I448" s="81" t="s">
        <v>94</v>
      </c>
      <c r="J448" s="82">
        <f t="shared" ref="J448:K451" si="69">J444</f>
        <v>142.79078409513193</v>
      </c>
      <c r="K448" s="82">
        <f t="shared" si="69"/>
        <v>29.440728353771831</v>
      </c>
      <c r="L448" s="82">
        <v>1537</v>
      </c>
      <c r="M448" s="83">
        <v>316.89999999999998</v>
      </c>
      <c r="N448" s="83">
        <f t="shared" si="61"/>
        <v>2825</v>
      </c>
    </row>
    <row r="449" spans="1:14" x14ac:dyDescent="0.25">
      <c r="A449" s="79">
        <v>446</v>
      </c>
      <c r="B449" s="79" t="s">
        <v>84</v>
      </c>
      <c r="C449" s="80" t="str">
        <f t="shared" si="62"/>
        <v>4BHK+UT</v>
      </c>
      <c r="D449" s="129">
        <f t="shared" si="66"/>
        <v>35</v>
      </c>
      <c r="E449" s="79" t="s">
        <v>561</v>
      </c>
      <c r="F449" s="81" t="s">
        <v>86</v>
      </c>
      <c r="G449" s="81" t="s">
        <v>88</v>
      </c>
      <c r="H449" s="81" t="s">
        <v>86</v>
      </c>
      <c r="I449" s="81" t="s">
        <v>94</v>
      </c>
      <c r="J449" s="82">
        <f t="shared" si="69"/>
        <v>142.79078409513193</v>
      </c>
      <c r="K449" s="82">
        <f t="shared" si="69"/>
        <v>29.440728353771831</v>
      </c>
      <c r="L449" s="82">
        <v>1537</v>
      </c>
      <c r="M449" s="83">
        <v>316.89999999999998</v>
      </c>
      <c r="N449" s="83">
        <f t="shared" si="61"/>
        <v>2825</v>
      </c>
    </row>
    <row r="450" spans="1:14" x14ac:dyDescent="0.25">
      <c r="A450" s="79">
        <v>447</v>
      </c>
      <c r="B450" s="79" t="s">
        <v>84</v>
      </c>
      <c r="C450" s="80" t="str">
        <f t="shared" si="62"/>
        <v>4BHK+UT</v>
      </c>
      <c r="D450" s="129">
        <f t="shared" si="66"/>
        <v>35</v>
      </c>
      <c r="E450" s="79" t="s">
        <v>562</v>
      </c>
      <c r="F450" s="81" t="s">
        <v>86</v>
      </c>
      <c r="G450" s="81" t="s">
        <v>88</v>
      </c>
      <c r="H450" s="81" t="s">
        <v>94</v>
      </c>
      <c r="I450" s="81" t="s">
        <v>86</v>
      </c>
      <c r="J450" s="82">
        <f t="shared" si="69"/>
        <v>142.79078409513193</v>
      </c>
      <c r="K450" s="82">
        <f t="shared" si="69"/>
        <v>29.440728353771831</v>
      </c>
      <c r="L450" s="82">
        <v>1537</v>
      </c>
      <c r="M450" s="83">
        <v>316.89999999999998</v>
      </c>
      <c r="N450" s="83">
        <f t="shared" si="61"/>
        <v>2825</v>
      </c>
    </row>
    <row r="451" spans="1:14" x14ac:dyDescent="0.25">
      <c r="A451" s="79">
        <v>448</v>
      </c>
      <c r="B451" s="79" t="s">
        <v>84</v>
      </c>
      <c r="C451" s="80" t="str">
        <f t="shared" si="62"/>
        <v>4BHK+UT</v>
      </c>
      <c r="D451" s="129">
        <f t="shared" si="66"/>
        <v>35</v>
      </c>
      <c r="E451" s="79" t="s">
        <v>563</v>
      </c>
      <c r="F451" s="81" t="s">
        <v>88</v>
      </c>
      <c r="G451" s="81" t="s">
        <v>86</v>
      </c>
      <c r="H451" s="81" t="s">
        <v>94</v>
      </c>
      <c r="I451" s="81" t="s">
        <v>86</v>
      </c>
      <c r="J451" s="82">
        <f t="shared" si="69"/>
        <v>142.79078409513193</v>
      </c>
      <c r="K451" s="82">
        <f t="shared" si="69"/>
        <v>29.440728353771831</v>
      </c>
      <c r="L451" s="82">
        <v>1537</v>
      </c>
      <c r="M451" s="83">
        <v>316.89999999999998</v>
      </c>
      <c r="N451" s="83">
        <f t="shared" si="61"/>
        <v>2825</v>
      </c>
    </row>
    <row r="452" spans="1:14" x14ac:dyDescent="0.25">
      <c r="J452" s="72">
        <f>SUM(J4:J451)</f>
        <v>54167.442400594453</v>
      </c>
      <c r="L452" s="72">
        <f>SUM(L4:L451)</f>
        <v>583058.34999999928</v>
      </c>
      <c r="N452" s="72">
        <f>SUM(N4:N451)</f>
        <v>1070210</v>
      </c>
    </row>
    <row r="453" spans="1:14" x14ac:dyDescent="0.25">
      <c r="N453" s="165">
        <f>N452/10.7639</f>
        <v>99425.858657178163</v>
      </c>
    </row>
    <row r="454" spans="1:14" x14ac:dyDescent="0.25">
      <c r="A454" s="71" t="s">
        <v>564</v>
      </c>
    </row>
  </sheetData>
  <autoFilter ref="A3:N452" xr:uid="{00000000-0009-0000-0000-000001000000}"/>
  <mergeCells count="63">
    <mergeCell ref="AJ19:AJ20"/>
    <mergeCell ref="AK19:AK20"/>
    <mergeCell ref="AL19:AL20"/>
    <mergeCell ref="P24:T24"/>
    <mergeCell ref="P40:S40"/>
    <mergeCell ref="AL15:AL16"/>
    <mergeCell ref="X19:X20"/>
    <mergeCell ref="Y19:Y20"/>
    <mergeCell ref="Z19:Z20"/>
    <mergeCell ref="AA19:AA20"/>
    <mergeCell ref="AE19:AE20"/>
    <mergeCell ref="AF19:AF20"/>
    <mergeCell ref="AG19:AG20"/>
    <mergeCell ref="AH19:AH20"/>
    <mergeCell ref="AI19:AI20"/>
    <mergeCell ref="AF15:AF16"/>
    <mergeCell ref="AG15:AG16"/>
    <mergeCell ref="AH15:AH16"/>
    <mergeCell ref="AI15:AI16"/>
    <mergeCell ref="AJ15:AJ16"/>
    <mergeCell ref="AK15:AK16"/>
    <mergeCell ref="X15:X16"/>
    <mergeCell ref="Y15:Y16"/>
    <mergeCell ref="Z15:Z16"/>
    <mergeCell ref="AA15:AA16"/>
    <mergeCell ref="AE15:AE16"/>
    <mergeCell ref="AJ4:AJ5"/>
    <mergeCell ref="AK4:AK5"/>
    <mergeCell ref="AL4:AL5"/>
    <mergeCell ref="X11:X14"/>
    <mergeCell ref="Y11:Y14"/>
    <mergeCell ref="Z11:Z14"/>
    <mergeCell ref="AA11:AA14"/>
    <mergeCell ref="AE11:AE14"/>
    <mergeCell ref="AF11:AF14"/>
    <mergeCell ref="AG11:AG14"/>
    <mergeCell ref="AH11:AH14"/>
    <mergeCell ref="AI11:AI14"/>
    <mergeCell ref="AJ11:AJ14"/>
    <mergeCell ref="AK11:AK14"/>
    <mergeCell ref="AL11:AL14"/>
    <mergeCell ref="AI2:AL2"/>
    <mergeCell ref="X4:X5"/>
    <mergeCell ref="Y4:Y5"/>
    <mergeCell ref="Z4:Z5"/>
    <mergeCell ref="AA4:AA5"/>
    <mergeCell ref="AE4:AE5"/>
    <mergeCell ref="AF4:AF5"/>
    <mergeCell ref="AG4:AG5"/>
    <mergeCell ref="AH4:AH5"/>
    <mergeCell ref="AI4:AI5"/>
    <mergeCell ref="Z2:Z3"/>
    <mergeCell ref="AA2:AA3"/>
    <mergeCell ref="AE2:AE3"/>
    <mergeCell ref="AF2:AF3"/>
    <mergeCell ref="AG2:AG3"/>
    <mergeCell ref="AH2:AH3"/>
    <mergeCell ref="Y2:Y3"/>
    <mergeCell ref="A1:N1"/>
    <mergeCell ref="P2:P3"/>
    <mergeCell ref="Q2:Q3"/>
    <mergeCell ref="R2:W2"/>
    <mergeCell ref="X2:X3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9:W52"/>
  <sheetViews>
    <sheetView topLeftCell="E8" zoomScaleNormal="100" workbookViewId="0">
      <selection activeCell="V22" sqref="V22"/>
    </sheetView>
  </sheetViews>
  <sheetFormatPr defaultColWidth="9.33203125" defaultRowHeight="15" x14ac:dyDescent="0.25"/>
  <cols>
    <col min="1" max="5" width="9.33203125" style="1"/>
    <col min="6" max="6" width="13" style="1" bestFit="1" customWidth="1"/>
    <col min="7" max="7" width="25.33203125" style="1" bestFit="1" customWidth="1"/>
    <col min="8" max="8" width="10.8320312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83203125" style="1" bestFit="1" customWidth="1"/>
    <col min="14" max="20" width="9.33203125" style="1"/>
    <col min="21" max="21" width="16.6640625" style="1" bestFit="1" customWidth="1"/>
    <col min="22" max="22" width="13.6640625" style="1" bestFit="1" customWidth="1"/>
    <col min="23" max="23" width="10.5" style="1" bestFit="1" customWidth="1"/>
    <col min="24" max="16384" width="9.33203125" style="1"/>
  </cols>
  <sheetData>
    <row r="9" spans="6:21" ht="15.75" thickBot="1" x14ac:dyDescent="0.3">
      <c r="L9" s="1">
        <v>14500</v>
      </c>
      <c r="M9" s="1">
        <v>15500</v>
      </c>
    </row>
    <row r="10" spans="6:21" ht="69" thickBot="1" x14ac:dyDescent="0.3">
      <c r="F10" s="162" t="s">
        <v>36</v>
      </c>
      <c r="G10" s="25" t="s">
        <v>0</v>
      </c>
      <c r="H10" s="4" t="s">
        <v>1</v>
      </c>
      <c r="I10" s="4" t="s">
        <v>2</v>
      </c>
      <c r="J10" s="4" t="s">
        <v>37</v>
      </c>
      <c r="K10" s="26" t="s">
        <v>60</v>
      </c>
      <c r="L10" s="4" t="s">
        <v>576</v>
      </c>
      <c r="M10" s="27" t="s">
        <v>577</v>
      </c>
    </row>
    <row r="11" spans="6:21" ht="15.75" hidden="1" thickBot="1" x14ac:dyDescent="0.3">
      <c r="F11" s="163"/>
      <c r="G11" s="3" t="s">
        <v>3</v>
      </c>
      <c r="H11" s="4" t="s">
        <v>4</v>
      </c>
      <c r="I11" s="4" t="s">
        <v>5</v>
      </c>
      <c r="J11" s="4" t="s">
        <v>6</v>
      </c>
      <c r="K11" s="5" t="s">
        <v>7</v>
      </c>
      <c r="L11" s="4" t="s">
        <v>8</v>
      </c>
      <c r="M11" s="4" t="s">
        <v>9</v>
      </c>
    </row>
    <row r="12" spans="6:21" ht="15.75" thickBot="1" x14ac:dyDescent="0.3">
      <c r="F12" s="159" t="s">
        <v>567</v>
      </c>
      <c r="G12" s="13" t="s">
        <v>126</v>
      </c>
      <c r="H12" s="16">
        <f>I12/10.7639</f>
        <v>159.32886778955583</v>
      </c>
      <c r="I12" s="16">
        <v>1715</v>
      </c>
      <c r="J12" s="6">
        <v>1</v>
      </c>
      <c r="K12" s="7">
        <f>I12*J12</f>
        <v>1715</v>
      </c>
      <c r="L12" s="8">
        <f>(K12*$L$9)/10^7</f>
        <v>2.4867499999999998</v>
      </c>
      <c r="M12" s="15">
        <f>(K12*$M$9)/10^7</f>
        <v>2.6582499999999998</v>
      </c>
      <c r="N12" s="14"/>
      <c r="R12" s="1">
        <v>3.07</v>
      </c>
      <c r="S12" s="1">
        <v>1063</v>
      </c>
      <c r="T12" s="1">
        <v>1945</v>
      </c>
      <c r="U12" s="1">
        <f>R12*10^7/T12</f>
        <v>15784.061696658098</v>
      </c>
    </row>
    <row r="13" spans="6:21" ht="15.75" thickBot="1" x14ac:dyDescent="0.3">
      <c r="F13" s="160"/>
      <c r="G13" s="13" t="s">
        <v>120</v>
      </c>
      <c r="H13" s="16">
        <f t="shared" ref="H13:H29" si="0">I13/10.7639</f>
        <v>180.69658766803855</v>
      </c>
      <c r="I13" s="16">
        <v>1945</v>
      </c>
      <c r="J13" s="6">
        <v>1</v>
      </c>
      <c r="K13" s="7">
        <f t="shared" ref="K13:K29" si="1">I13*J13</f>
        <v>1945</v>
      </c>
      <c r="L13" s="8">
        <f t="shared" ref="L13:L29" si="2">(K13*$L$9)/10^7</f>
        <v>2.8202500000000001</v>
      </c>
      <c r="M13" s="15">
        <f t="shared" ref="M13:M29" si="3">(K13*$M$9)/10^7</f>
        <v>3.0147499999999998</v>
      </c>
      <c r="N13" s="14"/>
      <c r="R13" s="1">
        <v>4.38</v>
      </c>
      <c r="S13" s="1">
        <v>1537</v>
      </c>
      <c r="T13" s="1">
        <v>2825</v>
      </c>
      <c r="U13" s="1">
        <f>R13*10^7/T13</f>
        <v>15504.424778761062</v>
      </c>
    </row>
    <row r="14" spans="6:21" ht="15.75" thickBot="1" x14ac:dyDescent="0.3">
      <c r="F14" s="160"/>
      <c r="G14" s="13" t="s">
        <v>106</v>
      </c>
      <c r="H14" s="16">
        <f t="shared" si="0"/>
        <v>189.9869006586832</v>
      </c>
      <c r="I14" s="16">
        <v>2045</v>
      </c>
      <c r="J14" s="6">
        <v>22</v>
      </c>
      <c r="K14" s="7">
        <f t="shared" si="1"/>
        <v>44990</v>
      </c>
      <c r="L14" s="8">
        <f t="shared" si="2"/>
        <v>65.235500000000002</v>
      </c>
      <c r="M14" s="15">
        <f t="shared" si="3"/>
        <v>69.734499999999997</v>
      </c>
      <c r="N14" s="14"/>
    </row>
    <row r="15" spans="6:21" ht="15.75" thickBot="1" x14ac:dyDescent="0.3">
      <c r="F15" s="160"/>
      <c r="G15" s="13" t="s">
        <v>95</v>
      </c>
      <c r="H15" s="16">
        <f t="shared" si="0"/>
        <v>213.21268313529484</v>
      </c>
      <c r="I15" s="16">
        <v>2295</v>
      </c>
      <c r="J15" s="6">
        <v>22</v>
      </c>
      <c r="K15" s="7">
        <f t="shared" si="1"/>
        <v>50490</v>
      </c>
      <c r="L15" s="8">
        <f t="shared" si="2"/>
        <v>73.210499999999996</v>
      </c>
      <c r="M15" s="15">
        <f t="shared" si="3"/>
        <v>78.259500000000003</v>
      </c>
      <c r="N15" s="14"/>
    </row>
    <row r="16" spans="6:21" ht="15.75" thickBot="1" x14ac:dyDescent="0.3">
      <c r="F16" s="160"/>
      <c r="G16" s="13" t="s">
        <v>99</v>
      </c>
      <c r="H16" s="16">
        <f t="shared" si="0"/>
        <v>216.92880833155269</v>
      </c>
      <c r="I16" s="16">
        <v>2335</v>
      </c>
      <c r="J16" s="6">
        <v>23</v>
      </c>
      <c r="K16" s="7">
        <f t="shared" si="1"/>
        <v>53705</v>
      </c>
      <c r="L16" s="8">
        <f t="shared" si="2"/>
        <v>77.872249999999994</v>
      </c>
      <c r="M16" s="15">
        <f t="shared" si="3"/>
        <v>83.242750000000001</v>
      </c>
      <c r="N16" s="14"/>
    </row>
    <row r="17" spans="6:23" ht="15.75" thickBot="1" x14ac:dyDescent="0.3">
      <c r="F17" s="161"/>
      <c r="G17" s="13" t="s">
        <v>101</v>
      </c>
      <c r="H17" s="16">
        <f t="shared" si="0"/>
        <v>218.78687092968164</v>
      </c>
      <c r="I17" s="16">
        <v>2355</v>
      </c>
      <c r="J17" s="6">
        <v>23</v>
      </c>
      <c r="K17" s="7">
        <f t="shared" si="1"/>
        <v>54165</v>
      </c>
      <c r="L17" s="8">
        <f t="shared" si="2"/>
        <v>78.539249999999996</v>
      </c>
      <c r="M17" s="15">
        <f t="shared" si="3"/>
        <v>83.955749999999995</v>
      </c>
      <c r="N17" s="14"/>
      <c r="U17" s="1">
        <v>12630</v>
      </c>
    </row>
    <row r="18" spans="6:23" ht="15.75" thickBot="1" x14ac:dyDescent="0.3">
      <c r="F18" s="159" t="s">
        <v>568</v>
      </c>
      <c r="G18" s="13" t="s">
        <v>126</v>
      </c>
      <c r="H18" s="16">
        <f t="shared" si="0"/>
        <v>159.32886778955583</v>
      </c>
      <c r="I18" s="16">
        <v>1715</v>
      </c>
      <c r="J18" s="6">
        <v>4</v>
      </c>
      <c r="K18" s="7">
        <f t="shared" si="1"/>
        <v>6860</v>
      </c>
      <c r="L18" s="8">
        <f t="shared" si="2"/>
        <v>9.9469999999999992</v>
      </c>
      <c r="M18" s="15">
        <f t="shared" si="3"/>
        <v>10.632999999999999</v>
      </c>
      <c r="N18" s="14"/>
      <c r="U18" s="1">
        <v>1821</v>
      </c>
    </row>
    <row r="19" spans="6:23" ht="15.75" thickBot="1" x14ac:dyDescent="0.3">
      <c r="F19" s="160"/>
      <c r="G19" s="13" t="s">
        <v>106</v>
      </c>
      <c r="H19" s="16">
        <f t="shared" si="0"/>
        <v>180.69658766803855</v>
      </c>
      <c r="I19" s="16">
        <v>1945</v>
      </c>
      <c r="J19" s="6">
        <v>48</v>
      </c>
      <c r="K19" s="7">
        <f t="shared" si="1"/>
        <v>93360</v>
      </c>
      <c r="L19" s="8">
        <f t="shared" si="2"/>
        <v>135.37200000000001</v>
      </c>
      <c r="M19" s="15">
        <f t="shared" si="3"/>
        <v>144.708</v>
      </c>
      <c r="N19" s="14"/>
      <c r="U19" s="17">
        <f>U17*U18</f>
        <v>22999230</v>
      </c>
    </row>
    <row r="20" spans="6:23" ht="15.75" thickBot="1" x14ac:dyDescent="0.3">
      <c r="F20" s="160"/>
      <c r="G20" s="13" t="s">
        <v>99</v>
      </c>
      <c r="H20" s="16">
        <f t="shared" si="0"/>
        <v>216.92880833155269</v>
      </c>
      <c r="I20" s="16">
        <v>2335</v>
      </c>
      <c r="J20" s="6">
        <v>26</v>
      </c>
      <c r="K20" s="7">
        <f t="shared" si="1"/>
        <v>60710</v>
      </c>
      <c r="L20" s="8">
        <f t="shared" si="2"/>
        <v>88.029499999999999</v>
      </c>
      <c r="M20" s="15">
        <f t="shared" si="3"/>
        <v>94.100499999999997</v>
      </c>
      <c r="N20" s="14"/>
    </row>
    <row r="21" spans="6:23" ht="15.75" thickBot="1" x14ac:dyDescent="0.3">
      <c r="F21" s="161"/>
      <c r="G21" s="13" t="s">
        <v>101</v>
      </c>
      <c r="H21" s="16">
        <f t="shared" si="0"/>
        <v>218.78687092968164</v>
      </c>
      <c r="I21" s="16">
        <v>2355</v>
      </c>
      <c r="J21" s="6">
        <v>26</v>
      </c>
      <c r="K21" s="7">
        <f t="shared" si="1"/>
        <v>61230</v>
      </c>
      <c r="L21" s="8">
        <f t="shared" si="2"/>
        <v>88.783500000000004</v>
      </c>
      <c r="M21" s="15">
        <f t="shared" si="3"/>
        <v>94.906499999999994</v>
      </c>
      <c r="N21" s="14"/>
      <c r="V21" s="164">
        <v>71090.120999999999</v>
      </c>
      <c r="W21" s="17">
        <v>105</v>
      </c>
    </row>
    <row r="22" spans="6:23" ht="15.75" thickBot="1" x14ac:dyDescent="0.3">
      <c r="F22" s="159" t="s">
        <v>569</v>
      </c>
      <c r="G22" s="13" t="s">
        <v>126</v>
      </c>
      <c r="H22" s="16">
        <f t="shared" si="0"/>
        <v>159.32886778955583</v>
      </c>
      <c r="I22" s="16">
        <v>1715</v>
      </c>
      <c r="J22" s="6">
        <v>2</v>
      </c>
      <c r="K22" s="7">
        <f t="shared" si="1"/>
        <v>3430</v>
      </c>
      <c r="L22" s="8">
        <f t="shared" si="2"/>
        <v>4.9734999999999996</v>
      </c>
      <c r="M22" s="15">
        <f t="shared" si="3"/>
        <v>5.3164999999999996</v>
      </c>
      <c r="N22" s="14"/>
      <c r="V22" s="17">
        <f>V21*10.7639</f>
        <v>765206.95343190001</v>
      </c>
      <c r="W22" s="17">
        <f>W21*10.7639</f>
        <v>1130.2094999999999</v>
      </c>
    </row>
    <row r="23" spans="6:23" ht="15.75" thickBot="1" x14ac:dyDescent="0.3">
      <c r="F23" s="160"/>
      <c r="G23" s="13" t="s">
        <v>123</v>
      </c>
      <c r="H23" s="16">
        <f t="shared" si="0"/>
        <v>180.69658766803855</v>
      </c>
      <c r="I23" s="16">
        <v>1945</v>
      </c>
      <c r="J23" s="6">
        <v>2</v>
      </c>
      <c r="K23" s="7">
        <f t="shared" si="1"/>
        <v>3890</v>
      </c>
      <c r="L23" s="8">
        <f t="shared" si="2"/>
        <v>5.6405000000000003</v>
      </c>
      <c r="M23" s="15">
        <f t="shared" si="3"/>
        <v>6.0294999999999996</v>
      </c>
      <c r="N23" s="14"/>
    </row>
    <row r="24" spans="6:23" ht="15.75" thickBot="1" x14ac:dyDescent="0.3">
      <c r="F24" s="160"/>
      <c r="G24" s="13" t="s">
        <v>106</v>
      </c>
      <c r="H24" s="16">
        <f t="shared" si="0"/>
        <v>193.70302585494107</v>
      </c>
      <c r="I24" s="16">
        <v>2085</v>
      </c>
      <c r="J24" s="6">
        <v>27</v>
      </c>
      <c r="K24" s="7">
        <f t="shared" si="1"/>
        <v>56295</v>
      </c>
      <c r="L24" s="8">
        <f t="shared" si="2"/>
        <v>81.627750000000006</v>
      </c>
      <c r="M24" s="15">
        <f t="shared" si="3"/>
        <v>87.257249999999999</v>
      </c>
      <c r="N24" s="14"/>
    </row>
    <row r="25" spans="6:23" ht="15.75" thickBot="1" x14ac:dyDescent="0.3">
      <c r="F25" s="160"/>
      <c r="G25" s="13" t="s">
        <v>101</v>
      </c>
      <c r="H25" s="16">
        <f t="shared" si="0"/>
        <v>215.99977703248823</v>
      </c>
      <c r="I25" s="16">
        <v>2325</v>
      </c>
      <c r="J25" s="6">
        <v>29</v>
      </c>
      <c r="K25" s="7">
        <f t="shared" si="1"/>
        <v>67425</v>
      </c>
      <c r="L25" s="8">
        <f t="shared" si="2"/>
        <v>97.766249999999999</v>
      </c>
      <c r="M25" s="15">
        <f t="shared" si="3"/>
        <v>104.50875000000001</v>
      </c>
      <c r="N25" s="14"/>
    </row>
    <row r="26" spans="6:23" ht="15.75" thickBot="1" x14ac:dyDescent="0.3">
      <c r="F26" s="160"/>
      <c r="G26" s="13" t="s">
        <v>103</v>
      </c>
      <c r="H26" s="16">
        <f t="shared" si="0"/>
        <v>218.78687092968164</v>
      </c>
      <c r="I26" s="16">
        <v>2355</v>
      </c>
      <c r="J26" s="6">
        <v>29</v>
      </c>
      <c r="K26" s="7">
        <f t="shared" si="1"/>
        <v>68295</v>
      </c>
      <c r="L26" s="8">
        <f t="shared" si="2"/>
        <v>99.027749999999997</v>
      </c>
      <c r="M26" s="15">
        <f t="shared" si="3"/>
        <v>105.85724999999999</v>
      </c>
      <c r="N26" s="14"/>
    </row>
    <row r="27" spans="6:23" ht="15.75" thickBot="1" x14ac:dyDescent="0.3">
      <c r="F27" s="161"/>
      <c r="G27" s="13" t="s">
        <v>97</v>
      </c>
      <c r="H27" s="16">
        <f t="shared" si="0"/>
        <v>220.64493352781057</v>
      </c>
      <c r="I27" s="16">
        <v>2375</v>
      </c>
      <c r="J27" s="6">
        <v>27</v>
      </c>
      <c r="K27" s="7">
        <f t="shared" si="1"/>
        <v>64125</v>
      </c>
      <c r="L27" s="8">
        <f t="shared" si="2"/>
        <v>92.981250000000003</v>
      </c>
      <c r="M27" s="15">
        <f t="shared" si="3"/>
        <v>99.393749999999997</v>
      </c>
      <c r="N27" s="14"/>
    </row>
    <row r="28" spans="6:23" ht="15.75" thickBot="1" x14ac:dyDescent="0.3">
      <c r="F28" s="159" t="s">
        <v>570</v>
      </c>
      <c r="G28" s="13" t="s">
        <v>115</v>
      </c>
      <c r="H28" s="16">
        <f t="shared" si="0"/>
        <v>236.43846561190648</v>
      </c>
      <c r="I28" s="16">
        <v>2545</v>
      </c>
      <c r="J28" s="6">
        <v>4</v>
      </c>
      <c r="K28" s="7">
        <f t="shared" si="1"/>
        <v>10180</v>
      </c>
      <c r="L28" s="8">
        <f t="shared" si="2"/>
        <v>14.760999999999999</v>
      </c>
      <c r="M28" s="15">
        <f t="shared" si="3"/>
        <v>15.779</v>
      </c>
      <c r="N28" s="14"/>
    </row>
    <row r="29" spans="6:23" ht="15.75" thickBot="1" x14ac:dyDescent="0.3">
      <c r="F29" s="161"/>
      <c r="G29" s="13" t="s">
        <v>90</v>
      </c>
      <c r="H29" s="16">
        <f t="shared" si="0"/>
        <v>262.45134198571151</v>
      </c>
      <c r="I29" s="16">
        <v>2825</v>
      </c>
      <c r="J29" s="6">
        <v>132</v>
      </c>
      <c r="K29" s="7">
        <f t="shared" si="1"/>
        <v>372900</v>
      </c>
      <c r="L29" s="8">
        <f t="shared" si="2"/>
        <v>540.70500000000004</v>
      </c>
      <c r="M29" s="15">
        <f t="shared" si="3"/>
        <v>577.995</v>
      </c>
      <c r="N29" s="14"/>
    </row>
    <row r="30" spans="6:23" ht="15.75" thickBot="1" x14ac:dyDescent="0.3">
      <c r="F30" s="22" t="s">
        <v>10</v>
      </c>
      <c r="G30" s="23"/>
      <c r="H30" s="23"/>
      <c r="I30" s="24"/>
      <c r="J30" s="9">
        <f>SUM(J12:J29)</f>
        <v>448</v>
      </c>
      <c r="K30" s="10">
        <f>SUM(K12:K29)</f>
        <v>1075710</v>
      </c>
      <c r="L30" s="28">
        <f>SUM(L12:L29)</f>
        <v>1559.7795000000001</v>
      </c>
      <c r="M30" s="28">
        <f>SUM(M12:M29)</f>
        <v>1667.3505</v>
      </c>
    </row>
    <row r="31" spans="6:23" x14ac:dyDescent="0.25">
      <c r="K31" s="2">
        <f>K30/10.7639</f>
        <v>99936.825871663619</v>
      </c>
    </row>
    <row r="33" spans="6:18" x14ac:dyDescent="0.25">
      <c r="F33"/>
      <c r="G33"/>
      <c r="H33"/>
      <c r="I33"/>
      <c r="J33"/>
      <c r="K33"/>
      <c r="L33"/>
      <c r="M33"/>
    </row>
    <row r="34" spans="6:18" x14ac:dyDescent="0.25">
      <c r="F34"/>
      <c r="G34"/>
      <c r="H34"/>
      <c r="I34"/>
      <c r="J34"/>
      <c r="K34"/>
      <c r="L34"/>
      <c r="M34"/>
      <c r="N34"/>
    </row>
    <row r="35" spans="6:18" x14ac:dyDescent="0.25">
      <c r="F35"/>
      <c r="G35"/>
      <c r="H35"/>
      <c r="I35"/>
      <c r="J35"/>
      <c r="K35"/>
      <c r="L35"/>
      <c r="M35"/>
      <c r="N35"/>
      <c r="P35" s="1">
        <v>60</v>
      </c>
      <c r="Q35" s="1">
        <v>76.400000000000006</v>
      </c>
      <c r="R35" s="1">
        <f>Q35/P35</f>
        <v>1.2733333333333334</v>
      </c>
    </row>
    <row r="36" spans="6:18" x14ac:dyDescent="0.25">
      <c r="F36"/>
      <c r="G36"/>
      <c r="H36"/>
      <c r="I36"/>
      <c r="J36"/>
      <c r="K36"/>
      <c r="L36"/>
      <c r="M36"/>
      <c r="N36"/>
      <c r="P36" s="1">
        <v>300</v>
      </c>
      <c r="Q36" s="1">
        <v>483</v>
      </c>
      <c r="R36" s="1">
        <f>Q36/P36</f>
        <v>1.61</v>
      </c>
    </row>
    <row r="37" spans="6:18" x14ac:dyDescent="0.25">
      <c r="F37"/>
      <c r="G37"/>
      <c r="H37"/>
      <c r="I37"/>
      <c r="J37"/>
      <c r="K37"/>
      <c r="L37"/>
      <c r="M37"/>
      <c r="N37"/>
    </row>
    <row r="38" spans="6:18" x14ac:dyDescent="0.25">
      <c r="F38"/>
      <c r="G38"/>
      <c r="H38"/>
      <c r="I38"/>
      <c r="J38"/>
      <c r="K38"/>
      <c r="L38"/>
      <c r="M38"/>
      <c r="N38"/>
    </row>
    <row r="39" spans="6:18" x14ac:dyDescent="0.25">
      <c r="F39"/>
      <c r="G39"/>
      <c r="H39"/>
      <c r="I39"/>
      <c r="J39"/>
      <c r="K39"/>
      <c r="L39"/>
      <c r="M39"/>
      <c r="N39"/>
    </row>
    <row r="40" spans="6:18" x14ac:dyDescent="0.25">
      <c r="F40"/>
      <c r="G40"/>
      <c r="H40"/>
      <c r="I40"/>
      <c r="J40"/>
      <c r="K40"/>
      <c r="L40"/>
      <c r="M40"/>
      <c r="N40"/>
    </row>
    <row r="41" spans="6:18" x14ac:dyDescent="0.25">
      <c r="F41"/>
      <c r="G41"/>
      <c r="H41"/>
      <c r="I41"/>
      <c r="J41"/>
      <c r="K41"/>
      <c r="L41"/>
      <c r="M41"/>
      <c r="N41"/>
    </row>
    <row r="42" spans="6:18" x14ac:dyDescent="0.25">
      <c r="F42"/>
      <c r="G42"/>
      <c r="H42"/>
      <c r="I42"/>
      <c r="J42"/>
      <c r="K42"/>
      <c r="L42"/>
      <c r="M42"/>
      <c r="N42"/>
    </row>
    <row r="43" spans="6:18" x14ac:dyDescent="0.25">
      <c r="F43"/>
      <c r="G43"/>
      <c r="H43"/>
      <c r="I43"/>
      <c r="J43"/>
      <c r="K43"/>
      <c r="L43"/>
      <c r="M43"/>
      <c r="N43"/>
    </row>
    <row r="44" spans="6:18" x14ac:dyDescent="0.25">
      <c r="F44"/>
      <c r="G44"/>
      <c r="H44"/>
      <c r="I44"/>
      <c r="J44"/>
      <c r="K44"/>
      <c r="L44"/>
      <c r="M44"/>
      <c r="N44"/>
    </row>
    <row r="45" spans="6:18" x14ac:dyDescent="0.25">
      <c r="F45"/>
      <c r="G45"/>
      <c r="H45"/>
      <c r="I45"/>
      <c r="J45"/>
      <c r="K45"/>
      <c r="L45"/>
      <c r="M45"/>
      <c r="N45"/>
    </row>
    <row r="46" spans="6:18" x14ac:dyDescent="0.25">
      <c r="F46"/>
      <c r="G46"/>
      <c r="H46"/>
      <c r="I46"/>
      <c r="J46"/>
      <c r="K46"/>
      <c r="L46"/>
      <c r="M46"/>
      <c r="N46"/>
    </row>
    <row r="47" spans="6:18" x14ac:dyDescent="0.25">
      <c r="F47"/>
      <c r="G47"/>
      <c r="H47"/>
      <c r="I47"/>
      <c r="J47"/>
      <c r="K47"/>
      <c r="L47"/>
      <c r="M47"/>
      <c r="N47"/>
    </row>
    <row r="48" spans="6:18" x14ac:dyDescent="0.25">
      <c r="F48"/>
      <c r="G48"/>
      <c r="H48"/>
      <c r="I48"/>
      <c r="J48"/>
      <c r="K48"/>
      <c r="L48"/>
      <c r="M48"/>
      <c r="N48"/>
    </row>
    <row r="49" spans="6:14" x14ac:dyDescent="0.25">
      <c r="F49"/>
      <c r="G49"/>
      <c r="H49"/>
      <c r="I49"/>
      <c r="J49"/>
      <c r="K49"/>
      <c r="L49"/>
      <c r="M49"/>
      <c r="N49"/>
    </row>
    <row r="50" spans="6:14" x14ac:dyDescent="0.25">
      <c r="F50"/>
      <c r="G50"/>
      <c r="H50"/>
      <c r="I50"/>
      <c r="J50"/>
      <c r="K50"/>
      <c r="L50"/>
      <c r="M50"/>
      <c r="N50"/>
    </row>
    <row r="51" spans="6:14" x14ac:dyDescent="0.25">
      <c r="F51"/>
      <c r="G51"/>
      <c r="H51"/>
      <c r="I51"/>
      <c r="J51"/>
      <c r="K51"/>
      <c r="L51"/>
      <c r="M51"/>
      <c r="N51"/>
    </row>
    <row r="52" spans="6:14" x14ac:dyDescent="0.25">
      <c r="F52"/>
      <c r="G52"/>
      <c r="H52"/>
      <c r="I52"/>
      <c r="J52"/>
      <c r="K52"/>
      <c r="L52"/>
      <c r="M52"/>
      <c r="N52"/>
    </row>
  </sheetData>
  <mergeCells count="5">
    <mergeCell ref="F18:F21"/>
    <mergeCell ref="F28:F29"/>
    <mergeCell ref="F22:F27"/>
    <mergeCell ref="F10:F11"/>
    <mergeCell ref="F12:F1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R37"/>
  <sheetViews>
    <sheetView showGridLines="0" topLeftCell="C1" zoomScaleNormal="100" workbookViewId="0">
      <selection activeCell="E22" sqref="E22"/>
    </sheetView>
  </sheetViews>
  <sheetFormatPr defaultColWidth="9.33203125" defaultRowHeight="15" x14ac:dyDescent="0.25"/>
  <cols>
    <col min="1" max="2" width="9.33203125" style="1"/>
    <col min="3" max="3" width="19.33203125" style="1" bestFit="1" customWidth="1"/>
    <col min="4" max="4" width="23.83203125" style="1" bestFit="1" customWidth="1"/>
    <col min="5" max="6" width="16" style="1" bestFit="1" customWidth="1"/>
    <col min="7" max="7" width="11.83203125" style="1" bestFit="1" customWidth="1"/>
    <col min="8" max="8" width="13" style="1" bestFit="1" customWidth="1"/>
    <col min="9" max="9" width="13.83203125" style="1" bestFit="1" customWidth="1"/>
    <col min="10" max="10" width="17.6640625" style="1" bestFit="1" customWidth="1"/>
    <col min="11" max="11" width="11.6640625" style="1" bestFit="1" customWidth="1"/>
    <col min="12" max="12" width="12.5" style="1" customWidth="1"/>
    <col min="13" max="13" width="16.83203125" style="1" customWidth="1"/>
    <col min="14" max="14" width="17.6640625" style="1" bestFit="1" customWidth="1"/>
    <col min="15" max="15" width="13.83203125" style="1" bestFit="1" customWidth="1"/>
    <col min="16" max="16" width="11.83203125" style="1" customWidth="1"/>
    <col min="17" max="17" width="12.6640625" style="1" bestFit="1" customWidth="1"/>
    <col min="18" max="18" width="17.6640625" style="1" bestFit="1" customWidth="1"/>
    <col min="19" max="16384" width="9.33203125" style="1"/>
  </cols>
  <sheetData>
    <row r="1" spans="4:15" x14ac:dyDescent="0.25">
      <c r="G1" s="42" t="s">
        <v>11</v>
      </c>
      <c r="H1" s="42" t="s">
        <v>12</v>
      </c>
      <c r="I1" s="42" t="s">
        <v>23</v>
      </c>
      <c r="J1" s="42" t="s">
        <v>44</v>
      </c>
    </row>
    <row r="2" spans="4:15" x14ac:dyDescent="0.25">
      <c r="F2" s="48" t="s">
        <v>13</v>
      </c>
      <c r="G2" s="132">
        <v>5.6</v>
      </c>
      <c r="H2" s="29">
        <f>G2*4046.86</f>
        <v>22662.416000000001</v>
      </c>
      <c r="I2" s="30">
        <f>H2*10.7639</f>
        <v>243935.9795824</v>
      </c>
      <c r="J2" s="30">
        <f>I2/9</f>
        <v>27103.997731377778</v>
      </c>
    </row>
    <row r="4" spans="4:15" x14ac:dyDescent="0.25">
      <c r="D4" s="48" t="s">
        <v>15</v>
      </c>
      <c r="G4" s="70"/>
    </row>
    <row r="5" spans="4:15" x14ac:dyDescent="0.25">
      <c r="D5" s="45" t="s">
        <v>16</v>
      </c>
      <c r="E5" s="35">
        <f>J6</f>
        <v>84000</v>
      </c>
      <c r="F5" s="43" t="s">
        <v>56</v>
      </c>
      <c r="I5" s="40" t="s">
        <v>40</v>
      </c>
      <c r="J5" s="32">
        <v>120000</v>
      </c>
      <c r="K5" s="44" t="s">
        <v>43</v>
      </c>
    </row>
    <row r="6" spans="4:15" x14ac:dyDescent="0.25">
      <c r="D6" s="40" t="s">
        <v>39</v>
      </c>
      <c r="E6" s="36">
        <f>E5*J2</f>
        <v>2276735809.4357333</v>
      </c>
      <c r="I6" s="40" t="s">
        <v>41</v>
      </c>
      <c r="J6" s="37">
        <f>J5*0.7</f>
        <v>84000</v>
      </c>
      <c r="K6" s="44" t="s">
        <v>43</v>
      </c>
    </row>
    <row r="7" spans="4:15" x14ac:dyDescent="0.25">
      <c r="D7" s="20"/>
      <c r="E7" s="2"/>
      <c r="O7" s="1">
        <v>71139.608900000007</v>
      </c>
    </row>
    <row r="8" spans="4:15" x14ac:dyDescent="0.25">
      <c r="D8" s="46" t="s">
        <v>57</v>
      </c>
      <c r="E8" s="38">
        <f>E6/F20</f>
        <v>2970.9322731071229</v>
      </c>
      <c r="O8" s="1">
        <v>130.30699999999999</v>
      </c>
    </row>
    <row r="10" spans="4:15" x14ac:dyDescent="0.25">
      <c r="O10" s="1">
        <f>SUM(O7:O9)</f>
        <v>71269.915900000007</v>
      </c>
    </row>
    <row r="11" spans="4:15" ht="15.75" thickBot="1" x14ac:dyDescent="0.3"/>
    <row r="12" spans="4:15" ht="15.75" thickBot="1" x14ac:dyDescent="0.3">
      <c r="D12" s="57" t="s">
        <v>18</v>
      </c>
      <c r="E12" s="56"/>
      <c r="F12" s="58"/>
      <c r="G12" s="12"/>
      <c r="H12" s="57" t="s">
        <v>19</v>
      </c>
      <c r="I12" s="53"/>
      <c r="J12" s="54"/>
    </row>
    <row r="13" spans="4:15" x14ac:dyDescent="0.25">
      <c r="D13" s="51" t="s">
        <v>13</v>
      </c>
      <c r="E13" s="49" t="s">
        <v>20</v>
      </c>
      <c r="F13" s="52" t="s">
        <v>21</v>
      </c>
      <c r="G13" s="12"/>
      <c r="H13" s="51" t="s">
        <v>13</v>
      </c>
      <c r="I13" s="49" t="s">
        <v>20</v>
      </c>
      <c r="J13" s="52" t="s">
        <v>21</v>
      </c>
    </row>
    <row r="14" spans="4:15" ht="15.75" thickBot="1" x14ac:dyDescent="0.3">
      <c r="D14" s="59">
        <f>E20*10.7639</f>
        <v>766337.16293190001</v>
      </c>
      <c r="E14" s="60">
        <v>1800</v>
      </c>
      <c r="F14" s="61">
        <f>E14*D14</f>
        <v>1379406893.27742</v>
      </c>
      <c r="G14" s="12"/>
      <c r="H14" s="59">
        <f>E22*10.7639</f>
        <v>462310.78590410005</v>
      </c>
      <c r="I14" s="60">
        <v>1500</v>
      </c>
      <c r="J14" s="61">
        <f>I14*H14</f>
        <v>693466178.85615003</v>
      </c>
    </row>
    <row r="15" spans="4:15" x14ac:dyDescent="0.25">
      <c r="D15" s="50" t="s">
        <v>23</v>
      </c>
      <c r="E15" s="50" t="s">
        <v>24</v>
      </c>
      <c r="H15" s="50" t="s">
        <v>23</v>
      </c>
      <c r="I15" s="50" t="s">
        <v>24</v>
      </c>
    </row>
    <row r="17" spans="3:18" x14ac:dyDescent="0.25">
      <c r="M17" s="48" t="s">
        <v>14</v>
      </c>
      <c r="Q17" s="48" t="s">
        <v>61</v>
      </c>
    </row>
    <row r="18" spans="3:18" x14ac:dyDescent="0.25">
      <c r="M18" s="47" t="s">
        <v>53</v>
      </c>
      <c r="N18" s="32">
        <f>4*23000000</f>
        <v>92000000</v>
      </c>
      <c r="O18" s="41" t="s">
        <v>55</v>
      </c>
      <c r="Q18" s="45" t="s">
        <v>3</v>
      </c>
      <c r="R18" s="30">
        <f>E6</f>
        <v>2276735809.4357333</v>
      </c>
    </row>
    <row r="19" spans="3:18" x14ac:dyDescent="0.25">
      <c r="E19" s="42" t="s">
        <v>12</v>
      </c>
      <c r="F19" s="42" t="s">
        <v>23</v>
      </c>
      <c r="I19" s="40" t="s">
        <v>22</v>
      </c>
      <c r="J19" s="30">
        <f>J14+F14</f>
        <v>2072873072.1335702</v>
      </c>
      <c r="M19" s="47" t="s">
        <v>54</v>
      </c>
      <c r="N19" s="32">
        <v>1500</v>
      </c>
      <c r="O19" s="50" t="s">
        <v>24</v>
      </c>
      <c r="Q19" s="45" t="s">
        <v>4</v>
      </c>
      <c r="R19" s="30">
        <f>J19</f>
        <v>2072873072.1335702</v>
      </c>
    </row>
    <row r="20" spans="3:18" x14ac:dyDescent="0.25">
      <c r="D20" s="40" t="s">
        <v>29</v>
      </c>
      <c r="E20" s="31">
        <v>71195.120999999999</v>
      </c>
      <c r="F20" s="30">
        <f>E20*10.7639</f>
        <v>766337.16293190001</v>
      </c>
      <c r="M20" s="40" t="s">
        <v>39</v>
      </c>
      <c r="N20" s="32">
        <f>N18*G2</f>
        <v>515199999.99999994</v>
      </c>
      <c r="Q20" s="45" t="s">
        <v>5</v>
      </c>
      <c r="R20" s="30">
        <f>J27</f>
        <v>435303345.14804971</v>
      </c>
    </row>
    <row r="21" spans="3:18" x14ac:dyDescent="0.25">
      <c r="D21" s="40" t="s">
        <v>30</v>
      </c>
      <c r="E21" s="31">
        <v>114145.24</v>
      </c>
      <c r="F21" s="30">
        <f>E21*10.7639</f>
        <v>1228647.9488359999</v>
      </c>
      <c r="I21" s="48" t="s">
        <v>42</v>
      </c>
      <c r="M21" s="40" t="s">
        <v>17</v>
      </c>
      <c r="N21" s="33">
        <f>N19*F21</f>
        <v>1842971923.2539999</v>
      </c>
    </row>
    <row r="22" spans="3:18" x14ac:dyDescent="0.25">
      <c r="D22" s="40" t="s">
        <v>32</v>
      </c>
      <c r="E22" s="31">
        <f>E21-E20</f>
        <v>42950.119000000006</v>
      </c>
      <c r="F22" s="30">
        <f>E22*10.7639</f>
        <v>462310.78590410005</v>
      </c>
      <c r="I22" s="45" t="s">
        <v>25</v>
      </c>
      <c r="J22" s="30">
        <f>J19</f>
        <v>2072873072.1335702</v>
      </c>
      <c r="M22" s="40" t="s">
        <v>58</v>
      </c>
      <c r="N22" s="34">
        <f>SUM(N20:N21)</f>
        <v>2358171923.2539997</v>
      </c>
    </row>
    <row r="23" spans="3:18" x14ac:dyDescent="0.25">
      <c r="D23" s="11"/>
      <c r="H23" s="55">
        <v>7.0000000000000007E-2</v>
      </c>
      <c r="I23" s="45" t="s">
        <v>26</v>
      </c>
      <c r="J23" s="30">
        <f>$J$22*H23</f>
        <v>145101115.04934993</v>
      </c>
      <c r="Q23" s="45" t="s">
        <v>6</v>
      </c>
      <c r="R23" s="30">
        <f>SUM(R18:R20)</f>
        <v>4784912226.7173529</v>
      </c>
    </row>
    <row r="24" spans="3:18" x14ac:dyDescent="0.25">
      <c r="C24" s="69"/>
      <c r="D24" s="40" t="s">
        <v>38</v>
      </c>
      <c r="E24" s="39">
        <v>71269.915900000007</v>
      </c>
      <c r="F24" s="30">
        <f t="shared" ref="F24:F26" si="0">E24*10.7639</f>
        <v>767142.24775601004</v>
      </c>
      <c r="H24" s="55">
        <v>0.09</v>
      </c>
      <c r="I24" s="45" t="s">
        <v>27</v>
      </c>
      <c r="J24" s="30">
        <f>$J$22*H24</f>
        <v>186558576.49202132</v>
      </c>
    </row>
    <row r="25" spans="3:18" x14ac:dyDescent="0.25">
      <c r="C25" s="69"/>
      <c r="D25" s="40" t="s">
        <v>50</v>
      </c>
      <c r="E25" s="39">
        <v>7931.826</v>
      </c>
      <c r="F25" s="30">
        <f t="shared" si="0"/>
        <v>85377.381881399997</v>
      </c>
      <c r="H25" s="55">
        <v>0.05</v>
      </c>
      <c r="I25" s="45" t="s">
        <v>28</v>
      </c>
      <c r="J25" s="30">
        <f>$J$22*H25</f>
        <v>103643653.60667852</v>
      </c>
      <c r="Q25" s="45" t="s">
        <v>33</v>
      </c>
      <c r="R25" s="34">
        <f>ROUND(R23,(-6))</f>
        <v>4785000000</v>
      </c>
    </row>
    <row r="26" spans="3:18" x14ac:dyDescent="0.25">
      <c r="C26" s="69"/>
      <c r="D26" s="40" t="s">
        <v>49</v>
      </c>
      <c r="E26" s="39">
        <v>6368.2089999999998</v>
      </c>
      <c r="F26" s="30">
        <f t="shared" si="0"/>
        <v>68546.764855100002</v>
      </c>
      <c r="Q26" s="45" t="s">
        <v>34</v>
      </c>
      <c r="R26" s="34">
        <f>R25*0.85</f>
        <v>4067250000</v>
      </c>
    </row>
    <row r="27" spans="3:18" x14ac:dyDescent="0.25">
      <c r="I27" s="45" t="s">
        <v>31</v>
      </c>
      <c r="J27" s="34">
        <f>J25+J24+J23</f>
        <v>435303345.14804971</v>
      </c>
      <c r="Q27" s="45" t="s">
        <v>35</v>
      </c>
      <c r="R27" s="34">
        <f>R25*0.75</f>
        <v>3588750000</v>
      </c>
    </row>
    <row r="28" spans="3:18" x14ac:dyDescent="0.25">
      <c r="C28" s="69"/>
      <c r="D28" s="40" t="s">
        <v>47</v>
      </c>
      <c r="E28" s="39">
        <v>3582.038</v>
      </c>
      <c r="F28" s="30">
        <f>E28*10.7639</f>
        <v>38556.698828200002</v>
      </c>
    </row>
    <row r="29" spans="3:18" x14ac:dyDescent="0.25">
      <c r="C29" s="69"/>
      <c r="D29" s="40" t="s">
        <v>48</v>
      </c>
      <c r="E29" s="39">
        <v>3399.3539999999998</v>
      </c>
      <c r="F29" s="30">
        <f>E29*10.7639</f>
        <v>36590.306520599996</v>
      </c>
    </row>
    <row r="30" spans="3:18" x14ac:dyDescent="0.25">
      <c r="E30" s="12"/>
    </row>
    <row r="31" spans="3:18" x14ac:dyDescent="0.25">
      <c r="I31" s="17"/>
    </row>
    <row r="32" spans="3:18" x14ac:dyDescent="0.25">
      <c r="D32" s="11"/>
      <c r="E32" s="11"/>
      <c r="F32" s="11"/>
    </row>
    <row r="33" spans="4:7" x14ac:dyDescent="0.25">
      <c r="D33" s="19"/>
      <c r="E33" s="12"/>
    </row>
    <row r="34" spans="4:7" x14ac:dyDescent="0.25">
      <c r="D34" s="19"/>
    </row>
    <row r="35" spans="4:7" x14ac:dyDescent="0.25">
      <c r="D35" s="19"/>
    </row>
    <row r="36" spans="4:7" x14ac:dyDescent="0.25">
      <c r="D36" s="19"/>
      <c r="G36" s="11"/>
    </row>
    <row r="37" spans="4:7" x14ac:dyDescent="0.25">
      <c r="E37" s="12"/>
      <c r="F37" s="12"/>
      <c r="G37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7:R29"/>
  <sheetViews>
    <sheetView tabSelected="1" topLeftCell="E4" zoomScaleNormal="100" workbookViewId="0">
      <selection activeCell="I18" sqref="I18:J29"/>
    </sheetView>
  </sheetViews>
  <sheetFormatPr defaultRowHeight="12.75" x14ac:dyDescent="0.2"/>
  <cols>
    <col min="8" max="8" width="12.5" customWidth="1"/>
    <col min="9" max="9" width="18.1640625" bestFit="1" customWidth="1"/>
    <col min="10" max="11" width="17.5" customWidth="1"/>
    <col min="12" max="12" width="36.1640625" bestFit="1" customWidth="1"/>
    <col min="13" max="13" width="12" bestFit="1" customWidth="1"/>
  </cols>
  <sheetData>
    <row r="7" spans="7:18" x14ac:dyDescent="0.2">
      <c r="R7" s="62"/>
    </row>
    <row r="8" spans="7:18" ht="36.75" customHeight="1" x14ac:dyDescent="0.2">
      <c r="G8" s="68" t="s">
        <v>46</v>
      </c>
      <c r="H8" s="68" t="s">
        <v>36</v>
      </c>
      <c r="I8" s="68" t="s">
        <v>45</v>
      </c>
      <c r="J8" s="67" t="s">
        <v>59</v>
      </c>
      <c r="L8" s="67" t="s">
        <v>62</v>
      </c>
      <c r="M8" s="67"/>
    </row>
    <row r="9" spans="7:18" ht="15" x14ac:dyDescent="0.2">
      <c r="G9" s="18">
        <v>1</v>
      </c>
      <c r="H9" s="18" t="s">
        <v>567</v>
      </c>
      <c r="I9" s="18" t="s">
        <v>571</v>
      </c>
      <c r="J9" s="18">
        <v>92</v>
      </c>
      <c r="L9" s="66"/>
      <c r="M9" s="18"/>
    </row>
    <row r="10" spans="7:18" ht="15" x14ac:dyDescent="0.2">
      <c r="G10" s="18">
        <v>2</v>
      </c>
      <c r="H10" s="18" t="s">
        <v>568</v>
      </c>
      <c r="I10" s="18" t="s">
        <v>572</v>
      </c>
      <c r="J10" s="18">
        <v>104</v>
      </c>
      <c r="L10" s="66"/>
      <c r="M10" s="18"/>
    </row>
    <row r="11" spans="7:18" ht="15" x14ac:dyDescent="0.2">
      <c r="G11" s="18">
        <v>3</v>
      </c>
      <c r="H11" s="18" t="s">
        <v>569</v>
      </c>
      <c r="I11" s="18" t="s">
        <v>572</v>
      </c>
      <c r="J11" s="18">
        <v>116</v>
      </c>
      <c r="L11" s="66"/>
      <c r="M11" s="18"/>
    </row>
    <row r="12" spans="7:18" ht="15" x14ac:dyDescent="0.2">
      <c r="G12" s="18">
        <v>4</v>
      </c>
      <c r="H12" s="18" t="s">
        <v>570</v>
      </c>
      <c r="I12" s="18" t="s">
        <v>572</v>
      </c>
      <c r="J12" s="18">
        <v>136</v>
      </c>
      <c r="L12" s="66"/>
      <c r="M12" s="18"/>
    </row>
    <row r="13" spans="7:18" ht="15" x14ac:dyDescent="0.2">
      <c r="G13" s="18">
        <v>5</v>
      </c>
      <c r="H13" s="18" t="s">
        <v>575</v>
      </c>
      <c r="I13" s="18" t="s">
        <v>573</v>
      </c>
      <c r="J13" s="18">
        <v>80</v>
      </c>
      <c r="L13" s="66"/>
      <c r="M13" s="18"/>
    </row>
    <row r="14" spans="7:18" ht="15" x14ac:dyDescent="0.2">
      <c r="G14" s="63" t="s">
        <v>574</v>
      </c>
      <c r="H14" s="64"/>
      <c r="I14" s="64"/>
      <c r="J14" s="65">
        <f>SUBTOTAL(9,J9:J12)</f>
        <v>448</v>
      </c>
      <c r="L14" s="65"/>
      <c r="M14" s="65"/>
      <c r="N14" s="21"/>
      <c r="O14" s="21"/>
      <c r="P14" s="21"/>
    </row>
    <row r="15" spans="7:18" ht="15" x14ac:dyDescent="0.2">
      <c r="G15" s="63" t="s">
        <v>58</v>
      </c>
      <c r="H15" s="64"/>
      <c r="I15" s="64"/>
      <c r="J15" s="65">
        <f>J14+J13</f>
        <v>528</v>
      </c>
      <c r="L15" s="65"/>
      <c r="M15" s="65"/>
      <c r="R15" s="62"/>
    </row>
    <row r="17" spans="9:18" x14ac:dyDescent="0.2">
      <c r="R17" s="62"/>
    </row>
    <row r="18" spans="9:18" ht="15" x14ac:dyDescent="0.2">
      <c r="I18" s="68" t="s">
        <v>578</v>
      </c>
      <c r="J18" s="68" t="s">
        <v>580</v>
      </c>
    </row>
    <row r="19" spans="9:18" x14ac:dyDescent="0.2">
      <c r="I19" s="133" t="s">
        <v>126</v>
      </c>
      <c r="J19" s="167">
        <v>7</v>
      </c>
      <c r="R19" s="62"/>
    </row>
    <row r="20" spans="9:18" x14ac:dyDescent="0.2">
      <c r="I20" s="133" t="s">
        <v>120</v>
      </c>
      <c r="J20" s="167">
        <v>1</v>
      </c>
    </row>
    <row r="21" spans="9:18" x14ac:dyDescent="0.2">
      <c r="I21" s="133" t="s">
        <v>123</v>
      </c>
      <c r="J21" s="167">
        <v>2</v>
      </c>
    </row>
    <row r="22" spans="9:18" x14ac:dyDescent="0.2">
      <c r="I22" s="133" t="s">
        <v>106</v>
      </c>
      <c r="J22" s="167">
        <v>97</v>
      </c>
      <c r="R22" s="62"/>
    </row>
    <row r="23" spans="9:18" x14ac:dyDescent="0.2">
      <c r="I23" s="133" t="s">
        <v>95</v>
      </c>
      <c r="J23" s="167">
        <v>22</v>
      </c>
    </row>
    <row r="24" spans="9:18" x14ac:dyDescent="0.2">
      <c r="I24" s="133" t="s">
        <v>99</v>
      </c>
      <c r="J24" s="167">
        <v>49</v>
      </c>
    </row>
    <row r="25" spans="9:18" x14ac:dyDescent="0.2">
      <c r="I25" s="133" t="s">
        <v>101</v>
      </c>
      <c r="J25" s="167">
        <v>78</v>
      </c>
    </row>
    <row r="26" spans="9:18" x14ac:dyDescent="0.2">
      <c r="I26" s="133" t="s">
        <v>103</v>
      </c>
      <c r="J26" s="167">
        <v>29</v>
      </c>
    </row>
    <row r="27" spans="9:18" x14ac:dyDescent="0.2">
      <c r="I27" s="133" t="s">
        <v>97</v>
      </c>
      <c r="J27" s="167">
        <v>27</v>
      </c>
    </row>
    <row r="28" spans="9:18" x14ac:dyDescent="0.2">
      <c r="I28" s="133" t="s">
        <v>115</v>
      </c>
      <c r="J28" s="167">
        <v>4</v>
      </c>
    </row>
    <row r="29" spans="9:18" x14ac:dyDescent="0.2">
      <c r="I29" s="133" t="s">
        <v>90</v>
      </c>
      <c r="J29" s="167">
        <v>132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Sheet2</vt:lpstr>
      <vt:lpstr>Inventory-240401</vt:lpstr>
      <vt:lpstr>Inventory calculation</vt:lpstr>
      <vt:lpstr>Civil work</vt:lpstr>
      <vt:lpstr>Tower Details</vt:lpstr>
      <vt:lpstr>'Inventory-240401'!Print_Area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Mahesh Joshi</cp:lastModifiedBy>
  <dcterms:created xsi:type="dcterms:W3CDTF">2024-03-11T07:04:31Z</dcterms:created>
  <dcterms:modified xsi:type="dcterms:W3CDTF">2024-07-25T07:36:08Z</dcterms:modified>
</cp:coreProperties>
</file>