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60" windowWidth="20730" windowHeight="11700"/>
  </bookViews>
  <sheets>
    <sheet name="Sheet1" sheetId="5" r:id="rId1"/>
    <sheet name="ANNEXURE - I" sheetId="2" state="hidden" r:id="rId2"/>
    <sheet name="APPENDIX" sheetId="1" state="hidden" r:id="rId3"/>
    <sheet name="Sheet4" sheetId="4" state="hidden" r:id="rId4"/>
    <sheet name="Sheet2" sheetId="6" state="hidden" r:id="rId5"/>
  </sheets>
  <definedNames>
    <definedName name="_xlnm._FilterDatabase" localSheetId="1" hidden="1">'ANNEXURE - I'!$A$15:$U$83</definedName>
    <definedName name="_xlnm._FilterDatabase" localSheetId="0" hidden="1">Sheet1!$A$10:$L$119</definedName>
    <definedName name="_xlnm.Print_Area" localSheetId="0">Sheet1!$A$1:$L$119</definedName>
  </definedNames>
  <calcPr calcId="144525"/>
</workbook>
</file>

<file path=xl/calcChain.xml><?xml version="1.0" encoding="utf-8"?>
<calcChain xmlns="http://schemas.openxmlformats.org/spreadsheetml/2006/main">
  <c r="D119" i="5" l="1"/>
  <c r="E117" i="5" l="1"/>
  <c r="I11" i="5" l="1"/>
  <c r="J11" i="5" s="1"/>
  <c r="I101" i="5"/>
  <c r="I12" i="5"/>
  <c r="J12" i="5" s="1"/>
  <c r="I13" i="5"/>
  <c r="J13" i="5" s="1"/>
  <c r="I14" i="5"/>
  <c r="J14" i="5" s="1"/>
  <c r="I15" i="5"/>
  <c r="J15" i="5" s="1"/>
  <c r="I16" i="5"/>
  <c r="J16" i="5" s="1"/>
  <c r="I17" i="5"/>
  <c r="J17" i="5" s="1"/>
  <c r="I18" i="5"/>
  <c r="J18" i="5" s="1"/>
  <c r="I19" i="5"/>
  <c r="J19" i="5"/>
  <c r="I20" i="5"/>
  <c r="J20" i="5" s="1"/>
  <c r="I21" i="5"/>
  <c r="J21" i="5" s="1"/>
  <c r="I22" i="5"/>
  <c r="J22" i="5"/>
  <c r="I23" i="5"/>
  <c r="J23" i="5" s="1"/>
  <c r="I24" i="5"/>
  <c r="J24" i="5" s="1"/>
  <c r="I25" i="5"/>
  <c r="J25" i="5"/>
  <c r="I26" i="5"/>
  <c r="J26" i="5" s="1"/>
  <c r="I27" i="5"/>
  <c r="J27" i="5" s="1"/>
  <c r="I28" i="5"/>
  <c r="J28" i="5"/>
  <c r="I29" i="5"/>
  <c r="J29" i="5" s="1"/>
  <c r="I30" i="5"/>
  <c r="J30" i="5" s="1"/>
  <c r="I31" i="5"/>
  <c r="J31" i="5" s="1"/>
  <c r="I32" i="5"/>
  <c r="J32" i="5" s="1"/>
  <c r="I33" i="5"/>
  <c r="J33" i="5" s="1"/>
  <c r="I34" i="5"/>
  <c r="J34" i="5" s="1"/>
  <c r="I35" i="5"/>
  <c r="J35" i="5" s="1"/>
  <c r="I36" i="5"/>
  <c r="J36" i="5" s="1"/>
  <c r="I37" i="5"/>
  <c r="J37" i="5" s="1"/>
  <c r="I38" i="5"/>
  <c r="J38" i="5" s="1"/>
  <c r="I39" i="5"/>
  <c r="J39" i="5" s="1"/>
  <c r="I40" i="5"/>
  <c r="J40" i="5" s="1"/>
  <c r="I41" i="5"/>
  <c r="J41" i="5" s="1"/>
  <c r="I42" i="5"/>
  <c r="J42" i="5" s="1"/>
  <c r="I43" i="5"/>
  <c r="J43" i="5" s="1"/>
  <c r="I44" i="5"/>
  <c r="J44" i="5" s="1"/>
  <c r="I45" i="5"/>
  <c r="J45" i="5" s="1"/>
  <c r="I46" i="5"/>
  <c r="J46" i="5" s="1"/>
  <c r="I47" i="5"/>
  <c r="J47" i="5" s="1"/>
  <c r="I48" i="5"/>
  <c r="J48" i="5" s="1"/>
  <c r="I49" i="5"/>
  <c r="J49" i="5" s="1"/>
  <c r="I50" i="5"/>
  <c r="J50" i="5" s="1"/>
  <c r="I51" i="5"/>
  <c r="J51" i="5" s="1"/>
  <c r="I52" i="5"/>
  <c r="J52" i="5" s="1"/>
  <c r="I53" i="5"/>
  <c r="J53" i="5" s="1"/>
  <c r="I54" i="5"/>
  <c r="J54" i="5" s="1"/>
  <c r="I55" i="5"/>
  <c r="J55" i="5" s="1"/>
  <c r="I56" i="5"/>
  <c r="J56" i="5" s="1"/>
  <c r="I57" i="5"/>
  <c r="J57" i="5" s="1"/>
  <c r="I58" i="5"/>
  <c r="J58" i="5" s="1"/>
  <c r="I59" i="5"/>
  <c r="J59" i="5" s="1"/>
  <c r="I60" i="5"/>
  <c r="J60" i="5" s="1"/>
  <c r="J101" i="5" l="1"/>
  <c r="I61" i="5"/>
  <c r="J61" i="5" s="1"/>
  <c r="I62" i="5"/>
  <c r="J62" i="5" s="1"/>
  <c r="I63" i="5"/>
  <c r="J63" i="5" s="1"/>
  <c r="I64" i="5"/>
  <c r="J64" i="5" s="1"/>
  <c r="I65" i="5"/>
  <c r="J65" i="5" s="1"/>
  <c r="I66" i="5"/>
  <c r="J66" i="5" s="1"/>
  <c r="I67" i="5"/>
  <c r="J67" i="5" s="1"/>
  <c r="I68" i="5"/>
  <c r="J68" i="5" s="1"/>
  <c r="I69" i="5"/>
  <c r="J69" i="5" s="1"/>
  <c r="I70" i="5"/>
  <c r="J70" i="5" s="1"/>
  <c r="I71" i="5"/>
  <c r="J71" i="5" s="1"/>
  <c r="I72" i="5"/>
  <c r="J72" i="5" s="1"/>
  <c r="I73" i="5"/>
  <c r="J73" i="5" s="1"/>
  <c r="I74" i="5"/>
  <c r="J74" i="5" s="1"/>
  <c r="I75" i="5"/>
  <c r="J75" i="5" s="1"/>
  <c r="I76" i="5"/>
  <c r="J76" i="5" s="1"/>
  <c r="I77" i="5"/>
  <c r="J77" i="5" s="1"/>
  <c r="I78" i="5"/>
  <c r="J78" i="5" s="1"/>
  <c r="I79" i="5"/>
  <c r="J79" i="5" s="1"/>
  <c r="I80" i="5"/>
  <c r="J80" i="5" s="1"/>
  <c r="I81" i="5"/>
  <c r="J81" i="5" s="1"/>
  <c r="I82" i="5"/>
  <c r="J82" i="5" s="1"/>
  <c r="I83" i="5"/>
  <c r="J83" i="5" s="1"/>
  <c r="I84" i="5"/>
  <c r="J84" i="5" s="1"/>
  <c r="I85" i="5"/>
  <c r="J85" i="5" s="1"/>
  <c r="I86" i="5"/>
  <c r="J86" i="5" s="1"/>
  <c r="I87" i="5"/>
  <c r="J87" i="5" s="1"/>
  <c r="I88" i="5"/>
  <c r="J88" i="5" s="1"/>
  <c r="I89" i="5"/>
  <c r="J89" i="5" s="1"/>
  <c r="I90" i="5"/>
  <c r="J90" i="5" s="1"/>
  <c r="I91" i="5"/>
  <c r="J91" i="5" s="1"/>
  <c r="I92" i="5"/>
  <c r="J92" i="5" s="1"/>
  <c r="I93" i="5"/>
  <c r="J93" i="5" s="1"/>
  <c r="I94" i="5"/>
  <c r="J94" i="5" s="1"/>
  <c r="I95" i="5"/>
  <c r="J95" i="5" s="1"/>
  <c r="I96" i="5"/>
  <c r="J96" i="5" s="1"/>
  <c r="I97" i="5"/>
  <c r="J97" i="5" s="1"/>
  <c r="I98" i="5"/>
  <c r="J98" i="5" s="1"/>
  <c r="I99" i="5"/>
  <c r="J99" i="5" s="1"/>
  <c r="I100" i="5"/>
  <c r="J100" i="5" s="1"/>
  <c r="I102" i="5"/>
  <c r="J102" i="5" s="1"/>
  <c r="I103" i="5"/>
  <c r="J103" i="5" s="1"/>
  <c r="I104" i="5"/>
  <c r="J104" i="5" s="1"/>
  <c r="I105" i="5"/>
  <c r="J105" i="5" s="1"/>
  <c r="I106" i="5"/>
  <c r="J106" i="5" s="1"/>
  <c r="I107" i="5"/>
  <c r="J107" i="5" s="1"/>
  <c r="I108" i="5"/>
  <c r="J108" i="5" s="1"/>
  <c r="I109" i="5"/>
  <c r="J109" i="5" s="1"/>
  <c r="I110" i="5"/>
  <c r="J110" i="5" s="1"/>
  <c r="I111" i="5"/>
  <c r="J111" i="5" s="1"/>
  <c r="I112" i="5"/>
  <c r="J112" i="5" s="1"/>
  <c r="I113" i="5"/>
  <c r="J113" i="5" s="1"/>
  <c r="F12" i="5" l="1"/>
  <c r="D12" i="5" s="1"/>
  <c r="K12" i="5" s="1"/>
  <c r="L12" i="5" s="1"/>
  <c r="F13" i="5"/>
  <c r="D13" i="5" s="1"/>
  <c r="K13" i="5" s="1"/>
  <c r="L13" i="5" s="1"/>
  <c r="F14" i="5"/>
  <c r="D14" i="5" s="1"/>
  <c r="K14" i="5" s="1"/>
  <c r="L14" i="5" s="1"/>
  <c r="F15" i="5"/>
  <c r="D15" i="5" s="1"/>
  <c r="K15" i="5" s="1"/>
  <c r="L15" i="5" s="1"/>
  <c r="F16" i="5"/>
  <c r="D16" i="5" s="1"/>
  <c r="K16" i="5" s="1"/>
  <c r="L16" i="5" s="1"/>
  <c r="F17" i="5"/>
  <c r="D17" i="5" s="1"/>
  <c r="K17" i="5" s="1"/>
  <c r="L17" i="5" s="1"/>
  <c r="F18" i="5"/>
  <c r="D18" i="5" s="1"/>
  <c r="K18" i="5" s="1"/>
  <c r="L18" i="5" s="1"/>
  <c r="F19" i="5"/>
  <c r="D19" i="5" s="1"/>
  <c r="K19" i="5" s="1"/>
  <c r="L19" i="5" s="1"/>
  <c r="F20" i="5"/>
  <c r="D20" i="5" s="1"/>
  <c r="K20" i="5" s="1"/>
  <c r="L20" i="5" s="1"/>
  <c r="F21" i="5"/>
  <c r="D21" i="5" s="1"/>
  <c r="K21" i="5" s="1"/>
  <c r="L21" i="5" s="1"/>
  <c r="F22" i="5"/>
  <c r="D22" i="5" s="1"/>
  <c r="K22" i="5" s="1"/>
  <c r="L22" i="5" s="1"/>
  <c r="F23" i="5"/>
  <c r="D23" i="5" s="1"/>
  <c r="K23" i="5" s="1"/>
  <c r="L23" i="5" s="1"/>
  <c r="F24" i="5"/>
  <c r="D24" i="5" s="1"/>
  <c r="K24" i="5" s="1"/>
  <c r="L24" i="5" s="1"/>
  <c r="F25" i="5"/>
  <c r="D25" i="5" s="1"/>
  <c r="K25" i="5" s="1"/>
  <c r="L25" i="5" s="1"/>
  <c r="F26" i="5"/>
  <c r="D26" i="5" s="1"/>
  <c r="K26" i="5" s="1"/>
  <c r="L26" i="5" s="1"/>
  <c r="F27" i="5"/>
  <c r="D27" i="5" s="1"/>
  <c r="K27" i="5" s="1"/>
  <c r="L27" i="5" s="1"/>
  <c r="F28" i="5"/>
  <c r="D28" i="5" s="1"/>
  <c r="K28" i="5" s="1"/>
  <c r="L28" i="5" s="1"/>
  <c r="F29" i="5"/>
  <c r="D29" i="5" s="1"/>
  <c r="K29" i="5" s="1"/>
  <c r="L29" i="5" s="1"/>
  <c r="F30" i="5"/>
  <c r="D30" i="5" s="1"/>
  <c r="K30" i="5" s="1"/>
  <c r="L30" i="5" s="1"/>
  <c r="F31" i="5"/>
  <c r="D31" i="5" s="1"/>
  <c r="K31" i="5" s="1"/>
  <c r="L31" i="5" s="1"/>
  <c r="F32" i="5"/>
  <c r="D32" i="5" s="1"/>
  <c r="K32" i="5" s="1"/>
  <c r="L32" i="5" s="1"/>
  <c r="F33" i="5"/>
  <c r="D33" i="5" s="1"/>
  <c r="K33" i="5" s="1"/>
  <c r="L33" i="5" s="1"/>
  <c r="F34" i="5"/>
  <c r="D34" i="5" s="1"/>
  <c r="K34" i="5" s="1"/>
  <c r="L34" i="5" s="1"/>
  <c r="F35" i="5"/>
  <c r="D35" i="5" s="1"/>
  <c r="K35" i="5" s="1"/>
  <c r="L35" i="5" s="1"/>
  <c r="F36" i="5"/>
  <c r="D36" i="5" s="1"/>
  <c r="K36" i="5" s="1"/>
  <c r="L36" i="5" s="1"/>
  <c r="F37" i="5"/>
  <c r="D37" i="5" s="1"/>
  <c r="K37" i="5" s="1"/>
  <c r="L37" i="5" s="1"/>
  <c r="F38" i="5"/>
  <c r="D38" i="5" s="1"/>
  <c r="K38" i="5" s="1"/>
  <c r="L38" i="5" s="1"/>
  <c r="F39" i="5"/>
  <c r="D39" i="5" s="1"/>
  <c r="K39" i="5" s="1"/>
  <c r="L39" i="5" s="1"/>
  <c r="F40" i="5"/>
  <c r="D40" i="5" s="1"/>
  <c r="K40" i="5" s="1"/>
  <c r="L40" i="5" s="1"/>
  <c r="F41" i="5"/>
  <c r="D41" i="5" s="1"/>
  <c r="K41" i="5" s="1"/>
  <c r="L41" i="5" s="1"/>
  <c r="F42" i="5"/>
  <c r="D42" i="5" s="1"/>
  <c r="K42" i="5" s="1"/>
  <c r="L42" i="5" s="1"/>
  <c r="F43" i="5"/>
  <c r="D43" i="5" s="1"/>
  <c r="K43" i="5" s="1"/>
  <c r="L43" i="5" s="1"/>
  <c r="F44" i="5"/>
  <c r="D44" i="5" s="1"/>
  <c r="K44" i="5" s="1"/>
  <c r="L44" i="5" s="1"/>
  <c r="F45" i="5"/>
  <c r="D45" i="5" s="1"/>
  <c r="K45" i="5" s="1"/>
  <c r="L45" i="5" s="1"/>
  <c r="F46" i="5"/>
  <c r="D46" i="5" s="1"/>
  <c r="K46" i="5" s="1"/>
  <c r="L46" i="5" s="1"/>
  <c r="F47" i="5"/>
  <c r="D47" i="5" s="1"/>
  <c r="K47" i="5" s="1"/>
  <c r="L47" i="5" s="1"/>
  <c r="F48" i="5"/>
  <c r="D48" i="5" s="1"/>
  <c r="K48" i="5" s="1"/>
  <c r="L48" i="5" s="1"/>
  <c r="F49" i="5"/>
  <c r="D49" i="5" s="1"/>
  <c r="K49" i="5" s="1"/>
  <c r="L49" i="5" s="1"/>
  <c r="F50" i="5"/>
  <c r="D50" i="5" s="1"/>
  <c r="K50" i="5" s="1"/>
  <c r="L50" i="5" s="1"/>
  <c r="F51" i="5"/>
  <c r="D51" i="5" s="1"/>
  <c r="K51" i="5" s="1"/>
  <c r="L51" i="5" s="1"/>
  <c r="F52" i="5"/>
  <c r="D52" i="5" s="1"/>
  <c r="K52" i="5" s="1"/>
  <c r="L52" i="5" s="1"/>
  <c r="F53" i="5"/>
  <c r="D53" i="5" s="1"/>
  <c r="K53" i="5" s="1"/>
  <c r="L53" i="5" s="1"/>
  <c r="F54" i="5"/>
  <c r="D54" i="5" s="1"/>
  <c r="K54" i="5" s="1"/>
  <c r="L54" i="5" s="1"/>
  <c r="F55" i="5"/>
  <c r="D55" i="5" s="1"/>
  <c r="K55" i="5" s="1"/>
  <c r="L55" i="5" s="1"/>
  <c r="F56" i="5"/>
  <c r="D56" i="5" s="1"/>
  <c r="K56" i="5" s="1"/>
  <c r="L56" i="5" s="1"/>
  <c r="F57" i="5"/>
  <c r="D57" i="5" s="1"/>
  <c r="K57" i="5" s="1"/>
  <c r="L57" i="5" s="1"/>
  <c r="F58" i="5"/>
  <c r="D58" i="5" s="1"/>
  <c r="K58" i="5" s="1"/>
  <c r="L58" i="5" s="1"/>
  <c r="F59" i="5"/>
  <c r="K59" i="5" s="1"/>
  <c r="L59" i="5" s="1"/>
  <c r="F60" i="5"/>
  <c r="D60" i="5" s="1"/>
  <c r="K60" i="5" s="1"/>
  <c r="L60" i="5" s="1"/>
  <c r="F61" i="5"/>
  <c r="D61" i="5" s="1"/>
  <c r="F62" i="5"/>
  <c r="D62" i="5" s="1"/>
  <c r="F63" i="5"/>
  <c r="F64" i="5"/>
  <c r="F65" i="5"/>
  <c r="D65" i="5" s="1"/>
  <c r="F66" i="5"/>
  <c r="D66" i="5" s="1"/>
  <c r="F67" i="5"/>
  <c r="F68" i="5"/>
  <c r="F69" i="5"/>
  <c r="D69" i="5" s="1"/>
  <c r="F70" i="5"/>
  <c r="D70" i="5" s="1"/>
  <c r="F71" i="5"/>
  <c r="F72" i="5"/>
  <c r="F73" i="5"/>
  <c r="D73" i="5" s="1"/>
  <c r="F74" i="5"/>
  <c r="D74" i="5" s="1"/>
  <c r="F75" i="5"/>
  <c r="F76" i="5"/>
  <c r="F77" i="5"/>
  <c r="D77" i="5" s="1"/>
  <c r="F78" i="5"/>
  <c r="D78" i="5" s="1"/>
  <c r="F79" i="5"/>
  <c r="F80" i="5"/>
  <c r="F81" i="5"/>
  <c r="D81" i="5" s="1"/>
  <c r="F82" i="5"/>
  <c r="D82" i="5" s="1"/>
  <c r="F83" i="5"/>
  <c r="F84" i="5"/>
  <c r="F85" i="5"/>
  <c r="D85" i="5" s="1"/>
  <c r="F86" i="5"/>
  <c r="D86" i="5" s="1"/>
  <c r="F87" i="5"/>
  <c r="F88" i="5"/>
  <c r="F89" i="5"/>
  <c r="D89" i="5" s="1"/>
  <c r="F90" i="5"/>
  <c r="D90" i="5" s="1"/>
  <c r="F91" i="5"/>
  <c r="F92" i="5"/>
  <c r="F93" i="5"/>
  <c r="D93" i="5" s="1"/>
  <c r="F94" i="5"/>
  <c r="D94" i="5" s="1"/>
  <c r="F95" i="5"/>
  <c r="F96" i="5"/>
  <c r="F97" i="5"/>
  <c r="D97" i="5" s="1"/>
  <c r="F98" i="5"/>
  <c r="D98" i="5" s="1"/>
  <c r="F99" i="5"/>
  <c r="F100" i="5"/>
  <c r="F101" i="5"/>
  <c r="D101" i="5" s="1"/>
  <c r="F102" i="5"/>
  <c r="D102" i="5" s="1"/>
  <c r="F103" i="5"/>
  <c r="F104" i="5"/>
  <c r="F105" i="5"/>
  <c r="D105" i="5" s="1"/>
  <c r="F106" i="5"/>
  <c r="D106" i="5" s="1"/>
  <c r="F107" i="5"/>
  <c r="F108" i="5"/>
  <c r="F109" i="5"/>
  <c r="D109" i="5" s="1"/>
  <c r="F110" i="5"/>
  <c r="D110" i="5" s="1"/>
  <c r="F111" i="5"/>
  <c r="F112" i="5"/>
  <c r="F113" i="5"/>
  <c r="D113" i="5" s="1"/>
  <c r="F11" i="5"/>
  <c r="D11" i="5" s="1"/>
  <c r="K11" i="5" l="1"/>
  <c r="L11" i="5" s="1"/>
  <c r="D108" i="5"/>
  <c r="K108" i="5" s="1"/>
  <c r="L108" i="5" s="1"/>
  <c r="D100" i="5"/>
  <c r="K100" i="5" s="1"/>
  <c r="L100" i="5" s="1"/>
  <c r="D92" i="5"/>
  <c r="K92" i="5" s="1"/>
  <c r="L92" i="5" s="1"/>
  <c r="D84" i="5"/>
  <c r="K84" i="5" s="1"/>
  <c r="L84" i="5" s="1"/>
  <c r="D76" i="5"/>
  <c r="K76" i="5" s="1"/>
  <c r="L76" i="5" s="1"/>
  <c r="D68" i="5"/>
  <c r="K68" i="5" s="1"/>
  <c r="L68" i="5" s="1"/>
  <c r="D111" i="5"/>
  <c r="K111" i="5" s="1"/>
  <c r="L111" i="5" s="1"/>
  <c r="D103" i="5"/>
  <c r="K103" i="5" s="1"/>
  <c r="L103" i="5" s="1"/>
  <c r="D91" i="5"/>
  <c r="K91" i="5" s="1"/>
  <c r="L91" i="5" s="1"/>
  <c r="D83" i="5"/>
  <c r="K83" i="5" s="1"/>
  <c r="L83" i="5" s="1"/>
  <c r="D75" i="5"/>
  <c r="K75" i="5" s="1"/>
  <c r="L75" i="5" s="1"/>
  <c r="D71" i="5"/>
  <c r="K71" i="5" s="1"/>
  <c r="L71" i="5" s="1"/>
  <c r="D63" i="5"/>
  <c r="K63" i="5" s="1"/>
  <c r="L63" i="5" s="1"/>
  <c r="D112" i="5"/>
  <c r="K112" i="5" s="1"/>
  <c r="L112" i="5" s="1"/>
  <c r="D104" i="5"/>
  <c r="K104" i="5" s="1"/>
  <c r="L104" i="5" s="1"/>
  <c r="D96" i="5"/>
  <c r="K96" i="5" s="1"/>
  <c r="L96" i="5" s="1"/>
  <c r="D88" i="5"/>
  <c r="K88" i="5" s="1"/>
  <c r="L88" i="5" s="1"/>
  <c r="D80" i="5"/>
  <c r="K80" i="5" s="1"/>
  <c r="L80" i="5" s="1"/>
  <c r="D72" i="5"/>
  <c r="K72" i="5" s="1"/>
  <c r="L72" i="5" s="1"/>
  <c r="D64" i="5"/>
  <c r="K64" i="5" s="1"/>
  <c r="L64" i="5" s="1"/>
  <c r="D107" i="5"/>
  <c r="K107" i="5" s="1"/>
  <c r="L107" i="5" s="1"/>
  <c r="D99" i="5"/>
  <c r="K99" i="5" s="1"/>
  <c r="L99" i="5" s="1"/>
  <c r="D95" i="5"/>
  <c r="K95" i="5" s="1"/>
  <c r="L95" i="5" s="1"/>
  <c r="D87" i="5"/>
  <c r="K87" i="5" s="1"/>
  <c r="L87" i="5" s="1"/>
  <c r="D79" i="5"/>
  <c r="K79" i="5" s="1"/>
  <c r="L79" i="5" s="1"/>
  <c r="D67" i="5"/>
  <c r="K67" i="5" s="1"/>
  <c r="L67" i="5" s="1"/>
  <c r="K106" i="5"/>
  <c r="L106" i="5" s="1"/>
  <c r="K98" i="5"/>
  <c r="L98" i="5" s="1"/>
  <c r="K90" i="5"/>
  <c r="L90" i="5" s="1"/>
  <c r="K82" i="5"/>
  <c r="L82" i="5" s="1"/>
  <c r="K74" i="5"/>
  <c r="L74" i="5" s="1"/>
  <c r="K66" i="5"/>
  <c r="L66" i="5" s="1"/>
  <c r="K62" i="5"/>
  <c r="L62" i="5" s="1"/>
  <c r="K113" i="5"/>
  <c r="L113" i="5" s="1"/>
  <c r="K109" i="5"/>
  <c r="L109" i="5" s="1"/>
  <c r="K105" i="5"/>
  <c r="L105" i="5" s="1"/>
  <c r="K101" i="5"/>
  <c r="L101" i="5" s="1"/>
  <c r="K97" i="5"/>
  <c r="L97" i="5" s="1"/>
  <c r="K93" i="5"/>
  <c r="L93" i="5" s="1"/>
  <c r="K89" i="5"/>
  <c r="L89" i="5" s="1"/>
  <c r="K85" i="5"/>
  <c r="L85" i="5" s="1"/>
  <c r="K81" i="5"/>
  <c r="L81" i="5" s="1"/>
  <c r="K77" i="5"/>
  <c r="L77" i="5" s="1"/>
  <c r="K73" i="5"/>
  <c r="L73" i="5" s="1"/>
  <c r="K69" i="5"/>
  <c r="L69" i="5" s="1"/>
  <c r="K65" i="5"/>
  <c r="L65" i="5" s="1"/>
  <c r="K61" i="5"/>
  <c r="L61" i="5" s="1"/>
  <c r="K110" i="5"/>
  <c r="L110" i="5" s="1"/>
  <c r="K102" i="5"/>
  <c r="L102" i="5"/>
  <c r="K94" i="5"/>
  <c r="L94" i="5" s="1"/>
  <c r="K86" i="5"/>
  <c r="L86" i="5" s="1"/>
  <c r="K78" i="5"/>
  <c r="L78" i="5" s="1"/>
  <c r="K70" i="5"/>
  <c r="L70" i="5" s="1"/>
  <c r="D114" i="5" l="1"/>
  <c r="K114" i="5"/>
  <c r="L114" i="5"/>
  <c r="D85" i="6"/>
  <c r="D82" i="6"/>
  <c r="A68" i="6"/>
  <c r="D79" i="6"/>
  <c r="A114" i="6" l="1"/>
  <c r="A113" i="6"/>
  <c r="J104" i="6"/>
  <c r="J103" i="6"/>
  <c r="J102" i="6"/>
  <c r="V34" i="4" l="1"/>
  <c r="T10" i="4"/>
  <c r="S10" i="4"/>
  <c r="D117" i="5" l="1"/>
  <c r="D118" i="5" l="1"/>
  <c r="K81" i="2"/>
  <c r="L81" i="2"/>
  <c r="M81" i="2" s="1"/>
  <c r="K64" i="2"/>
  <c r="L64" i="2"/>
  <c r="M64" i="2" s="1"/>
  <c r="K65" i="2"/>
  <c r="L65" i="2" s="1"/>
  <c r="K66" i="2"/>
  <c r="L66" i="2" s="1"/>
  <c r="K67" i="2"/>
  <c r="L67" i="2" s="1"/>
  <c r="K68" i="2"/>
  <c r="L68" i="2" s="1"/>
  <c r="M68" i="2" s="1"/>
  <c r="K69" i="2"/>
  <c r="L69" i="2" s="1"/>
  <c r="K70" i="2"/>
  <c r="L70" i="2" s="1"/>
  <c r="M70" i="2" s="1"/>
  <c r="K71" i="2"/>
  <c r="L71" i="2" s="1"/>
  <c r="K72" i="2"/>
  <c r="L72" i="2"/>
  <c r="M72" i="2" s="1"/>
  <c r="K73" i="2"/>
  <c r="L73" i="2" s="1"/>
  <c r="K74" i="2"/>
  <c r="L74" i="2" s="1"/>
  <c r="K75" i="2"/>
  <c r="L75" i="2" s="1"/>
  <c r="K76" i="2"/>
  <c r="L76" i="2" s="1"/>
  <c r="M76" i="2" s="1"/>
  <c r="K77" i="2"/>
  <c r="L77" i="2" s="1"/>
  <c r="K78" i="2"/>
  <c r="L78" i="2" s="1"/>
  <c r="M78" i="2" s="1"/>
  <c r="K79" i="2"/>
  <c r="L79" i="2" s="1"/>
  <c r="K80" i="2"/>
  <c r="L80" i="2"/>
  <c r="M80" i="2" s="1"/>
  <c r="K45" i="2"/>
  <c r="L45" i="2" s="1"/>
  <c r="M45" i="2" s="1"/>
  <c r="K46" i="2"/>
  <c r="L46" i="2" s="1"/>
  <c r="K47" i="2"/>
  <c r="L47" i="2" s="1"/>
  <c r="M47" i="2" s="1"/>
  <c r="K48" i="2"/>
  <c r="L48" i="2" s="1"/>
  <c r="K49" i="2"/>
  <c r="L49" i="2" s="1"/>
  <c r="M49" i="2" s="1"/>
  <c r="K50" i="2"/>
  <c r="L50" i="2" s="1"/>
  <c r="K51" i="2"/>
  <c r="L51" i="2" s="1"/>
  <c r="K52" i="2"/>
  <c r="L52" i="2" s="1"/>
  <c r="K53" i="2"/>
  <c r="L53" i="2" s="1"/>
  <c r="M53" i="2" s="1"/>
  <c r="K54" i="2"/>
  <c r="L54" i="2" s="1"/>
  <c r="K55" i="2"/>
  <c r="L55" i="2" s="1"/>
  <c r="M55" i="2" s="1"/>
  <c r="K56" i="2"/>
  <c r="L56" i="2" s="1"/>
  <c r="K57" i="2"/>
  <c r="L57" i="2"/>
  <c r="M57" i="2" s="1"/>
  <c r="K58" i="2"/>
  <c r="L58" i="2" s="1"/>
  <c r="K59" i="2"/>
  <c r="L59" i="2" s="1"/>
  <c r="K60" i="2"/>
  <c r="L60" i="2" s="1"/>
  <c r="K61" i="2"/>
  <c r="L61" i="2" s="1"/>
  <c r="M61" i="2" s="1"/>
  <c r="K62" i="2"/>
  <c r="L62" i="2" s="1"/>
  <c r="K63" i="2"/>
  <c r="L63" i="2" s="1"/>
  <c r="M63" i="2" s="1"/>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K19" i="2"/>
  <c r="L19" i="2" s="1"/>
  <c r="K20" i="2"/>
  <c r="L20" i="2" s="1"/>
  <c r="K21" i="2"/>
  <c r="L21" i="2" s="1"/>
  <c r="K22" i="2"/>
  <c r="L22" i="2" s="1"/>
  <c r="K23" i="2"/>
  <c r="L23" i="2" s="1"/>
  <c r="K24" i="2"/>
  <c r="L24" i="2" s="1"/>
  <c r="K25" i="2"/>
  <c r="L25" i="2" s="1"/>
  <c r="K26" i="2"/>
  <c r="L26" i="2" s="1"/>
  <c r="K27" i="2"/>
  <c r="L27" i="2" s="1"/>
  <c r="K28" i="2"/>
  <c r="L28" i="2" s="1"/>
  <c r="K29" i="2"/>
  <c r="L29" i="2" s="1"/>
  <c r="K30" i="2"/>
  <c r="L30" i="2" s="1"/>
  <c r="K31" i="2"/>
  <c r="L31" i="2" s="1"/>
  <c r="K32" i="2"/>
  <c r="L32" i="2" s="1"/>
  <c r="K33" i="2"/>
  <c r="L33" i="2" s="1"/>
  <c r="K34" i="2"/>
  <c r="L34" i="2" s="1"/>
  <c r="K35" i="2"/>
  <c r="L35" i="2" s="1"/>
  <c r="K36" i="2"/>
  <c r="L36" i="2" s="1"/>
  <c r="K37" i="2"/>
  <c r="L37" i="2" s="1"/>
  <c r="K38" i="2"/>
  <c r="L38" i="2" s="1"/>
  <c r="K39" i="2"/>
  <c r="L39" i="2" s="1"/>
  <c r="K40" i="2"/>
  <c r="L40" i="2" s="1"/>
  <c r="K41" i="2"/>
  <c r="L41" i="2" s="1"/>
  <c r="K42" i="2"/>
  <c r="L42" i="2" s="1"/>
  <c r="K43" i="2"/>
  <c r="L43" i="2" s="1"/>
  <c r="K44" i="2"/>
  <c r="L44" i="2" s="1"/>
  <c r="K7" i="2"/>
  <c r="L7" i="2" s="1"/>
  <c r="K18" i="2"/>
  <c r="L18" i="2" s="1"/>
  <c r="K17" i="2"/>
  <c r="L17" i="2" s="1"/>
  <c r="K16" i="2"/>
  <c r="L16" i="2" s="1"/>
  <c r="K15" i="2"/>
  <c r="L15" i="2" s="1"/>
  <c r="K14" i="2"/>
  <c r="L14" i="2" s="1"/>
  <c r="K13" i="2"/>
  <c r="L13" i="2" s="1"/>
  <c r="K12" i="2"/>
  <c r="L12" i="2" s="1"/>
  <c r="K11" i="2"/>
  <c r="L11" i="2" s="1"/>
  <c r="K10" i="2"/>
  <c r="L10" i="2" s="1"/>
  <c r="K9" i="2"/>
  <c r="L9" i="2" s="1"/>
  <c r="K8" i="2"/>
  <c r="L8" i="2" s="1"/>
  <c r="M74" i="2" l="1"/>
  <c r="N74" i="2"/>
  <c r="M66" i="2"/>
  <c r="N66" i="2"/>
  <c r="M59" i="2"/>
  <c r="N59" i="2"/>
  <c r="M51" i="2"/>
  <c r="N51" i="2"/>
  <c r="N63" i="2"/>
  <c r="N55" i="2"/>
  <c r="N47" i="2"/>
  <c r="N78" i="2"/>
  <c r="N70" i="2"/>
  <c r="N81" i="2"/>
  <c r="M79" i="2"/>
  <c r="N79" i="2"/>
  <c r="M67" i="2"/>
  <c r="N67" i="2"/>
  <c r="N65" i="2"/>
  <c r="M65" i="2"/>
  <c r="N77" i="2"/>
  <c r="M77" i="2"/>
  <c r="M71" i="2"/>
  <c r="N71" i="2"/>
  <c r="N69" i="2"/>
  <c r="M69" i="2"/>
  <c r="M75" i="2"/>
  <c r="N75" i="2"/>
  <c r="N73" i="2"/>
  <c r="M73" i="2"/>
  <c r="N80" i="2"/>
  <c r="N76" i="2"/>
  <c r="N72" i="2"/>
  <c r="N68" i="2"/>
  <c r="N64" i="2"/>
  <c r="N62" i="2"/>
  <c r="M62" i="2"/>
  <c r="M48" i="2"/>
  <c r="N48" i="2"/>
  <c r="N46" i="2"/>
  <c r="M46" i="2"/>
  <c r="M60" i="2"/>
  <c r="N60" i="2"/>
  <c r="N58" i="2"/>
  <c r="M58" i="2"/>
  <c r="M52" i="2"/>
  <c r="N52" i="2"/>
  <c r="N50" i="2"/>
  <c r="M50" i="2"/>
  <c r="M56" i="2"/>
  <c r="N56" i="2"/>
  <c r="N54" i="2"/>
  <c r="M54" i="2"/>
  <c r="N61" i="2"/>
  <c r="N57" i="2"/>
  <c r="N53" i="2"/>
  <c r="N49" i="2"/>
  <c r="N45" i="2"/>
  <c r="N43" i="2"/>
  <c r="M43" i="2"/>
  <c r="N39" i="2"/>
  <c r="M39" i="2"/>
  <c r="N35" i="2"/>
  <c r="M35" i="2"/>
  <c r="M31" i="2"/>
  <c r="N31" i="2"/>
  <c r="N27" i="2"/>
  <c r="M27" i="2"/>
  <c r="N23" i="2"/>
  <c r="M23" i="2"/>
  <c r="M19" i="2"/>
  <c r="N19" i="2"/>
  <c r="N42" i="2"/>
  <c r="M42" i="2"/>
  <c r="M38" i="2"/>
  <c r="N38" i="2"/>
  <c r="M34" i="2"/>
  <c r="N34" i="2"/>
  <c r="N30" i="2"/>
  <c r="M30" i="2"/>
  <c r="M26" i="2"/>
  <c r="N26" i="2"/>
  <c r="M22" i="2"/>
  <c r="N22" i="2"/>
  <c r="M41" i="2"/>
  <c r="N41" i="2"/>
  <c r="N37" i="2"/>
  <c r="M37" i="2"/>
  <c r="N33" i="2"/>
  <c r="M33" i="2"/>
  <c r="M29" i="2"/>
  <c r="N29" i="2"/>
  <c r="N25" i="2"/>
  <c r="M25" i="2"/>
  <c r="N21" i="2"/>
  <c r="M21" i="2"/>
  <c r="M44" i="2"/>
  <c r="N44" i="2"/>
  <c r="N40" i="2"/>
  <c r="M40" i="2"/>
  <c r="N36" i="2"/>
  <c r="M36" i="2"/>
  <c r="N32" i="2"/>
  <c r="M32" i="2"/>
  <c r="N28" i="2"/>
  <c r="M28" i="2"/>
  <c r="M24" i="2"/>
  <c r="N24" i="2"/>
  <c r="N20" i="2"/>
  <c r="M20" i="2"/>
  <c r="M8" i="2"/>
  <c r="N8" i="2"/>
  <c r="M12" i="2"/>
  <c r="N12" i="2"/>
  <c r="M14" i="2"/>
  <c r="N14" i="2"/>
  <c r="M16" i="2"/>
  <c r="N16" i="2"/>
  <c r="M18" i="2"/>
  <c r="N18" i="2"/>
  <c r="M10" i="2"/>
  <c r="N10" i="2"/>
  <c r="M9" i="2"/>
  <c r="N9" i="2"/>
  <c r="M11" i="2"/>
  <c r="N11" i="2"/>
  <c r="M13" i="2"/>
  <c r="N13" i="2"/>
  <c r="M15" i="2"/>
  <c r="N15" i="2"/>
  <c r="M17" i="2"/>
  <c r="N17" i="2"/>
  <c r="I82" i="2" l="1"/>
  <c r="G129" i="1"/>
  <c r="I83" i="2" l="1"/>
  <c r="G86" i="1" l="1"/>
  <c r="G45" i="1"/>
  <c r="G37" i="1"/>
  <c r="G39" i="1" s="1"/>
  <c r="G33" i="1"/>
  <c r="M7" i="2" l="1"/>
  <c r="N7" i="2"/>
  <c r="N82" i="2" s="1"/>
  <c r="M82" i="2" l="1"/>
  <c r="M83" i="2" s="1"/>
  <c r="G71" i="1" l="1"/>
  <c r="G75" i="1" l="1"/>
  <c r="G73" i="1"/>
  <c r="N83" i="2"/>
  <c r="N84" i="2" s="1"/>
  <c r="N85" i="2" l="1"/>
  <c r="E88" i="2" s="1"/>
  <c r="E89" i="2" l="1"/>
  <c r="E90" i="2"/>
</calcChain>
</file>

<file path=xl/comments1.xml><?xml version="1.0" encoding="utf-8"?>
<comments xmlns="http://schemas.openxmlformats.org/spreadsheetml/2006/main">
  <authors>
    <author>Gats12</author>
  </authors>
  <commentList>
    <comment ref="B17" authorId="0">
      <text>
        <r>
          <rPr>
            <b/>
            <sz val="9"/>
            <color indexed="81"/>
            <rFont val="Tahoma"/>
            <family val="2"/>
          </rPr>
          <t>Gats12:</t>
        </r>
        <r>
          <rPr>
            <sz val="9"/>
            <color indexed="81"/>
            <rFont val="Tahoma"/>
            <family val="2"/>
          </rPr>
          <t xml:space="preserve">
</t>
        </r>
      </text>
    </comment>
  </commentList>
</comments>
</file>

<file path=xl/sharedStrings.xml><?xml version="1.0" encoding="utf-8"?>
<sst xmlns="http://schemas.openxmlformats.org/spreadsheetml/2006/main" count="787" uniqueCount="408">
  <si>
    <t>#</t>
  </si>
  <si>
    <t xml:space="preserve">Name of registered valuer            </t>
  </si>
  <si>
    <t xml:space="preserve">Registeration # </t>
  </si>
  <si>
    <t>Chapter / Content</t>
  </si>
  <si>
    <t>Comments of Valuer</t>
  </si>
  <si>
    <t>Refer Detailed Valuation Report</t>
  </si>
  <si>
    <t>Vr. NALIN TAYAL</t>
  </si>
  <si>
    <t>F - 8427</t>
  </si>
  <si>
    <t>Valuation Report of Plant and Machinery</t>
  </si>
  <si>
    <t>1.4a</t>
  </si>
  <si>
    <t>1.4b</t>
  </si>
  <si>
    <t>Name of the owner(s) of the plant &amp; machinery</t>
  </si>
  <si>
    <t>Nil</t>
  </si>
  <si>
    <t>Description of the plant &amp; machinery (Separate for each major P&amp;M)</t>
  </si>
  <si>
    <t>Name of the manufacturing company</t>
  </si>
  <si>
    <t>Model # / Sr. # / identification mark of machine</t>
  </si>
  <si>
    <t>Place.: Ludhiana</t>
  </si>
  <si>
    <t>Date.:07.09.2019</t>
  </si>
  <si>
    <t>SIGNATURE OF VALUER</t>
  </si>
  <si>
    <t>ER. NALIN TAYAL</t>
  </si>
  <si>
    <t>Enclosures</t>
  </si>
  <si>
    <t>Declaration from the valuer</t>
  </si>
  <si>
    <t>Attach</t>
  </si>
  <si>
    <t>Refer detailed valuation report</t>
  </si>
  <si>
    <t>Declaration</t>
  </si>
  <si>
    <t>I hereby declare that:</t>
  </si>
  <si>
    <t>I have no direct or indirect interest in the property valued;</t>
  </si>
  <si>
    <t>I have not been convicted of any offence and sentenced to a term of imprisonment;</t>
  </si>
  <si>
    <t>I have not been found guilty of misconduct in my professional capacity;</t>
  </si>
  <si>
    <t>I have read the Handbook on policy, Standards and procedure for real estate valuation, 2011 of the IBA and this report is in conformity to the "Standards" enshrined for valuation in the Part-B of the above handbook to the best of my ability;</t>
  </si>
  <si>
    <t>I have read the International Valuation Standards (IVS) and the report submitted to the bank for the respective asset class is in conformity to the "Standards" and " Asset Standards"  as applicable;</t>
  </si>
  <si>
    <t>I abide by the Model Code of Conduct for empanelment of valuer in the Bank;</t>
  </si>
  <si>
    <t>I am registered under Section 34AB of the Wealth Tax Act, 1957;</t>
  </si>
  <si>
    <t>I am the director of the company, who is competent to sign this valuation report;</t>
  </si>
  <si>
    <t>Further, I hereby provide the following information;</t>
  </si>
  <si>
    <t xml:space="preserve"># </t>
  </si>
  <si>
    <t>Particulars</t>
  </si>
  <si>
    <t>Valuers Comment</t>
  </si>
  <si>
    <t>Backround information of the asset being valued;</t>
  </si>
  <si>
    <t>Purpose of valuation and appointing authority</t>
  </si>
  <si>
    <t>Identity of the valuer and any other experts involved in the valuation</t>
  </si>
  <si>
    <t>Disclosure of valuer interest or conflict, If any</t>
  </si>
  <si>
    <t>No</t>
  </si>
  <si>
    <t>Date of Appointment</t>
  </si>
  <si>
    <t>Valuation Date</t>
  </si>
  <si>
    <t>Date of Report</t>
  </si>
  <si>
    <t>Inspection and / or investigation undertaken</t>
  </si>
  <si>
    <t>Yes</t>
  </si>
  <si>
    <t>Nature and source of the information used or relied upon;</t>
  </si>
  <si>
    <t>Procedures adopted in carrying out the valuation and valuation standards followed</t>
  </si>
  <si>
    <t>Restrictions on use of the report, If any</t>
  </si>
  <si>
    <t>major factors that were taken into account during the valuation;</t>
  </si>
  <si>
    <t>Caveats, limitations and disclaimers to the extent they explain or elucidate the limitations faced by valuer, which shall not be for the purpose of limiting his responsibility for the valuation report.</t>
  </si>
  <si>
    <t xml:space="preserve">Model code of conduct for valuer </t>
  </si>
  <si>
    <t>Photograph of owner / representative with machines</t>
  </si>
  <si>
    <t>Date of making valuation</t>
  </si>
  <si>
    <t>If the asset is under joint ownership / co-ownership, share of each owner</t>
  </si>
  <si>
    <t>Date of purchase</t>
  </si>
  <si>
    <t>Name of the Vendor / Supplier</t>
  </si>
  <si>
    <t>Original Price</t>
  </si>
  <si>
    <t>Exchange rate at the time of purchase</t>
  </si>
  <si>
    <t>Import duties on the date of valuation</t>
  </si>
  <si>
    <t>Import duties on the time of valuation</t>
  </si>
  <si>
    <t>Exchange rate as on the date of valuation</t>
  </si>
  <si>
    <t>Price to the owner where he is not the first owner</t>
  </si>
  <si>
    <t>Cost of similar new plant &amp; machinery</t>
  </si>
  <si>
    <t>Detailed list of machinery specifying major sections, their components and makes etc</t>
  </si>
  <si>
    <t>Rated capacity/speed of machinery by the original manufacturer</t>
  </si>
  <si>
    <t>What generation of technology is involved in the machinery inspected?</t>
  </si>
  <si>
    <t>General condition of the machinery</t>
  </si>
  <si>
    <t xml:space="preserve">Details of refurbishing/reconditioning required to be carried out to make the machinery operational.
</t>
  </si>
  <si>
    <t>Estimated cost of refurbishing/reconditioning</t>
  </si>
  <si>
    <t xml:space="preserve">Estimated residual life of the refurbishing
</t>
  </si>
  <si>
    <t xml:space="preserve">Estimated life of new machinery
</t>
  </si>
  <si>
    <t xml:space="preserve">Book value of the machinery 
</t>
  </si>
  <si>
    <t>Depreciation Rate</t>
  </si>
  <si>
    <t xml:space="preserve">Realisable Value at distress sale of the plant &amp; machinery
</t>
  </si>
  <si>
    <t>BANKING PURPOSE ONLY, PUNJAB NATIONAL BANK, FARIDKOT BRANCH</t>
  </si>
  <si>
    <t>Er. NALIN TAYAL</t>
  </si>
  <si>
    <t>BANKING PURPOSE ONLY</t>
  </si>
  <si>
    <t>Country of origin</t>
  </si>
  <si>
    <t xml:space="preserve">Appendix-III      </t>
  </si>
  <si>
    <t>-</t>
  </si>
  <si>
    <t>Date since when the machinery is not in Operation/steps taken to keep the machinery in good condition (to protect it from corrosion)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</si>
  <si>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</si>
  <si>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</si>
  <si>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</si>
  <si>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</si>
  <si>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</si>
  <si>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</si>
  <si>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</si>
  <si>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</si>
  <si>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</si>
  <si>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</si>
  <si>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</si>
  <si>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</si>
  <si>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</si>
  <si>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</si>
  <si>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</si>
  <si>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</si>
  <si>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</si>
  <si>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</si>
  <si>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</si>
  <si>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</si>
  <si>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</si>
  <si>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</si>
  <si>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</si>
  <si>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</si>
  <si>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</si>
  <si>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Refer Annexure - I (Name of the Vendor / Supplier)</t>
  </si>
  <si>
    <t>Refer Annexure - I (Make / Model)</t>
  </si>
  <si>
    <t>Refer Annexure - I (Invoice Details)</t>
  </si>
  <si>
    <t>Refer Annexure - I (Invoice Value)</t>
  </si>
  <si>
    <t>All indigenous</t>
  </si>
  <si>
    <t>Not Applicable</t>
  </si>
  <si>
    <t>Refer Annexure - I (Replacement Value)</t>
  </si>
  <si>
    <t>Refer Annexure - I (Particulars)</t>
  </si>
  <si>
    <t>Conventional. Nothing extraordinary</t>
  </si>
  <si>
    <t>Whether inspection carried out to see the machinery in operation?</t>
  </si>
  <si>
    <t xml:space="preserve"> Whether dry run of the machinery or any other tests were carried out to ascertain its condition?
</t>
  </si>
  <si>
    <t>Refer Annexure - I (Residual Life)</t>
  </si>
  <si>
    <t>Refer Annexure - I (Life Expentancy)</t>
  </si>
  <si>
    <t>Not Provided</t>
  </si>
  <si>
    <t>Refer Annexure - I (Depreciation (%age) )</t>
  </si>
  <si>
    <t>Life Expectancy (if properly maintained)</t>
  </si>
  <si>
    <t>Residual Life</t>
  </si>
  <si>
    <t xml:space="preserve">Depreciation (%age) </t>
  </si>
  <si>
    <t>Depreciation (INR)</t>
  </si>
  <si>
    <t>Total</t>
  </si>
  <si>
    <t xml:space="preserve"> Value of the machinery (The valuer should give in detail his approach to valuation of the plant &amp; machinery and indicate how the value has been arrived at such as historical cost basis valuation method, market price of similar new machinery or any other method applied (with full details of methodology employed). Valuation should be supported by necessary calculations including giving effect to technological attrition)                                                                         </t>
  </si>
  <si>
    <t>Line Method Approach</t>
  </si>
  <si>
    <t>1.7a</t>
  </si>
  <si>
    <t>Market Value</t>
  </si>
  <si>
    <t>1.7b</t>
  </si>
  <si>
    <t>Distress Value</t>
  </si>
  <si>
    <t xml:space="preserve">1. The value of the aforesaid asset(s) assessed depends strictly upon prevailing economic factors, market conditions / scenario, bye – laws &amp; demand / supply as on 05:05:2016. The bank/FI is free to accept it fully or partially or completely ignore. The value may vary due to change in any of the aforesaid factors; AND    
2. This report must be used for the intended purpose ONLY. If used otherwise, the person(s) / party(s) / institution(s) would be doing so at their own risk. GATS or any of its parts is not liable for any losses incurred due to wrong / un – authorized / un – intended use of this valuation report. </t>
  </si>
  <si>
    <t>Name of Vendor / Supplier</t>
  </si>
  <si>
    <t>Make / Model</t>
  </si>
  <si>
    <t xml:space="preserve"> </t>
  </si>
  <si>
    <t>ANNEXURE - I</t>
  </si>
  <si>
    <t>Quantity</t>
  </si>
  <si>
    <t xml:space="preserve">Invoice Details </t>
  </si>
  <si>
    <t>Capacity</t>
  </si>
  <si>
    <t xml:space="preserve"> Rounded</t>
  </si>
  <si>
    <t>14.09.2019</t>
  </si>
  <si>
    <t>.</t>
  </si>
  <si>
    <t xml:space="preserve">M/s Euro Cast &amp; Forge </t>
  </si>
  <si>
    <t>Good</t>
  </si>
  <si>
    <t>The information furnished in my valuation report dated 14.09.2019 is true &amp; correct to the best of my knowledge &amp; belief &amp; I have made an impartial and true valuation of the property;</t>
  </si>
  <si>
    <t>I have personally inspected the property on 13.09.2019. The work is not sub-contracted to any other valuer and carried out by myself;</t>
  </si>
  <si>
    <t>13.09.2019</t>
  </si>
  <si>
    <t>Date.:14.09.2019</t>
  </si>
  <si>
    <t>Unit is operational</t>
  </si>
  <si>
    <t>Year of Manufacturing (approx.)</t>
  </si>
  <si>
    <t xml:space="preserve">Net Value </t>
  </si>
  <si>
    <t>Village Akalgarh, Sunam – Sangrur Road, Tehsil Sunam, District Sangrur - 148001</t>
  </si>
  <si>
    <t>Less 15% for the deteriorating condition</t>
  </si>
  <si>
    <t xml:space="preserve">Grand Total </t>
  </si>
  <si>
    <t>(Rupees Fifty Two Lakh - Twenty Four Thousand &amp; One Hundred Only)</t>
  </si>
  <si>
    <t xml:space="preserve">Fair Value (Realisable Value) </t>
  </si>
  <si>
    <t>Liquidation Value (Forced Sale Value / Distress Value)</t>
  </si>
  <si>
    <t>VALUE OF PLANT &amp; MACHINERY</t>
  </si>
  <si>
    <t>(Rupees Fourty Four Lakh - Fourty Thousand - Four Hundred &amp; Ninety Only)</t>
  </si>
  <si>
    <t>(Rupees Thirty Six Lakh - Fifty Six Thousand - Eight Hundred &amp; Seventy Only)</t>
  </si>
  <si>
    <t>C / T / VR / 2223 / 474                         
03.11.2022</t>
  </si>
  <si>
    <t>WASTE LOADRE</t>
  </si>
  <si>
    <t>CONVEYOR PULPER</t>
  </si>
  <si>
    <t>PULPER</t>
  </si>
  <si>
    <t>MOTER PULPER</t>
  </si>
  <si>
    <t>PUMP SET - 1</t>
  </si>
  <si>
    <t>CHEST - 1</t>
  </si>
  <si>
    <t>AGGITATOR - 1</t>
  </si>
  <si>
    <t>PUMP SET - 2</t>
  </si>
  <si>
    <t>HI DENSITY CLEANER</t>
  </si>
  <si>
    <t>TURBO</t>
  </si>
  <si>
    <t>TURBO MOTER</t>
  </si>
  <si>
    <t>CHEST - 2</t>
  </si>
  <si>
    <t>AGGITATOR - 2</t>
  </si>
  <si>
    <t>PUMP SET - 3</t>
  </si>
  <si>
    <t>HILL SCREEN</t>
  </si>
  <si>
    <t>TDR WITH MOTOR</t>
  </si>
  <si>
    <t>CHEST - 3</t>
  </si>
  <si>
    <t>AGGITATOR - 3</t>
  </si>
  <si>
    <t>PUMP SET - 4</t>
  </si>
  <si>
    <t>CHEST - 4</t>
  </si>
  <si>
    <t>AGGITATOR - 4</t>
  </si>
  <si>
    <t>PUMP SET - 5</t>
  </si>
  <si>
    <t>CHEST - 5</t>
  </si>
  <si>
    <t>AGGITATOR - 5</t>
  </si>
  <si>
    <t>PUMP SET - 6</t>
  </si>
  <si>
    <t>CHEST - 6</t>
  </si>
  <si>
    <t>AGGITATOR - 6</t>
  </si>
  <si>
    <t>PUMP SET - 7</t>
  </si>
  <si>
    <t>CHEST - 7</t>
  </si>
  <si>
    <t>AGGITATOR - 7</t>
  </si>
  <si>
    <t>PUMP SET - 8</t>
  </si>
  <si>
    <t>CHEST - 8</t>
  </si>
  <si>
    <t>AGGITATOR - 8</t>
  </si>
  <si>
    <t>PUMP SET - 9</t>
  </si>
  <si>
    <t>SR BOX</t>
  </si>
  <si>
    <t>FAN PUMP SET</t>
  </si>
  <si>
    <t>CENTRICLEANER</t>
  </si>
  <si>
    <t>PRESSURE SCREEN</t>
  </si>
  <si>
    <t>HEAD BOX</t>
  </si>
  <si>
    <t>WIRE ARRANGEMENT</t>
  </si>
  <si>
    <t>KUCHPIT PUMP</t>
  </si>
  <si>
    <t>1ST PRESS SET</t>
  </si>
  <si>
    <t>GEAR BOX METER</t>
  </si>
  <si>
    <t>2ND PRESS SET</t>
  </si>
  <si>
    <t>VACCUM SET</t>
  </si>
  <si>
    <t>VACCUM MOTOR</t>
  </si>
  <si>
    <t>ALL PIPE LINE</t>
  </si>
  <si>
    <t>DRAYERS</t>
  </si>
  <si>
    <t>FELT ROLLS</t>
  </si>
  <si>
    <t>STRACTURE SET</t>
  </si>
  <si>
    <t>ROPE SYSTEM</t>
  </si>
  <si>
    <t>SIZE PRESS</t>
  </si>
  <si>
    <t>POPREEL</t>
  </si>
  <si>
    <t>REWINDER</t>
  </si>
  <si>
    <t>STEEM SYSTEM</t>
  </si>
  <si>
    <t>BOILER</t>
  </si>
  <si>
    <t>STEEM LINE FROM BOILER</t>
  </si>
  <si>
    <t>CONDENCE SYSTEM</t>
  </si>
  <si>
    <t>KITCHEN TANK</t>
  </si>
  <si>
    <t>KITCHEN PIPE LINE</t>
  </si>
  <si>
    <t>PUMP AND MOTORS</t>
  </si>
  <si>
    <t>WEIGHTING SCALE</t>
  </si>
  <si>
    <t>ROOF CRANCE</t>
  </si>
  <si>
    <t>LOADING CRANE</t>
  </si>
  <si>
    <t>OUT WEIGHTING SCALE</t>
  </si>
  <si>
    <t>DRIVES</t>
  </si>
  <si>
    <t>TRANSFORMER</t>
  </si>
  <si>
    <t>ELECTRICAL PANELS</t>
  </si>
  <si>
    <t>ETP PLANT</t>
  </si>
  <si>
    <t>ETP MOTOR &amp; PUMPS</t>
  </si>
  <si>
    <t>FORKLIFTER</t>
  </si>
  <si>
    <t>BOILER LOADER</t>
  </si>
  <si>
    <t>SPARE TUMBO ROLLS</t>
  </si>
  <si>
    <t xml:space="preserve">    Valuation of Plant &amp; Machinery in account                                                                                                                                                                     M/s Shree Papers</t>
  </si>
  <si>
    <t>Valuation of Plant &amp; Machinery/MFA'S etc.</t>
  </si>
  <si>
    <t>Capacity / Size</t>
  </si>
  <si>
    <t>Life Expectancy</t>
  </si>
  <si>
    <t xml:space="preserve">Depreciation  (%age) </t>
  </si>
  <si>
    <t xml:space="preserve">Depreciation (INR) </t>
  </si>
  <si>
    <t xml:space="preserve">Value (INR) </t>
  </si>
  <si>
    <t xml:space="preserve">Value of Plant &amp; Machinery/MFA'S </t>
  </si>
  <si>
    <t>Realisable Value (@85%)</t>
  </si>
  <si>
    <t>Distress Value (@70%)</t>
  </si>
  <si>
    <t>Replacement Cost (including all charges) (ROUNDED)</t>
  </si>
  <si>
    <t>Year of Manufacturing / Refurbishing</t>
  </si>
  <si>
    <t>installed / lying at premises situated at Airport Road, Uchi Mangli, Ludhiana</t>
  </si>
  <si>
    <r>
      <t xml:space="preserve">   </t>
    </r>
    <r>
      <rPr>
        <b/>
        <u/>
        <sz val="36"/>
        <color rgb="FF000000"/>
        <rFont val="Arial Narrow"/>
        <family val="2"/>
      </rPr>
      <t>VALUATION REPORT</t>
    </r>
  </si>
  <si>
    <t>IN ACCOUNT</t>
  </si>
  <si>
    <t>SUBMITTED TO</t>
  </si>
  <si>
    <t>CONTENTS</t>
  </si>
  <si>
    <t>PARTICULARS</t>
  </si>
  <si>
    <t>PAGE (S)</t>
  </si>
  <si>
    <t xml:space="preserve">DETAILED VALUATION REPORT </t>
  </si>
  <si>
    <t>PHOTOGRAPHS</t>
  </si>
  <si>
    <t>DETAILED VALUATION REPORT</t>
  </si>
  <si>
    <t xml:space="preserve">PURPOSE FOR WHICH THIS </t>
  </si>
  <si>
    <t xml:space="preserve">VALUATION IS MADE                                        </t>
  </si>
  <si>
    <t xml:space="preserve">                                                                           </t>
  </si>
  <si>
    <t xml:space="preserve">            </t>
  </si>
  <si>
    <t xml:space="preserve">   </t>
  </si>
  <si>
    <t>DATE OF VALUATION</t>
  </si>
  <si>
    <t>CLASSIFICATION OF MACHINERY</t>
  </si>
  <si>
    <t>As per Annexure - I</t>
  </si>
  <si>
    <t xml:space="preserve">YEAR OF MANUFACTURE </t>
  </si>
  <si>
    <t>MARKETABILITY</t>
  </si>
  <si>
    <t xml:space="preserve">Fair </t>
  </si>
  <si>
    <t>PERFORMANCE OF MACHINERY</t>
  </si>
  <si>
    <t>MARKET VALUE ASSETS</t>
  </si>
  <si>
    <t>(Refer Annexure - I)</t>
  </si>
  <si>
    <t>Place - Ludhiana</t>
  </si>
  <si>
    <t>SIGNATURE OF BRANCH MANAGER</t>
  </si>
  <si>
    <t xml:space="preserve">    SIGNATURE OF OWNER(S)/MORTGAGOR(s)</t>
  </si>
  <si>
    <r>
      <t xml:space="preserve">After giving careful considerations to the various important factors like the year of manufacture,  residual life, specification, replacement  cost, depreciation, present conditions, potential for marketability etc., we are of the opinion that the Present Market Value of the above Plant and  Machinery etc. could be valued for </t>
    </r>
    <r>
      <rPr>
        <sz val="16"/>
        <rFont val="Rupee Foradian"/>
        <family val="2"/>
      </rPr>
      <t>Rs.</t>
    </r>
  </si>
  <si>
    <r>
      <rPr>
        <b/>
        <sz val="16"/>
        <rFont val="Arial Narrow"/>
        <family val="2"/>
      </rPr>
      <t>FAIR VALUE (REALISABLE VALUE)</t>
    </r>
    <r>
      <rPr>
        <sz val="16"/>
        <rFont val="Arial Narrow"/>
        <family val="2"/>
      </rPr>
      <t xml:space="preserve">: REALISABLE VALUE: As per past experience and </t>
    </r>
    <r>
      <rPr>
        <sz val="14"/>
        <rFont val="Arial Narrow"/>
        <family val="2"/>
      </rPr>
      <t>general observations observed, the REALISABLE VALUE comprises of 85 % of the present MARKET VALUE, which works out to Rs.</t>
    </r>
  </si>
  <si>
    <r>
      <rPr>
        <b/>
        <sz val="16"/>
        <rFont val="Arial Narrow"/>
        <family val="2"/>
      </rPr>
      <t xml:space="preserve">LIQUIDATION VALUE (FORCED SALE VALUE / DISTRESS VALUE): </t>
    </r>
    <r>
      <rPr>
        <sz val="16"/>
        <rFont val="Arial Narrow"/>
        <family val="2"/>
      </rPr>
      <t>FORCED SALE VALUE / DISTRESS VALUE: As per past experience and general observations observed, the FORCED SALES VALUE comprises of 70 % of the present MARKET VALUE, which works out to Rs.</t>
    </r>
  </si>
  <si>
    <t>CERTIFICATES AND DECLARATIONS OF THE VALUER</t>
  </si>
  <si>
    <t>1. The information furnished above is true to the best of my / our knowledge and belief;</t>
  </si>
  <si>
    <t xml:space="preserve">2. Neither me / we nor my / our associate have any direct or indirect interest in the advance or assets valued;          </t>
  </si>
  <si>
    <t>3. This valuation is only an opinion &amp; no responsibility is to be resumed for matters legal in nature;</t>
  </si>
  <si>
    <t>4. I / we are neither related to the owner of the assets which is being valued nor the officials of the branch from which the borrower proposes to mortgage the assets being valued / already mortgaged to the branch;</t>
  </si>
  <si>
    <t>6. The document (s) of the assets under valuation is available with the bank &amp; the genuineness of these title deeds; must be got verified by the bank from advocate(s);</t>
  </si>
  <si>
    <t xml:space="preserve">7. We have physically identified the assets on the basis of documents provided to us (duly stamped are enclosed herewith) which forms an indispensable part of this report; </t>
  </si>
  <si>
    <t>8. This valuation is prepared without any prejudice or bias to any person or institution;</t>
  </si>
  <si>
    <t>9. This report is prepared based on available documents during my/our visit to the site and discussions made with the owner of the assets;</t>
  </si>
  <si>
    <t>10. All legal aspects viz ownership of the asset(s), legal identification of the asset(s), title investigation, lien marking etc. must be got verified / done by the bank from panel advocate(s);</t>
  </si>
  <si>
    <t>11. The value of asset(s) is taken into account by making due enquires in the locality and ascertaining the sales value of the assets in the market / locality;</t>
  </si>
  <si>
    <t>12. Any additions / alterations made to the assets after the date of valuations shall not fall under the scope of this report;</t>
  </si>
  <si>
    <t>13. We are neither the auditors to the owner of the asset(s) and their firms, associates nor are we the statutory auditors to the branch from which the loan is proposed to be availed / already availed;</t>
  </si>
  <si>
    <r>
      <t xml:space="preserve"> 14. It is hereby certified that the </t>
    </r>
    <r>
      <rPr>
        <sz val="16"/>
        <color theme="1"/>
        <rFont val="Arial Narrow"/>
        <family val="2"/>
      </rPr>
      <t>present market value of the above assets is, in my/our opinion is</t>
    </r>
    <r>
      <rPr>
        <sz val="16"/>
        <color rgb="FFFF0000"/>
        <rFont val="Arial Narrow"/>
        <family val="2"/>
      </rPr>
      <t xml:space="preserve"> </t>
    </r>
    <r>
      <rPr>
        <sz val="16"/>
        <color rgb="FF000000"/>
        <rFont val="Arial Narrow"/>
        <family val="2"/>
      </rPr>
      <t>Rs.</t>
    </r>
  </si>
  <si>
    <t>and the estimated Realizable value is Rs.</t>
  </si>
  <si>
    <t>under distress sale value will be Rs.</t>
  </si>
  <si>
    <r>
      <t xml:space="preserve">15. I / we have not been dismissed or removed from govt. service or convicted of an offence connected with any proceedings of </t>
    </r>
    <r>
      <rPr>
        <sz val="16"/>
        <color theme="1"/>
        <rFont val="Arial Narrow"/>
        <family val="2"/>
      </rPr>
      <t>income tax act, wealth tax act or gift tax act or have been blacklisted by any bank / financial institution / government department / public sector enterprise / body corporate etc.;</t>
    </r>
  </si>
  <si>
    <t>16. This valuation report contains 07 pages only; AND</t>
  </si>
  <si>
    <t>17. Photographs of the asset valued enclosed.</t>
  </si>
  <si>
    <t>DISCLAIMER</t>
  </si>
  <si>
    <t xml:space="preserve">2. This report must be used for the intended purpose ONLY. If used otherwise, the person(s) / party(s) / institution(s) would be doing so at their own risk. GATS or any of its parts is not liable for any losses incurred due to wrong / un – authorized / un – intended use of this valuation report. </t>
  </si>
  <si>
    <t xml:space="preserve">                          SIGNATURE OF VALUER</t>
  </si>
  <si>
    <t>M/s Jindba Processors Pvt. Ltd.</t>
  </si>
  <si>
    <t>Karnataka Bank Limited</t>
  </si>
  <si>
    <t xml:space="preserve">Miller Ganj, Ludhiana
</t>
  </si>
  <si>
    <t>30.01.2024</t>
  </si>
  <si>
    <r>
      <t xml:space="preserve">OWNER (S) / MORTGAGOR(s):
</t>
    </r>
    <r>
      <rPr>
        <b/>
        <sz val="16"/>
        <rFont val="Arial Narrow"/>
        <family val="2"/>
      </rPr>
      <t xml:space="preserve">M/s Jindba Processors Pvt. Ltd., installed / lying at premises situated at Airport Road, Uchi Mangli, Ludhiana
</t>
    </r>
  </si>
  <si>
    <r>
      <t xml:space="preserve">Pursuant to the request from Client i.e </t>
    </r>
    <r>
      <rPr>
        <b/>
        <sz val="16"/>
        <color theme="1"/>
        <rFont val="Arial Narrow"/>
        <family val="2"/>
      </rPr>
      <t xml:space="preserve">Karnataka Bank Limited, Miller Ganj, Ludhiana, </t>
    </r>
    <r>
      <rPr>
        <sz val="16"/>
        <color theme="1"/>
        <rFont val="Arial Narrow"/>
        <family val="2"/>
      </rPr>
      <t>for</t>
    </r>
    <r>
      <rPr>
        <b/>
        <sz val="16"/>
        <color theme="1"/>
        <rFont val="Arial Narrow"/>
        <family val="2"/>
      </rPr>
      <t xml:space="preserve">  </t>
    </r>
    <r>
      <rPr>
        <sz val="16"/>
        <color theme="1"/>
        <rFont val="Arial Narrow"/>
        <family val="2"/>
      </rPr>
      <t xml:space="preserve">valuation of the Plant and Machinery and Miscellaneous Fixed Asset’s </t>
    </r>
    <r>
      <rPr>
        <b/>
        <sz val="16"/>
        <color theme="1"/>
        <rFont val="Arial Narrow"/>
        <family val="2"/>
      </rPr>
      <t xml:space="preserve">installed / lying at premises situated at Airport Road, Uchi Mangli, Ludhiana, Jammu, </t>
    </r>
    <r>
      <rPr>
        <sz val="16"/>
        <color theme="1"/>
        <rFont val="Arial Narrow"/>
        <family val="2"/>
      </rPr>
      <t xml:space="preserve">which is / going to be mortgaged in account </t>
    </r>
    <r>
      <rPr>
        <b/>
        <sz val="16"/>
        <color theme="1"/>
        <rFont val="Arial Narrow"/>
        <family val="2"/>
      </rPr>
      <t>M/s Jindba Processors Pvt. Ltd., installed / lying at premises situated at Airport Road, Uchi Mangli, Ludhiana</t>
    </r>
    <r>
      <rPr>
        <b/>
        <sz val="16"/>
        <rFont val="Arial Narrow"/>
        <family val="2"/>
      </rPr>
      <t xml:space="preserve">, </t>
    </r>
    <r>
      <rPr>
        <sz val="16"/>
        <color theme="1"/>
        <rFont val="Arial Narrow"/>
        <family val="2"/>
      </rPr>
      <t xml:space="preserve">was inspected by us on 20.01.2024 </t>
    </r>
    <r>
      <rPr>
        <sz val="16"/>
        <rFont val="Arial Narrow"/>
        <family val="2"/>
      </rPr>
      <t>in</t>
    </r>
    <r>
      <rPr>
        <sz val="16"/>
        <color theme="1"/>
        <rFont val="Arial Narrow"/>
        <family val="2"/>
      </rPr>
      <t xml:space="preserve"> the presence of client, for the purpose of assessing the Present Market Value of the assets for BANKING PURPOSE ONLY. Based upon the actual observations and also the information furnished by the owners and details provided by various dealers, a detailed valuation report has been prepared.</t>
    </r>
  </si>
  <si>
    <t>Date –  31.01.2024</t>
  </si>
  <si>
    <t>5. The assets was physically inspected by CASE IN CHARGE (FIELD) on 20.01.2024</t>
  </si>
  <si>
    <r>
      <t xml:space="preserve">1. The value of the aforesaid asset(s) assessed depends strictly upon prevailing economic factors, market conditions / scenario, bye – laws &amp; demand / supply </t>
    </r>
    <r>
      <rPr>
        <sz val="16"/>
        <rFont val="Arial Narrow"/>
        <family val="2"/>
      </rPr>
      <t xml:space="preserve">as on 31.01.2024. </t>
    </r>
    <r>
      <rPr>
        <sz val="16"/>
        <color theme="1"/>
        <rFont val="Arial Narrow"/>
        <family val="2"/>
      </rPr>
      <t>The bank</t>
    </r>
    <r>
      <rPr>
        <sz val="16"/>
        <color rgb="FF000000"/>
        <rFont val="Arial Narrow"/>
        <family val="2"/>
      </rPr>
      <t>/FI is free to accept it fully or partially or completely ignore. The value may vary due to change in any of the aforesaid factors; AND</t>
    </r>
  </si>
  <si>
    <t>ANNEXURE-A</t>
  </si>
  <si>
    <t>1 to 3</t>
  </si>
  <si>
    <t>4 to 9</t>
  </si>
  <si>
    <t>9 to 10</t>
  </si>
  <si>
    <t>11 to 13</t>
  </si>
  <si>
    <t>PADDY MILLING PLANT</t>
  </si>
  <si>
    <t>HAMIDPUR MACHINE</t>
  </si>
  <si>
    <t>DRYER-2</t>
  </si>
  <si>
    <t>DRYER-3</t>
  </si>
  <si>
    <t>DRYER-4</t>
  </si>
  <si>
    <t>BOILERS-3</t>
  </si>
  <si>
    <t>PLANT-9</t>
  </si>
  <si>
    <t>JAR SEALING MACHINE</t>
  </si>
  <si>
    <t>INK JET PRINTER</t>
  </si>
  <si>
    <t>PNEMATIC OPERATIC JAR SEALING MACHINE</t>
  </si>
  <si>
    <t>STRAPPING MACHINE</t>
  </si>
  <si>
    <t>TAPING MACHINE</t>
  </si>
  <si>
    <t>MODERN HUSKER &amp; POLISHER</t>
  </si>
  <si>
    <t>NEW SORTAX MACHINE-1</t>
  </si>
  <si>
    <t>NEW SORTAX MACHINE-2</t>
  </si>
  <si>
    <t>NEW SORTAX MACHINE-3</t>
  </si>
  <si>
    <t>NEW SORTAX MACHINE-4</t>
  </si>
  <si>
    <t>NEW SORTAX MACHINE-5</t>
  </si>
  <si>
    <t>NEW SORTAX MACHINE-6</t>
  </si>
  <si>
    <t>JAR SEALING MACHINE-AUTOMATIC</t>
  </si>
  <si>
    <t>MISC. LAB EQUIPMENTS</t>
  </si>
  <si>
    <t>FOOD OPERATES MACHINE FOR FOIL PACKING</t>
  </si>
  <si>
    <t>CELLO 1,2, DRYER NO-3, STP RO PLANT</t>
  </si>
  <si>
    <t>PLANT-7</t>
  </si>
  <si>
    <t>MACHINERY FROM KANDLA</t>
  </si>
  <si>
    <t>AIR COMPRESSER-1</t>
  </si>
  <si>
    <t>AIR COMPRESSOR-2</t>
  </si>
  <si>
    <t>PLANT-12</t>
  </si>
  <si>
    <t>PLANT-12A</t>
  </si>
  <si>
    <t>PLANT-4</t>
  </si>
  <si>
    <t>PLANT-11</t>
  </si>
  <si>
    <t>PART IF PLANT-11-A</t>
  </si>
  <si>
    <t>EJECTOR RE CALLOBRATION</t>
  </si>
  <si>
    <t>PLANT NO-11</t>
  </si>
  <si>
    <t xml:space="preserve">BOILER NO-2 </t>
  </si>
  <si>
    <t>PLANT NO11-B</t>
  </si>
  <si>
    <t>BOILER NO-2 RO PLANT-1</t>
  </si>
  <si>
    <t>BOILER NO-2RO PLANT NO-2</t>
  </si>
  <si>
    <t>GENERATOR NO-1 (MWIP)</t>
  </si>
  <si>
    <t>PLANT NO-13</t>
  </si>
  <si>
    <t>PLANT NO-1a</t>
  </si>
  <si>
    <t>PADDY CELLO</t>
  </si>
  <si>
    <t>BOILER-2</t>
  </si>
  <si>
    <t>ASSEMBLING &amp; SPARE PARTS OF GEN SET-1</t>
  </si>
  <si>
    <t>DRYER-5</t>
  </si>
  <si>
    <t>PART OF PLANT-7</t>
  </si>
  <si>
    <t>PLANT 5-A</t>
  </si>
  <si>
    <t>PLANT 5-B</t>
  </si>
  <si>
    <t>PLANT-1</t>
  </si>
  <si>
    <t>PLANT-3</t>
  </si>
  <si>
    <t>PLANT-8</t>
  </si>
  <si>
    <t>NITROGEN PLANT-7</t>
  </si>
  <si>
    <t>PART OF ABOVE PLANT</t>
  </si>
  <si>
    <t>SWEEPER MACHINE</t>
  </si>
  <si>
    <t>WATER PUMPS STORE APARE</t>
  </si>
  <si>
    <t>DRYER -2</t>
  </si>
  <si>
    <t>Description of Machinery* (Refer Annexure-II)</t>
  </si>
  <si>
    <t>C / T / VR / 2324 / 1725F</t>
  </si>
  <si>
    <t>22.02.2024</t>
  </si>
  <si>
    <t>Punjab National Bank, Zonal SASTRA, Delhi</t>
  </si>
  <si>
    <t>Date of Inspection :20.02.2024</t>
  </si>
  <si>
    <t>in a/c M/s Kohinoor Foods Limited</t>
  </si>
  <si>
    <t>PLANT # 5 A &amp; 5 B</t>
  </si>
  <si>
    <t>PLANT # 8 SOREX MACHINE</t>
  </si>
  <si>
    <t>PLANT # 9 SOREX MACHINE</t>
  </si>
  <si>
    <t>PLANT # 1</t>
  </si>
  <si>
    <t>PLANT # 4</t>
  </si>
  <si>
    <t>PLANT # 6</t>
  </si>
  <si>
    <t>PLANT # 2</t>
  </si>
  <si>
    <t>PLANT # 7</t>
  </si>
  <si>
    <t>PLANT # 3</t>
  </si>
  <si>
    <t>PLANT # 5 B</t>
  </si>
  <si>
    <t>PLANT # 5C</t>
  </si>
  <si>
    <t>PLANT # 5D</t>
  </si>
  <si>
    <t>DROP TOWER, UNIQUE BEARING BOARD TESTER</t>
  </si>
  <si>
    <t>PARTS OF DRYER-3, 4 PLANT-,3 ,6, BOILER-2, ETP PLANT</t>
  </si>
  <si>
    <t xml:space="preserve">BOILER # 3 </t>
  </si>
  <si>
    <t>X RAY MACHINE/GENERATOR IN PLANT # 1</t>
  </si>
  <si>
    <t>DRY CLEANING MACHINE # 1 COMPRISING OF STACK TYPE WASHER, DRYER, VACUUM TABLE &amp; HAND STEAMER</t>
  </si>
  <si>
    <t>PACKING PLANT # 1</t>
  </si>
  <si>
    <t>PACKING PLANT # 2</t>
  </si>
  <si>
    <t>PLANT # 1B</t>
  </si>
  <si>
    <t>PLANT # 10</t>
  </si>
  <si>
    <t>PARTS OF DRYER-1,2, PLANT-1A,1B,3,4,6,7, BOILER-2</t>
  </si>
  <si>
    <t>CELLO PLANT # 3</t>
  </si>
  <si>
    <t>CELLO PLANT # 4</t>
  </si>
  <si>
    <t>RICE MILLING CLEANING, SORTING, GRADING &amp; LAB MACHINE</t>
  </si>
  <si>
    <t>PARTS OF BOILER-2, MAINTAINCE, INSTALLATION ETC.</t>
  </si>
  <si>
    <t>(Rupees Fifty Crore - Seventy Five Lakh - Six Thousand Only)</t>
  </si>
  <si>
    <t>(Rupees Fourty Three Crore - Thirteen Lakh - Eighty Thousand - One Hundred Only)</t>
  </si>
  <si>
    <t>(Rupees Thirty Five Crore - Fifty Two Lakh - Fifty Four Thousand - Two Hundred Only)</t>
  </si>
  <si>
    <t>installed / lying at premises situated at Adjoining Leela Resort &amp; Banquet, G.T Road, Village Murthal, Sonepat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</si>
</sst>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_(* #,##0.00_);_(* \(#,##0.00\);_(* &quot;-&quot;??_);_(@_)"/>
    <numFmt numFmtId="165" formatCode="_(* #,##0.000_);_(* \(#,##0.000\);_(* &quot;-&quot;??_);_(@_)"/>
  </numFmts>
  <fonts count="51">
    <font>
      <sz val="11"/>
      <color theme="1"/>
      <name val="Calibri"/>
      <family val="2"/>
      <scheme val="minor"/>
    </font>
    <font>
      <sz val="12"/>
      <color theme="1"/>
      <name val="Arial Narrow"/>
      <family val="2"/>
    </font>
    <font>
      <b/>
      <sz val="12"/>
      <color theme="1"/>
      <name val="Arial Narrow"/>
      <family val="2"/>
    </font>
    <font>
      <b/>
      <i/>
      <sz val="12"/>
      <color theme="1"/>
      <name val="Arial Narrow"/>
      <family val="2"/>
    </font>
    <font>
      <sz val="10"/>
      <name val="Arial"/>
      <family val="2"/>
    </font>
    <font>
      <i/>
      <sz val="12"/>
      <color theme="1"/>
      <name val="Arial Narrow"/>
      <family val="2"/>
    </font>
    <font>
      <sz val="11"/>
      <color theme="1"/>
      <name val="Calibri"/>
      <family val="2"/>
      <scheme val="minor"/>
    </font>
    <font>
      <u/>
      <sz val="11"/>
      <color theme="10"/>
      <name val="Calibri"/>
      <family val="2"/>
      <scheme val="minor"/>
    </font>
    <font>
      <b/>
      <sz val="12"/>
      <name val="Arial Narrow"/>
      <family val="2"/>
    </font>
    <font>
      <b/>
      <sz val="18"/>
      <color theme="1"/>
      <name val="Arial Narrow"/>
      <family val="2"/>
    </font>
    <font>
      <sz val="18"/>
      <color theme="1"/>
      <name val="Arial Narrow"/>
      <family val="2"/>
    </font>
    <font>
      <sz val="18"/>
      <color theme="1"/>
      <name val="Calibri"/>
      <family val="2"/>
      <scheme val="minor"/>
    </font>
    <font>
      <b/>
      <sz val="18"/>
      <color rgb="FF000000"/>
      <name val="Arial Narrow"/>
      <family val="2"/>
    </font>
    <font>
      <b/>
      <u/>
      <sz val="18"/>
      <color theme="1"/>
      <name val="Arial Narrow"/>
      <family val="2"/>
    </font>
    <font>
      <b/>
      <sz val="18"/>
      <name val="Arial Narrow"/>
      <family val="2"/>
    </font>
    <font>
      <sz val="18"/>
      <name val="Arial Narrow"/>
      <family val="2"/>
    </font>
    <font>
      <b/>
      <sz val="20"/>
      <color theme="1"/>
      <name val="Arial Narrow"/>
      <family val="2"/>
    </font>
    <font>
      <b/>
      <sz val="26"/>
      <color theme="1"/>
      <name val="Arial Narrow"/>
      <family val="2"/>
    </font>
    <font>
      <b/>
      <sz val="18"/>
      <color theme="0"/>
      <name val="Arial Narrow"/>
      <family val="2"/>
    </font>
    <font>
      <sz val="18"/>
      <color theme="0"/>
      <name val="Arial Narrow"/>
      <family val="2"/>
    </font>
    <font>
      <sz val="36"/>
      <name val="Arial Narrow"/>
      <family val="2"/>
    </font>
    <font>
      <b/>
      <sz val="36"/>
      <name val="Arial Narrow"/>
      <family val="2"/>
    </font>
    <font>
      <b/>
      <sz val="72"/>
      <name val="Arial Narrow"/>
      <family val="2"/>
    </font>
    <font>
      <sz val="48"/>
      <name val="Arial Narrow"/>
      <family val="2"/>
    </font>
    <font>
      <b/>
      <sz val="48"/>
      <name val="Arial Narrow"/>
      <family val="2"/>
    </font>
    <font>
      <b/>
      <u/>
      <sz val="48"/>
      <name val="Arial Narrow"/>
      <family val="2"/>
    </font>
    <font>
      <b/>
      <sz val="48"/>
      <color theme="1"/>
      <name val="Arial Narrow"/>
      <family val="2"/>
    </font>
    <font>
      <b/>
      <sz val="11"/>
      <color theme="1"/>
      <name val="Arial Narrow"/>
      <family val="2"/>
    </font>
    <font>
      <b/>
      <sz val="36"/>
      <color rgb="FF000000"/>
      <name val="Arial Narrow"/>
      <family val="2"/>
    </font>
    <font>
      <b/>
      <u/>
      <sz val="36"/>
      <color rgb="FF000000"/>
      <name val="Arial Narrow"/>
      <family val="2"/>
    </font>
    <font>
      <b/>
      <sz val="14"/>
      <color theme="1"/>
      <name val="Arial Narrow"/>
      <family val="2"/>
    </font>
    <font>
      <b/>
      <sz val="11"/>
      <color rgb="FF000000"/>
      <name val="Arial Narrow"/>
      <family val="2"/>
    </font>
    <font>
      <b/>
      <sz val="28"/>
      <color rgb="FF000000"/>
      <name val="Arial Narrow"/>
      <family val="2"/>
    </font>
    <font>
      <b/>
      <sz val="14"/>
      <name val="Arial Narrow"/>
      <family val="2"/>
    </font>
    <font>
      <b/>
      <sz val="16"/>
      <name val="Arial Narrow"/>
      <family val="2"/>
      <charset val="134"/>
    </font>
    <font>
      <sz val="16"/>
      <color theme="1"/>
      <name val="Arial Narrow"/>
      <family val="2"/>
    </font>
    <font>
      <b/>
      <sz val="16"/>
      <color theme="1"/>
      <name val="Arial Narrow"/>
      <family val="2"/>
    </font>
    <font>
      <b/>
      <sz val="16"/>
      <name val="Arial Narrow"/>
      <family val="2"/>
    </font>
    <font>
      <sz val="16"/>
      <name val="Arial Narrow"/>
      <family val="2"/>
    </font>
    <font>
      <sz val="16"/>
      <name val="Arial Narrow"/>
      <family val="2"/>
      <charset val="134"/>
    </font>
    <font>
      <b/>
      <sz val="16"/>
      <color indexed="8"/>
      <name val="Arial Narrow"/>
      <family val="2"/>
    </font>
    <font>
      <sz val="16"/>
      <name val="Rupee Foradian"/>
      <family val="2"/>
    </font>
    <font>
      <sz val="14"/>
      <name val="Arial Narrow"/>
      <family val="2"/>
    </font>
    <font>
      <b/>
      <sz val="16"/>
      <color rgb="FF000000"/>
      <name val="Arial Narrow"/>
      <family val="2"/>
    </font>
    <font>
      <sz val="16"/>
      <color rgb="FF000000"/>
      <name val="Arial Narrow"/>
      <family val="2"/>
    </font>
    <font>
      <sz val="16"/>
      <color rgb="FFFF0000"/>
      <name val="Arial Narrow"/>
      <family val="2"/>
    </font>
    <font>
      <sz val="16"/>
      <color theme="1"/>
      <name val="Calibri"/>
      <family val="2"/>
      <scheme val="minor"/>
    </font>
    <font>
      <b/>
      <sz val="16"/>
      <color indexed="8"/>
      <name val="Arial Narrow"/>
      <family val="2"/>
      <charset val="134"/>
    </font>
    <font>
      <sz val="16"/>
      <color indexed="8"/>
      <name val="Arial Narrow"/>
      <family val="2"/>
      <charset val="134"/>
    </font>
    <font>
      <sz val="9"/>
      <color indexed="81"/>
      <name val="Tahoma"/>
      <family val="2"/>
    </font>
    <font>
      <b/>
      <sz val="9"/>
      <color indexed="81"/>
      <name val="Tahoma"/>
      <family val="2"/>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
    <xf numFmtId="0" fontId="0" fillId="0" borderId="0"/>
    <xf numFmtId="0" fontId="4" fillId="0" borderId="0"/>
    <xf numFmtId="164" fontId="6" fillId="0" borderId="0" applyFont="0" applyFill="0" applyBorder="0" applyAlignment="0" applyProtection="0"/>
    <xf numFmtId="0" fontId="7" fillId="0" borderId="0" applyNumberFormat="0" applyFill="0" applyBorder="0" applyAlignment="0" applyProtection="0"/>
  </cellStyleXfs>
  <cellXfs count="257">
    <xf numFmtId="0" fontId="0" fillId="0" borderId="0" xfId="0"/>
    <xf numFmtId="0" fontId="1" fillId="0" borderId="0" xfId="0" applyFont="1"/>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justify" vertical="justify" wrapText="1"/>
    </xf>
    <xf numFmtId="0" fontId="5" fillId="0" borderId="0" xfId="0" applyFont="1" applyAlignment="1">
      <alignment horizontal="center" vertical="center"/>
    </xf>
    <xf numFmtId="0" fontId="2" fillId="0" borderId="0" xfId="0" applyFont="1" applyAlignment="1">
      <alignment horizontal="left" vertical="top"/>
    </xf>
    <xf numFmtId="0" fontId="2" fillId="0" borderId="0" xfId="0" applyFont="1" applyAlignment="1">
      <alignment horizontal="center" vertical="center"/>
    </xf>
    <xf numFmtId="0" fontId="1" fillId="0" borderId="0" xfId="0" applyFont="1" applyAlignment="1">
      <alignment horizontal="justify" vertical="center"/>
    </xf>
    <xf numFmtId="0" fontId="1"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xf>
    <xf numFmtId="0" fontId="1" fillId="0" borderId="0" xfId="0" applyFont="1" applyAlignment="1">
      <alignment horizontal="left" vertical="center"/>
    </xf>
    <xf numFmtId="164" fontId="2" fillId="0" borderId="0" xfId="0" applyNumberFormat="1" applyFont="1" applyAlignment="1">
      <alignment horizontal="justify" vertical="center"/>
    </xf>
    <xf numFmtId="2" fontId="1" fillId="0" borderId="0" xfId="0" applyNumberFormat="1"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justify" vertical="justify" wrapText="1"/>
    </xf>
    <xf numFmtId="0" fontId="2" fillId="0" borderId="0" xfId="0" applyFont="1" applyAlignment="1">
      <alignment horizontal="center" vertical="top"/>
    </xf>
    <xf numFmtId="0" fontId="1" fillId="0" borderId="0" xfId="0" applyFont="1" applyAlignment="1">
      <alignment horizontal="left" vertical="center" wrapText="1"/>
    </xf>
    <xf numFmtId="0" fontId="2" fillId="0" borderId="0" xfId="0" applyFont="1" applyAlignment="1">
      <alignment horizontal="justify" vertical="justify"/>
    </xf>
    <xf numFmtId="0" fontId="2" fillId="0" borderId="0" xfId="0" applyFont="1" applyAlignment="1">
      <alignment horizontal="left" vertical="center" wrapText="1"/>
    </xf>
    <xf numFmtId="0" fontId="2" fillId="0" borderId="0" xfId="0" applyFont="1" applyAlignment="1">
      <alignment horizontal="right" vertical="center"/>
    </xf>
    <xf numFmtId="0" fontId="2" fillId="0" borderId="0" xfId="0" applyFont="1" applyAlignment="1">
      <alignment horizontal="justify" vertical="center" wrapText="1"/>
    </xf>
    <xf numFmtId="0" fontId="1" fillId="0" borderId="0" xfId="0" applyFont="1" applyAlignment="1">
      <alignment horizontal="center" vertical="center" wrapText="1"/>
    </xf>
    <xf numFmtId="0" fontId="1" fillId="0" borderId="0" xfId="0" applyFont="1" applyAlignment="1">
      <alignment horizontal="justify" vertical="justify"/>
    </xf>
    <xf numFmtId="0" fontId="1" fillId="0" borderId="0" xfId="0" applyFont="1" applyAlignment="1">
      <alignment horizontal="justify" vertical="center" wrapText="1"/>
    </xf>
    <xf numFmtId="0" fontId="1" fillId="0" borderId="0" xfId="0" applyFont="1" applyAlignment="1">
      <alignment vertical="center"/>
    </xf>
    <xf numFmtId="0" fontId="3" fillId="0" borderId="0" xfId="0" applyFont="1" applyAlignment="1">
      <alignment horizontal="left" vertical="center"/>
    </xf>
    <xf numFmtId="0" fontId="0" fillId="0" borderId="0" xfId="0" applyAlignment="1">
      <alignment horizontal="left"/>
    </xf>
    <xf numFmtId="164" fontId="2" fillId="0" borderId="0" xfId="0" applyNumberFormat="1" applyFont="1" applyAlignment="1">
      <alignment horizontal="justify" vertical="justify"/>
    </xf>
    <xf numFmtId="0" fontId="0" fillId="0" borderId="0" xfId="0" applyAlignment="1">
      <alignment horizontal="justify" vertical="justify"/>
    </xf>
    <xf numFmtId="0" fontId="0" fillId="0" borderId="0" xfId="0" applyAlignment="1">
      <alignment horizontal="justify" vertical="justify" wrapText="1"/>
    </xf>
    <xf numFmtId="164" fontId="2" fillId="0" borderId="0" xfId="0" applyNumberFormat="1" applyFont="1" applyAlignment="1">
      <alignment horizontal="justify" vertical="justify" wrapText="1"/>
    </xf>
    <xf numFmtId="43" fontId="2" fillId="0" borderId="0" xfId="0" applyNumberFormat="1" applyFont="1" applyAlignment="1">
      <alignment horizontal="justify" vertical="justify" wrapText="1"/>
    </xf>
    <xf numFmtId="0" fontId="2" fillId="0" borderId="0" xfId="0" applyFont="1" applyAlignment="1">
      <alignment vertical="center" wrapText="1"/>
    </xf>
    <xf numFmtId="0" fontId="10" fillId="0" borderId="0" xfId="0" applyFont="1" applyAlignment="1">
      <alignment horizontal="center" vertical="center"/>
    </xf>
    <xf numFmtId="0" fontId="11" fillId="0" borderId="0" xfId="0" applyFont="1"/>
    <xf numFmtId="0" fontId="11" fillId="0" borderId="0" xfId="0" applyFont="1" applyAlignment="1">
      <alignment horizontal="center"/>
    </xf>
    <xf numFmtId="0" fontId="9" fillId="0" borderId="0" xfId="0" applyFont="1" applyAlignment="1">
      <alignment horizontal="left" vertical="center"/>
    </xf>
    <xf numFmtId="0" fontId="9"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right" vertical="center" wrapText="1"/>
    </xf>
    <xf numFmtId="0" fontId="10" fillId="0" borderId="0" xfId="0" applyFont="1" applyAlignment="1">
      <alignment horizontal="right" vertical="center"/>
    </xf>
    <xf numFmtId="0" fontId="9" fillId="2" borderId="1" xfId="0" applyFont="1" applyFill="1" applyBorder="1" applyAlignment="1">
      <alignment horizontal="center" vertical="center" wrapText="1"/>
    </xf>
    <xf numFmtId="164" fontId="9" fillId="2" borderId="1" xfId="2" applyFont="1" applyFill="1" applyBorder="1" applyAlignment="1">
      <alignment horizontal="center" vertical="center" wrapText="1"/>
    </xf>
    <xf numFmtId="0" fontId="9" fillId="0" borderId="0" xfId="0" applyFont="1" applyAlignment="1">
      <alignment horizontal="center" vertical="center" wrapText="1"/>
    </xf>
    <xf numFmtId="0" fontId="14"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9"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9" fillId="0" borderId="0" xfId="0" applyFont="1" applyAlignment="1">
      <alignment horizontal="justify" vertical="center" wrapText="1"/>
    </xf>
    <xf numFmtId="164" fontId="14" fillId="2" borderId="1" xfId="0" applyNumberFormat="1" applyFont="1" applyFill="1" applyBorder="1" applyAlignment="1">
      <alignment vertical="center" wrapText="1"/>
    </xf>
    <xf numFmtId="0" fontId="14" fillId="2" borderId="1" xfId="0" applyFont="1" applyFill="1" applyBorder="1" applyAlignment="1">
      <alignment vertical="center" wrapText="1"/>
    </xf>
    <xf numFmtId="0" fontId="15" fillId="0" borderId="0" xfId="0" applyFont="1" applyAlignment="1">
      <alignment horizontal="justify" vertical="center" wrapText="1"/>
    </xf>
    <xf numFmtId="0" fontId="9" fillId="2" borderId="1" xfId="0" applyFont="1" applyFill="1" applyBorder="1" applyAlignment="1">
      <alignment vertical="center"/>
    </xf>
    <xf numFmtId="0" fontId="10" fillId="2" borderId="1" xfId="0" applyFont="1" applyFill="1" applyBorder="1" applyAlignment="1">
      <alignment horizontal="justify" vertical="center"/>
    </xf>
    <xf numFmtId="0" fontId="9" fillId="2" borderId="1" xfId="0" applyFont="1" applyFill="1" applyBorder="1" applyAlignment="1">
      <alignment vertical="top" wrapText="1"/>
    </xf>
    <xf numFmtId="164" fontId="9" fillId="2" borderId="1" xfId="0" applyNumberFormat="1" applyFont="1" applyFill="1" applyBorder="1" applyAlignment="1">
      <alignment vertical="top" wrapText="1"/>
    </xf>
    <xf numFmtId="0" fontId="9" fillId="0" borderId="0" xfId="0" applyFont="1" applyAlignment="1">
      <alignment horizontal="justify" vertical="center"/>
    </xf>
    <xf numFmtId="0" fontId="16" fillId="0" borderId="0" xfId="0" applyFont="1" applyAlignment="1">
      <alignment horizontal="right" vertical="center" wrapText="1"/>
    </xf>
    <xf numFmtId="0" fontId="18" fillId="3" borderId="1" xfId="0" applyFont="1" applyFill="1" applyBorder="1" applyAlignment="1">
      <alignment horizontal="center" vertical="center" wrapText="1"/>
    </xf>
    <xf numFmtId="164" fontId="18" fillId="3" borderId="1" xfId="2" applyFont="1" applyFill="1" applyBorder="1" applyAlignment="1">
      <alignment horizontal="center" vertical="center" wrapText="1"/>
    </xf>
    <xf numFmtId="37" fontId="19" fillId="3" borderId="1" xfId="2" applyNumberFormat="1" applyFont="1" applyFill="1" applyBorder="1" applyAlignment="1">
      <alignment horizontal="center" vertical="center" wrapText="1"/>
    </xf>
    <xf numFmtId="164" fontId="19" fillId="3" borderId="1" xfId="2" applyFont="1" applyFill="1" applyBorder="1" applyAlignment="1">
      <alignment horizontal="center" vertical="center" wrapText="1"/>
    </xf>
    <xf numFmtId="164" fontId="18" fillId="3" borderId="1" xfId="2" applyFont="1" applyFill="1" applyBorder="1" applyAlignment="1">
      <alignment horizontal="right" vertical="center" wrapText="1"/>
    </xf>
    <xf numFmtId="164" fontId="18" fillId="0" borderId="1" xfId="2" applyFont="1" applyFill="1" applyBorder="1" applyAlignment="1">
      <alignment horizontal="right" vertical="center" wrapText="1"/>
    </xf>
    <xf numFmtId="164" fontId="18" fillId="2" borderId="1" xfId="0" applyNumberFormat="1" applyFont="1" applyFill="1" applyBorder="1" applyAlignment="1">
      <alignment horizontal="justify" vertical="center"/>
    </xf>
    <xf numFmtId="164" fontId="18" fillId="2" borderId="1" xfId="0" applyNumberFormat="1" applyFont="1" applyFill="1" applyBorder="1" applyAlignment="1">
      <alignment vertical="center" wrapText="1"/>
    </xf>
    <xf numFmtId="164" fontId="18" fillId="2" borderId="1" xfId="0" applyNumberFormat="1" applyFont="1" applyFill="1" applyBorder="1" applyAlignment="1">
      <alignment vertical="top" wrapText="1"/>
    </xf>
    <xf numFmtId="164" fontId="18" fillId="0" borderId="1" xfId="0" applyNumberFormat="1" applyFont="1" applyBorder="1" applyAlignment="1">
      <alignment vertical="center" wrapText="1"/>
    </xf>
    <xf numFmtId="164" fontId="18" fillId="0" borderId="1" xfId="0" applyNumberFormat="1" applyFont="1" applyBorder="1" applyAlignment="1">
      <alignment horizontal="right"/>
    </xf>
    <xf numFmtId="0" fontId="24" fillId="2" borderId="1" xfId="0" applyFont="1" applyFill="1" applyBorder="1" applyAlignment="1">
      <alignment horizontal="center" vertical="center" wrapText="1"/>
    </xf>
    <xf numFmtId="164" fontId="24" fillId="2" borderId="1" xfId="2" applyFont="1" applyFill="1" applyBorder="1" applyAlignment="1">
      <alignment horizontal="center" vertical="center" wrapText="1"/>
    </xf>
    <xf numFmtId="1" fontId="24" fillId="2" borderId="1" xfId="2" applyNumberFormat="1" applyFont="1" applyFill="1" applyBorder="1" applyAlignment="1">
      <alignment horizontal="center" vertical="center" wrapText="1"/>
    </xf>
    <xf numFmtId="164" fontId="24" fillId="2" borderId="1" xfId="2" applyFont="1" applyFill="1" applyBorder="1" applyAlignment="1">
      <alignment horizontal="center" vertical="center"/>
    </xf>
    <xf numFmtId="164" fontId="24" fillId="2" borderId="1" xfId="2" applyFont="1" applyFill="1" applyBorder="1" applyAlignment="1">
      <alignment horizontal="right" vertical="center"/>
    </xf>
    <xf numFmtId="164" fontId="24" fillId="2" borderId="1" xfId="2" applyFont="1" applyFill="1" applyBorder="1" applyAlignment="1">
      <alignment vertical="center"/>
    </xf>
    <xf numFmtId="164" fontId="24" fillId="2" borderId="1" xfId="2" quotePrefix="1" applyFont="1" applyFill="1" applyBorder="1" applyAlignment="1">
      <alignment horizontal="center" vertical="center"/>
    </xf>
    <xf numFmtId="0" fontId="23" fillId="0" borderId="0" xfId="0" applyFont="1" applyFill="1" applyAlignment="1">
      <alignment vertical="top"/>
    </xf>
    <xf numFmtId="0" fontId="23" fillId="0" borderId="0" xfId="0" applyFont="1" applyFill="1" applyAlignment="1">
      <alignment horizontal="center" vertical="top" wrapText="1"/>
    </xf>
    <xf numFmtId="0" fontId="20" fillId="0" borderId="0" xfId="0" applyFont="1" applyFill="1"/>
    <xf numFmtId="0" fontId="21" fillId="0" borderId="5" xfId="0" applyFont="1" applyFill="1" applyBorder="1" applyAlignment="1">
      <alignment horizontal="center" vertical="top" wrapText="1"/>
    </xf>
    <xf numFmtId="0" fontId="21" fillId="0" borderId="5" xfId="0" applyFont="1" applyFill="1" applyBorder="1" applyAlignment="1">
      <alignment horizontal="justify" vertical="center" wrapText="1"/>
    </xf>
    <xf numFmtId="0" fontId="21" fillId="0" borderId="5" xfId="0" applyFont="1" applyFill="1" applyBorder="1" applyAlignment="1">
      <alignment horizontal="center" vertical="top"/>
    </xf>
    <xf numFmtId="0" fontId="20" fillId="0" borderId="0" xfId="0" applyFont="1" applyFill="1" applyAlignment="1">
      <alignment horizontal="center" wrapText="1"/>
    </xf>
    <xf numFmtId="0" fontId="20" fillId="0" borderId="0" xfId="0" applyFont="1" applyFill="1" applyAlignment="1">
      <alignment vertical="center"/>
    </xf>
    <xf numFmtId="164" fontId="0" fillId="0" borderId="0" xfId="2" applyFont="1"/>
    <xf numFmtId="43" fontId="0" fillId="0" borderId="0" xfId="0" applyNumberFormat="1"/>
    <xf numFmtId="0" fontId="24" fillId="0" borderId="1" xfId="0" applyFont="1" applyFill="1" applyBorder="1" applyAlignment="1">
      <alignment horizontal="center" vertical="center" wrapText="1"/>
    </xf>
    <xf numFmtId="0" fontId="27" fillId="0" borderId="0" xfId="0" applyFont="1"/>
    <xf numFmtId="0" fontId="27" fillId="0" borderId="0" xfId="0" applyFont="1" applyAlignment="1">
      <alignment vertical="center" wrapText="1"/>
    </xf>
    <xf numFmtId="0" fontId="27" fillId="0" borderId="0" xfId="0" applyFont="1" applyAlignment="1">
      <alignment vertical="center"/>
    </xf>
    <xf numFmtId="0" fontId="31" fillId="0" borderId="0" xfId="0" applyFont="1" applyAlignment="1">
      <alignment horizontal="center" vertical="center"/>
    </xf>
    <xf numFmtId="0" fontId="12" fillId="0" borderId="1" xfId="0" applyFont="1" applyBorder="1" applyAlignment="1">
      <alignment horizontal="center" vertical="center" wrapText="1"/>
    </xf>
    <xf numFmtId="0" fontId="39" fillId="0" borderId="0" xfId="0" applyFont="1" applyAlignment="1">
      <alignment horizontal="left" vertical="center" wrapText="1"/>
    </xf>
    <xf numFmtId="0" fontId="34" fillId="0" borderId="0" xfId="0" applyFont="1" applyAlignment="1">
      <alignment horizontal="justify" vertical="top" wrapText="1"/>
    </xf>
    <xf numFmtId="0" fontId="36" fillId="0" borderId="0" xfId="0" applyFont="1" applyAlignment="1">
      <alignment vertical="justify"/>
    </xf>
    <xf numFmtId="0" fontId="37" fillId="0" borderId="0" xfId="0" applyFont="1" applyAlignment="1">
      <alignment horizontal="center" vertical="center"/>
    </xf>
    <xf numFmtId="0" fontId="37" fillId="0" borderId="0" xfId="0" applyFont="1" applyAlignment="1">
      <alignment vertical="justify"/>
    </xf>
    <xf numFmtId="0" fontId="37" fillId="0" borderId="0" xfId="0" applyFont="1" applyAlignment="1">
      <alignment vertical="center"/>
    </xf>
    <xf numFmtId="0" fontId="37" fillId="0" borderId="0" xfId="0" applyFont="1" applyAlignment="1">
      <alignment vertical="justify" wrapText="1"/>
    </xf>
    <xf numFmtId="0" fontId="40" fillId="0" borderId="0" xfId="0" applyFont="1" applyAlignment="1">
      <alignment horizontal="left" vertical="center"/>
    </xf>
    <xf numFmtId="164" fontId="37" fillId="0" borderId="0" xfId="2" applyFont="1" applyFill="1" applyAlignment="1">
      <alignment vertical="center" wrapText="1"/>
    </xf>
    <xf numFmtId="0" fontId="34" fillId="0" borderId="0" xfId="0" applyFont="1" applyAlignment="1">
      <alignment vertical="center" wrapText="1"/>
    </xf>
    <xf numFmtId="0" fontId="39" fillId="0" borderId="0" xfId="0" applyFont="1" applyAlignment="1">
      <alignment horizontal="justify" vertical="center" wrapText="1"/>
    </xf>
    <xf numFmtId="0" fontId="39" fillId="0" borderId="0" xfId="0" applyFont="1" applyAlignment="1">
      <alignment vertical="center" wrapText="1"/>
    </xf>
    <xf numFmtId="0" fontId="34" fillId="0" borderId="0" xfId="0" applyFont="1" applyAlignment="1">
      <alignment horizontal="left" vertical="center" wrapText="1"/>
    </xf>
    <xf numFmtId="43" fontId="34" fillId="0" borderId="0" xfId="2" applyNumberFormat="1" applyFont="1" applyFill="1" applyBorder="1" applyAlignment="1">
      <alignment horizontal="left" vertical="center"/>
    </xf>
    <xf numFmtId="43" fontId="37" fillId="0" borderId="0" xfId="2" applyNumberFormat="1" applyFont="1" applyFill="1" applyBorder="1" applyAlignment="1">
      <alignment horizontal="left" vertical="center"/>
    </xf>
    <xf numFmtId="0" fontId="37" fillId="0" borderId="0" xfId="0" applyFont="1" applyAlignment="1">
      <alignment horizontal="left" vertical="center"/>
    </xf>
    <xf numFmtId="164" fontId="37" fillId="0" borderId="0" xfId="0" applyNumberFormat="1" applyFont="1" applyAlignment="1">
      <alignment horizontal="left" vertical="center"/>
    </xf>
    <xf numFmtId="0" fontId="38" fillId="0" borderId="0" xfId="0" applyFont="1" applyAlignment="1">
      <alignment horizontal="justify" vertical="justify" wrapText="1"/>
    </xf>
    <xf numFmtId="164" fontId="37" fillId="0" borderId="0" xfId="0" applyNumberFormat="1" applyFont="1" applyAlignment="1">
      <alignment horizontal="justify" vertical="justify" wrapText="1"/>
    </xf>
    <xf numFmtId="0" fontId="37" fillId="0" borderId="0" xfId="0" applyFont="1" applyAlignment="1">
      <alignment horizontal="justify" vertical="justify" wrapText="1"/>
    </xf>
    <xf numFmtId="0" fontId="43" fillId="0" borderId="0" xfId="0" applyFont="1" applyAlignment="1">
      <alignment horizontal="center" vertical="center"/>
    </xf>
    <xf numFmtId="0" fontId="35" fillId="0" borderId="0" xfId="0" applyFont="1" applyAlignment="1">
      <alignment horizontal="center" vertical="center"/>
    </xf>
    <xf numFmtId="0" fontId="44" fillId="0" borderId="0" xfId="0" applyFont="1" applyAlignment="1">
      <alignment horizontal="justify" vertical="top" wrapText="1"/>
    </xf>
    <xf numFmtId="0" fontId="46" fillId="0" borderId="0" xfId="0" applyFont="1"/>
    <xf numFmtId="0" fontId="47" fillId="0" borderId="0" xfId="0" applyFont="1" applyAlignment="1">
      <alignment horizontal="center" vertical="center"/>
    </xf>
    <xf numFmtId="0" fontId="48" fillId="0" borderId="0" xfId="0" applyFont="1" applyAlignment="1">
      <alignment horizontal="left" vertical="center"/>
    </xf>
    <xf numFmtId="0" fontId="47" fillId="0" borderId="0" xfId="0" applyFont="1" applyAlignment="1">
      <alignment horizontal="left" vertical="center"/>
    </xf>
    <xf numFmtId="0" fontId="38" fillId="0" borderId="0" xfId="0" applyFont="1" applyBorder="1" applyAlignment="1">
      <alignment horizontal="justify" vertical="justify" wrapText="1"/>
    </xf>
    <xf numFmtId="164" fontId="37" fillId="0" borderId="0" xfId="0" applyNumberFormat="1" applyFont="1" applyBorder="1" applyAlignment="1">
      <alignment horizontal="justify" vertical="justify" wrapText="1"/>
    </xf>
    <xf numFmtId="0" fontId="37" fillId="0" borderId="0" xfId="0" applyFont="1" applyBorder="1" applyAlignment="1">
      <alignment horizontal="justify" vertical="justify"/>
    </xf>
    <xf numFmtId="0" fontId="37" fillId="0" borderId="0" xfId="0" applyFont="1" applyBorder="1" applyAlignment="1">
      <alignment horizontal="left" vertical="justify" wrapText="1"/>
    </xf>
    <xf numFmtId="0" fontId="38" fillId="0" borderId="0" xfId="0" applyFont="1" applyBorder="1" applyAlignment="1">
      <alignment horizontal="left" vertical="justify" wrapText="1"/>
    </xf>
    <xf numFmtId="0" fontId="24" fillId="0" borderId="6" xfId="0" applyFont="1" applyFill="1" applyBorder="1" applyAlignment="1">
      <alignment vertical="center" wrapText="1"/>
    </xf>
    <xf numFmtId="0" fontId="24" fillId="0" borderId="7" xfId="0" applyFont="1" applyBorder="1" applyAlignment="1">
      <alignment vertical="center" wrapText="1"/>
    </xf>
    <xf numFmtId="0" fontId="24" fillId="0" borderId="1" xfId="0" applyFont="1" applyFill="1" applyBorder="1" applyAlignment="1">
      <alignment vertical="center" wrapText="1"/>
    </xf>
    <xf numFmtId="0" fontId="24" fillId="0" borderId="1" xfId="0" applyFont="1" applyFill="1" applyBorder="1" applyAlignment="1">
      <alignment vertical="center"/>
    </xf>
    <xf numFmtId="0" fontId="24" fillId="0" borderId="0" xfId="0" applyFont="1" applyFill="1" applyAlignment="1">
      <alignment horizontal="justify" vertical="center" wrapText="1"/>
    </xf>
    <xf numFmtId="0" fontId="21" fillId="0" borderId="0" xfId="0" applyFont="1" applyFill="1" applyAlignment="1">
      <alignment horizontal="justify" vertical="center" wrapText="1"/>
    </xf>
    <xf numFmtId="0" fontId="24" fillId="0" borderId="1" xfId="0" applyFont="1" applyFill="1" applyBorder="1" applyAlignment="1">
      <alignment vertical="top" wrapText="1"/>
    </xf>
    <xf numFmtId="0" fontId="24" fillId="0" borderId="1" xfId="0" applyFont="1" applyFill="1" applyBorder="1" applyAlignment="1">
      <alignment vertical="top"/>
    </xf>
    <xf numFmtId="43" fontId="24" fillId="0" borderId="6" xfId="2" applyNumberFormat="1" applyFont="1" applyFill="1" applyBorder="1" applyAlignment="1">
      <alignment vertical="center" wrapText="1"/>
    </xf>
    <xf numFmtId="164" fontId="23" fillId="0" borderId="0" xfId="2" applyFont="1" applyFill="1" applyAlignment="1">
      <alignment horizontal="center" vertical="top"/>
    </xf>
    <xf numFmtId="164" fontId="21" fillId="0" borderId="5" xfId="2" applyFont="1" applyFill="1" applyBorder="1" applyAlignment="1">
      <alignment horizontal="center" vertical="top" wrapText="1"/>
    </xf>
    <xf numFmtId="164" fontId="20" fillId="0" borderId="0" xfId="2" applyFont="1" applyFill="1" applyAlignment="1">
      <alignment horizontal="center"/>
    </xf>
    <xf numFmtId="0" fontId="24" fillId="3" borderId="6" xfId="0" applyFont="1" applyFill="1" applyBorder="1" applyAlignment="1">
      <alignment horizontal="center" vertical="center" wrapText="1"/>
    </xf>
    <xf numFmtId="0" fontId="24" fillId="3" borderId="1" xfId="0" applyFont="1" applyFill="1" applyBorder="1" applyAlignment="1">
      <alignment horizontal="center" vertical="center" wrapText="1"/>
    </xf>
    <xf numFmtId="164" fontId="24" fillId="3" borderId="6" xfId="2" applyFont="1" applyFill="1" applyBorder="1" applyAlignment="1">
      <alignment horizontal="center" vertical="center" wrapText="1"/>
    </xf>
    <xf numFmtId="0" fontId="20" fillId="3" borderId="0" xfId="0" applyFont="1" applyFill="1"/>
    <xf numFmtId="0" fontId="24" fillId="3" borderId="7" xfId="0" applyFont="1" applyFill="1" applyBorder="1" applyAlignment="1">
      <alignment horizontal="left" vertical="center" wrapText="1"/>
    </xf>
    <xf numFmtId="0" fontId="24" fillId="0" borderId="0" xfId="0" applyFont="1" applyFill="1" applyAlignment="1">
      <alignment horizontal="right" vertical="top"/>
    </xf>
    <xf numFmtId="0" fontId="24" fillId="0" borderId="0" xfId="0" applyFont="1" applyFill="1" applyAlignment="1">
      <alignment horizontal="center" vertical="top"/>
    </xf>
    <xf numFmtId="0" fontId="26" fillId="0" borderId="0" xfId="0" applyFont="1" applyFill="1" applyAlignment="1">
      <alignment horizontal="center" vertical="top"/>
    </xf>
    <xf numFmtId="0" fontId="25" fillId="0" borderId="0" xfId="0" applyFont="1" applyFill="1" applyAlignment="1">
      <alignment horizontal="center" vertical="top"/>
    </xf>
    <xf numFmtId="0" fontId="22" fillId="0" borderId="0" xfId="0" applyFont="1" applyFill="1" applyAlignment="1">
      <alignment horizontal="center" vertical="top"/>
    </xf>
    <xf numFmtId="0" fontId="24" fillId="2" borderId="2" xfId="0" applyFont="1" applyFill="1" applyBorder="1" applyAlignment="1">
      <alignment horizontal="right" vertical="top"/>
    </xf>
    <xf numFmtId="0" fontId="24" fillId="2" borderId="3" xfId="0" applyFont="1" applyFill="1" applyBorder="1" applyAlignment="1">
      <alignment horizontal="right" vertical="top"/>
    </xf>
    <xf numFmtId="0" fontId="24" fillId="2" borderId="4" xfId="0" applyFont="1" applyFill="1" applyBorder="1" applyAlignment="1">
      <alignment horizontal="right" vertical="top"/>
    </xf>
    <xf numFmtId="0" fontId="22" fillId="2" borderId="2" xfId="0" applyFont="1" applyFill="1" applyBorder="1" applyAlignment="1">
      <alignment horizontal="center" vertical="top"/>
    </xf>
    <xf numFmtId="0" fontId="22" fillId="2" borderId="3" xfId="0" applyFont="1" applyFill="1" applyBorder="1" applyAlignment="1">
      <alignment horizontal="center" vertical="top"/>
    </xf>
    <xf numFmtId="0" fontId="22" fillId="2" borderId="4" xfId="0" applyFont="1" applyFill="1" applyBorder="1" applyAlignment="1">
      <alignment horizontal="center" vertical="top"/>
    </xf>
    <xf numFmtId="164" fontId="24" fillId="2" borderId="3" xfId="0" applyNumberFormat="1" applyFont="1" applyFill="1" applyBorder="1" applyAlignment="1">
      <alignment horizontal="left" vertical="top" wrapText="1"/>
    </xf>
    <xf numFmtId="164" fontId="24" fillId="2" borderId="4" xfId="0" applyNumberFormat="1" applyFont="1" applyFill="1" applyBorder="1" applyAlignment="1">
      <alignment horizontal="left" vertical="top" wrapText="1"/>
    </xf>
    <xf numFmtId="0" fontId="14" fillId="2" borderId="1" xfId="0" applyFont="1" applyFill="1" applyBorder="1" applyAlignment="1">
      <alignment horizontal="right" vertical="center" wrapText="1"/>
    </xf>
    <xf numFmtId="0" fontId="9" fillId="0" borderId="1" xfId="0" applyFont="1" applyBorder="1" applyAlignment="1">
      <alignment horizontal="right" vertical="center"/>
    </xf>
    <xf numFmtId="0" fontId="16" fillId="0" borderId="0" xfId="0" applyFont="1" applyAlignment="1">
      <alignment horizontal="right" vertical="center" wrapText="1"/>
    </xf>
    <xf numFmtId="0" fontId="13" fillId="0" borderId="0" xfId="0" applyFont="1" applyAlignment="1">
      <alignment horizontal="center" vertical="center"/>
    </xf>
    <xf numFmtId="0" fontId="17" fillId="4"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9" fillId="2" borderId="1" xfId="0" applyFont="1" applyFill="1" applyBorder="1" applyAlignment="1">
      <alignment horizontal="center" vertical="center"/>
    </xf>
    <xf numFmtId="0" fontId="9" fillId="0" borderId="1" xfId="0" applyFont="1" applyBorder="1" applyAlignment="1">
      <alignment horizontal="center" vertical="center" wrapText="1"/>
    </xf>
    <xf numFmtId="0" fontId="1" fillId="0" borderId="0" xfId="0" applyFont="1" applyAlignment="1">
      <alignment vertical="center" wrapText="1"/>
    </xf>
    <xf numFmtId="0" fontId="2" fillId="0" borderId="0" xfId="0" applyFont="1" applyAlignment="1">
      <alignment horizontal="left" vertical="center"/>
    </xf>
    <xf numFmtId="0" fontId="1" fillId="0" borderId="0" xfId="0" applyFont="1" applyAlignment="1">
      <alignment horizontal="justify" vertical="justify" wrapText="1"/>
    </xf>
    <xf numFmtId="0" fontId="2" fillId="0" borderId="0" xfId="0" applyFont="1" applyAlignment="1">
      <alignment horizontal="right" vertical="center"/>
    </xf>
    <xf numFmtId="0" fontId="2"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left" vertical="center" wrapText="1"/>
    </xf>
    <xf numFmtId="0" fontId="1" fillId="0" borderId="0" xfId="0" applyFont="1" applyAlignment="1">
      <alignment horizontal="center" vertical="center"/>
    </xf>
    <xf numFmtId="0" fontId="1" fillId="0" borderId="0" xfId="0" applyFont="1"/>
    <xf numFmtId="0" fontId="1" fillId="0" borderId="0" xfId="0" applyFont="1" applyAlignment="1">
      <alignment horizontal="left" vertical="center"/>
    </xf>
    <xf numFmtId="0" fontId="2" fillId="0" borderId="0" xfId="0" applyFont="1" applyAlignment="1">
      <alignment vertical="center" wrapText="1"/>
    </xf>
    <xf numFmtId="0" fontId="1" fillId="0" borderId="0" xfId="0" applyFont="1" applyAlignment="1">
      <alignment horizontal="left" vertical="justify" wrapText="1"/>
    </xf>
    <xf numFmtId="0" fontId="1" fillId="0" borderId="0" xfId="0" applyFont="1" applyAlignment="1">
      <alignment horizontal="left" vertical="center" wrapText="1"/>
    </xf>
    <xf numFmtId="164" fontId="2" fillId="0" borderId="0" xfId="0" applyNumberFormat="1" applyFont="1" applyAlignment="1">
      <alignment horizontal="left" vertical="center"/>
    </xf>
    <xf numFmtId="164" fontId="2" fillId="0" borderId="0" xfId="0" applyNumberFormat="1" applyFont="1" applyAlignment="1">
      <alignment horizontal="center" vertical="center"/>
    </xf>
    <xf numFmtId="164" fontId="2" fillId="0" borderId="0" xfId="0" applyNumberFormat="1" applyFont="1" applyAlignment="1">
      <alignment horizontal="center" vertical="top"/>
    </xf>
    <xf numFmtId="0" fontId="2" fillId="0" borderId="0" xfId="0" applyFont="1" applyAlignment="1">
      <alignment horizontal="center" vertical="top"/>
    </xf>
    <xf numFmtId="0" fontId="1" fillId="0" borderId="0" xfId="0" applyFont="1" applyAlignment="1">
      <alignment horizontal="justify" vertical="justify"/>
    </xf>
    <xf numFmtId="0" fontId="1" fillId="0" borderId="0" xfId="0" applyFont="1" applyAlignment="1">
      <alignment horizontal="justify" vertical="center" wrapText="1"/>
    </xf>
    <xf numFmtId="164" fontId="2" fillId="0" borderId="0" xfId="0" applyNumberFormat="1" applyFont="1" applyAlignment="1">
      <alignment horizontal="justify" vertical="justify" wrapText="1"/>
    </xf>
    <xf numFmtId="164" fontId="2" fillId="0" borderId="0" xfId="0" applyNumberFormat="1" applyFont="1" applyAlignment="1">
      <alignment horizontal="justify" vertical="center" wrapText="1"/>
    </xf>
    <xf numFmtId="0" fontId="2" fillId="0" borderId="0" xfId="0" applyFont="1" applyAlignment="1">
      <alignment horizontal="justify" vertical="justify" wrapText="1"/>
    </xf>
    <xf numFmtId="164" fontId="2" fillId="0" borderId="0" xfId="0" applyNumberFormat="1" applyFont="1" applyAlignment="1">
      <alignment horizontal="center" vertical="justify" wrapText="1"/>
    </xf>
    <xf numFmtId="164" fontId="2" fillId="0" borderId="0" xfId="0" applyNumberFormat="1" applyFont="1" applyAlignment="1">
      <alignment horizontal="left" vertical="top"/>
    </xf>
    <xf numFmtId="0" fontId="2" fillId="0" borderId="0" xfId="0" applyFont="1" applyAlignment="1">
      <alignment horizontal="center" vertical="center" wrapText="1"/>
    </xf>
    <xf numFmtId="0" fontId="2" fillId="0" borderId="0" xfId="0" applyFont="1" applyAlignment="1">
      <alignment horizontal="justify" vertical="center" wrapText="1"/>
    </xf>
    <xf numFmtId="164" fontId="8" fillId="0" borderId="0" xfId="0" applyNumberFormat="1" applyFont="1" applyAlignment="1">
      <alignment horizontal="justify" vertical="center" wrapText="1"/>
    </xf>
    <xf numFmtId="0" fontId="2" fillId="0" borderId="0" xfId="2" applyNumberFormat="1" applyFont="1" applyFill="1" applyBorder="1" applyAlignment="1">
      <alignment horizontal="justify" vertical="justify" wrapText="1"/>
    </xf>
    <xf numFmtId="0" fontId="2" fillId="0" borderId="0" xfId="3" applyNumberFormat="1" applyFont="1" applyFill="1" applyBorder="1" applyAlignment="1">
      <alignment horizontal="justify" vertical="justify" wrapText="1"/>
    </xf>
    <xf numFmtId="0" fontId="44" fillId="0" borderId="0" xfId="0" applyFont="1" applyAlignment="1">
      <alignment horizontal="left" vertical="center"/>
    </xf>
    <xf numFmtId="0" fontId="43" fillId="0" borderId="0" xfId="0" applyFont="1" applyAlignment="1">
      <alignment horizontal="center" vertical="center"/>
    </xf>
    <xf numFmtId="0" fontId="44" fillId="0" borderId="0" xfId="0" applyFont="1" applyAlignment="1">
      <alignment horizontal="left" vertical="justify"/>
    </xf>
    <xf numFmtId="164" fontId="43" fillId="0" borderId="0" xfId="0" applyNumberFormat="1" applyFont="1" applyAlignment="1">
      <alignment horizontal="center" vertical="justify"/>
    </xf>
    <xf numFmtId="0" fontId="43" fillId="0" borderId="0" xfId="0" applyFont="1" applyAlignment="1">
      <alignment horizontal="center" vertical="justify"/>
    </xf>
    <xf numFmtId="164" fontId="44" fillId="0" borderId="0" xfId="0" applyNumberFormat="1" applyFont="1" applyAlignment="1">
      <alignment horizontal="left" vertical="justify"/>
    </xf>
    <xf numFmtId="0" fontId="44" fillId="0" borderId="0" xfId="0" applyFont="1" applyAlignment="1">
      <alignment horizontal="justify" vertical="justify"/>
    </xf>
    <xf numFmtId="0" fontId="38" fillId="0" borderId="0" xfId="0" applyFont="1" applyAlignment="1">
      <alignment horizontal="justify" vertical="justify"/>
    </xf>
    <xf numFmtId="0" fontId="35" fillId="0" borderId="0" xfId="0" applyFont="1" applyAlignment="1">
      <alignment horizontal="justify" vertical="justify"/>
    </xf>
    <xf numFmtId="0" fontId="43" fillId="0" borderId="0" xfId="0" applyFont="1" applyAlignment="1">
      <alignment horizontal="left" vertical="center"/>
    </xf>
    <xf numFmtId="0" fontId="44" fillId="0" borderId="0" xfId="0" applyFont="1" applyAlignment="1">
      <alignment horizontal="justify" vertical="top" wrapText="1"/>
    </xf>
    <xf numFmtId="0" fontId="38" fillId="0" borderId="0" xfId="0" applyFont="1" applyAlignment="1">
      <alignment horizontal="left" vertical="center"/>
    </xf>
    <xf numFmtId="0" fontId="44" fillId="0" borderId="0" xfId="0" applyFont="1" applyAlignment="1">
      <alignment horizontal="justify" vertical="justify" wrapText="1"/>
    </xf>
    <xf numFmtId="2" fontId="44" fillId="0" borderId="0" xfId="0" applyNumberFormat="1" applyFont="1" applyAlignment="1">
      <alignment horizontal="justify" vertical="justify"/>
    </xf>
    <xf numFmtId="0" fontId="38" fillId="0" borderId="0" xfId="0" applyFont="1" applyBorder="1" applyAlignment="1">
      <alignment horizontal="justify" vertical="justify"/>
    </xf>
    <xf numFmtId="164" fontId="37" fillId="0" borderId="0" xfId="0" applyNumberFormat="1" applyFont="1" applyBorder="1" applyAlignment="1">
      <alignment horizontal="center" vertical="center" wrapText="1"/>
    </xf>
    <xf numFmtId="164" fontId="37" fillId="0" borderId="0" xfId="0" applyNumberFormat="1" applyFont="1" applyFill="1" applyBorder="1" applyAlignment="1">
      <alignment horizontal="left" vertical="top" wrapText="1"/>
    </xf>
    <xf numFmtId="0" fontId="37" fillId="0" borderId="0" xfId="0" applyFont="1" applyAlignment="1">
      <alignment horizontal="left" vertical="center" wrapText="1"/>
    </xf>
    <xf numFmtId="0" fontId="38" fillId="0" borderId="0" xfId="0" applyFont="1" applyAlignment="1">
      <alignment horizontal="justify" vertical="justify" wrapText="1"/>
    </xf>
    <xf numFmtId="164" fontId="37" fillId="0" borderId="0" xfId="0" applyNumberFormat="1" applyFont="1" applyAlignment="1">
      <alignment horizontal="center" vertical="justify" wrapText="1"/>
    </xf>
    <xf numFmtId="0" fontId="38" fillId="0" borderId="0" xfId="0" applyFont="1" applyBorder="1" applyAlignment="1">
      <alignment horizontal="justify" vertical="justify" wrapText="1"/>
    </xf>
    <xf numFmtId="0" fontId="34" fillId="0" borderId="0" xfId="0" applyFont="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left" vertical="center"/>
    </xf>
    <xf numFmtId="164" fontId="37" fillId="0" borderId="0" xfId="2" applyFont="1" applyFill="1" applyAlignment="1">
      <alignment horizontal="left" vertical="center" wrapText="1"/>
    </xf>
    <xf numFmtId="0" fontId="37" fillId="0" borderId="0" xfId="0" applyFont="1" applyAlignment="1">
      <alignment horizontal="right" vertical="center" wrapText="1"/>
    </xf>
    <xf numFmtId="0" fontId="37" fillId="0" borderId="0" xfId="0" applyFont="1" applyAlignment="1">
      <alignment horizontal="center" vertical="top" wrapText="1"/>
    </xf>
    <xf numFmtId="0" fontId="39" fillId="0" borderId="0" xfId="0" applyFont="1" applyAlignment="1">
      <alignment horizontal="left" vertical="top" wrapText="1"/>
    </xf>
    <xf numFmtId="0" fontId="39" fillId="0" borderId="0" xfId="0" applyFont="1" applyAlignment="1">
      <alignment horizontal="left" vertical="center" wrapText="1"/>
    </xf>
    <xf numFmtId="0" fontId="34" fillId="0" borderId="0" xfId="0" applyFont="1" applyAlignment="1">
      <alignment horizontal="center" vertical="center"/>
    </xf>
    <xf numFmtId="0" fontId="35" fillId="0" borderId="0" xfId="0" applyFont="1" applyAlignment="1">
      <alignment horizontal="justify" vertical="top" wrapText="1"/>
    </xf>
    <xf numFmtId="0" fontId="34" fillId="0" borderId="0" xfId="0" applyFont="1" applyAlignment="1">
      <alignment horizontal="justify" vertical="top" wrapText="1"/>
    </xf>
    <xf numFmtId="0" fontId="37" fillId="0" borderId="0" xfId="0" applyFont="1" applyAlignment="1">
      <alignment horizontal="left" vertical="justify" wrapText="1"/>
    </xf>
    <xf numFmtId="0" fontId="37" fillId="0" borderId="0" xfId="0" applyFont="1" applyAlignment="1">
      <alignment horizontal="left" vertical="justify"/>
    </xf>
    <xf numFmtId="0" fontId="12" fillId="0" borderId="1" xfId="0" applyFont="1" applyBorder="1" applyAlignment="1">
      <alignment horizontal="center" vertical="center" wrapText="1"/>
    </xf>
    <xf numFmtId="16" fontId="14" fillId="0" borderId="1" xfId="0" quotePrefix="1" applyNumberFormat="1" applyFont="1" applyBorder="1" applyAlignment="1">
      <alignment horizontal="center" vertical="center" wrapText="1"/>
    </xf>
    <xf numFmtId="0" fontId="14" fillId="0" borderId="1" xfId="0" quotePrefix="1" applyNumberFormat="1" applyFont="1" applyBorder="1" applyAlignment="1">
      <alignment horizontal="center" vertical="center" wrapText="1"/>
    </xf>
    <xf numFmtId="0" fontId="12"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top" wrapText="1"/>
    </xf>
    <xf numFmtId="0" fontId="33" fillId="0" borderId="0" xfId="0" applyFont="1" applyAlignment="1">
      <alignment horizontal="center" vertical="top"/>
    </xf>
    <xf numFmtId="0" fontId="27" fillId="0" borderId="0" xfId="0" applyFont="1" applyAlignment="1">
      <alignment horizontal="center"/>
    </xf>
    <xf numFmtId="0" fontId="28"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30" fillId="0" borderId="0" xfId="0" applyFont="1" applyAlignment="1">
      <alignment horizontal="center" vertical="center" wrapText="1"/>
    </xf>
    <xf numFmtId="164" fontId="24" fillId="2" borderId="2" xfId="0" applyNumberFormat="1" applyFont="1" applyFill="1" applyBorder="1" applyAlignment="1">
      <alignment horizontal="left" vertical="top" wrapText="1"/>
    </xf>
    <xf numFmtId="1" fontId="23" fillId="0" borderId="6" xfId="2" quotePrefix="1" applyNumberFormat="1" applyFont="1" applyFill="1" applyBorder="1" applyAlignment="1">
      <alignment horizontal="center" vertical="center"/>
    </xf>
    <xf numFmtId="1" fontId="23" fillId="0" borderId="6" xfId="2" applyNumberFormat="1" applyFont="1" applyFill="1" applyBorder="1" applyAlignment="1">
      <alignment horizontal="center" vertical="center"/>
    </xf>
    <xf numFmtId="2" fontId="23" fillId="0" borderId="6" xfId="2" applyNumberFormat="1" applyFont="1" applyFill="1" applyBorder="1" applyAlignment="1">
      <alignment horizontal="center" vertical="center"/>
    </xf>
    <xf numFmtId="164" fontId="23" fillId="0" borderId="6" xfId="2" applyFont="1" applyFill="1" applyBorder="1" applyAlignment="1">
      <alignment horizontal="center" vertical="center"/>
    </xf>
    <xf numFmtId="164" fontId="24" fillId="0" borderId="6" xfId="2" applyFont="1" applyFill="1" applyBorder="1" applyAlignment="1">
      <alignment horizontal="center" vertical="center"/>
    </xf>
    <xf numFmtId="0" fontId="23" fillId="0" borderId="0" xfId="0" applyFont="1" applyFill="1" applyAlignment="1">
      <alignment vertical="center"/>
    </xf>
    <xf numFmtId="0" fontId="21" fillId="0" borderId="5" xfId="0" applyFont="1" applyFill="1" applyBorder="1" applyAlignment="1">
      <alignment horizontal="center" vertical="center" wrapText="1"/>
    </xf>
    <xf numFmtId="0" fontId="24" fillId="3" borderId="6" xfId="2" applyNumberFormat="1" applyFont="1" applyFill="1" applyBorder="1" applyAlignment="1">
      <alignment horizontal="center" vertical="center" wrapText="1"/>
    </xf>
    <xf numFmtId="0" fontId="24" fillId="0" borderId="6" xfId="0" applyNumberFormat="1" applyFont="1" applyFill="1" applyBorder="1" applyAlignment="1">
      <alignment horizontal="center" vertical="center" wrapText="1"/>
    </xf>
    <xf numFmtId="0" fontId="24" fillId="2" borderId="2" xfId="0" applyFont="1" applyFill="1" applyBorder="1" applyAlignment="1">
      <alignment horizontal="right" vertical="center"/>
    </xf>
    <xf numFmtId="0" fontId="24" fillId="2" borderId="3" xfId="0" applyFont="1" applyFill="1" applyBorder="1" applyAlignment="1">
      <alignment horizontal="right" vertical="center"/>
    </xf>
    <xf numFmtId="0" fontId="24" fillId="2" borderId="4" xfId="0" applyFont="1" applyFill="1" applyBorder="1" applyAlignment="1">
      <alignment vertical="center"/>
    </xf>
    <xf numFmtId="165" fontId="24" fillId="2" borderId="1" xfId="0" applyNumberFormat="1" applyFont="1" applyFill="1" applyBorder="1" applyAlignment="1">
      <alignment horizontal="center" vertical="center" wrapText="1"/>
    </xf>
  </cellXfs>
  <cellStyles count="4">
    <cellStyle name="Comma" xfId="2" builtinId="3"/>
    <cellStyle name="Hyperlink" xfId="3"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503465</xdr:colOff>
      <xdr:row>22</xdr:row>
      <xdr:rowOff>49466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88286" cy="4240466"/>
        </a:xfrm>
        <a:prstGeom prst="rect">
          <a:avLst/>
        </a:prstGeom>
      </xdr:spPr>
    </xdr:pic>
    <xdr:clientData/>
  </xdr:twoCellAnchor>
  <xdr:twoCellAnchor editAs="oneCell">
    <xdr:from>
      <xdr:col>0</xdr:col>
      <xdr:colOff>0</xdr:colOff>
      <xdr:row>23</xdr:row>
      <xdr:rowOff>108858</xdr:rowOff>
    </xdr:from>
    <xdr:to>
      <xdr:col>18</xdr:col>
      <xdr:colOff>787742</xdr:colOff>
      <xdr:row>50</xdr:row>
      <xdr:rowOff>117739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490358"/>
          <a:ext cx="11823135"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349898</xdr:colOff>
      <xdr:row>95</xdr:row>
      <xdr:rowOff>0</xdr:rowOff>
    </xdr:from>
    <xdr:ext cx="184731" cy="264560"/>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3902723" y="2863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N" sz="1100"/>
        </a:p>
      </xdr:txBody>
    </xdr:sp>
    <xdr:clientData/>
  </xdr:oneCellAnchor>
  <xdr:oneCellAnchor>
    <xdr:from>
      <xdr:col>8</xdr:col>
      <xdr:colOff>495300</xdr:colOff>
      <xdr:row>95</xdr:row>
      <xdr:rowOff>0</xdr:rowOff>
    </xdr:from>
    <xdr:ext cx="184731" cy="264560"/>
    <xdr:sp macro="" textlink="">
      <xdr:nvSpPr>
        <xdr:cNvPr id="3" name="TextBox 2">
          <a:extLst>
            <a:ext uri="{FF2B5EF4-FFF2-40B4-BE49-F238E27FC236}">
              <a16:creationId xmlns:a16="http://schemas.microsoft.com/office/drawing/2014/main" xmlns="" id="{00000000-0008-0000-0300-000003000000}"/>
            </a:ext>
          </a:extLst>
        </xdr:cNvPr>
        <xdr:cNvSpPr txBox="1"/>
      </xdr:nvSpPr>
      <xdr:spPr>
        <a:xfrm>
          <a:off x="5791200" y="2863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9"/>
  <sheetViews>
    <sheetView tabSelected="1" view="pageBreakPreview" topLeftCell="A103" zoomScale="25" zoomScaleNormal="29" zoomScaleSheetLayoutView="25" workbookViewId="0">
      <selection activeCell="H120" sqref="H120"/>
    </sheetView>
  </sheetViews>
  <sheetFormatPr defaultColWidth="32.7109375" defaultRowHeight="45.75"/>
  <cols>
    <col min="1" max="1" width="17.85546875" style="81" customWidth="1"/>
    <col min="2" max="2" width="150.5703125" style="132" customWidth="1"/>
    <col min="3" max="3" width="27.7109375" style="85" hidden="1" customWidth="1"/>
    <col min="4" max="4" width="72.42578125" style="138" customWidth="1"/>
    <col min="5" max="6" width="60.28515625" style="138" hidden="1" customWidth="1"/>
    <col min="7" max="7" width="59.140625" style="86" customWidth="1"/>
    <col min="8" max="8" width="43.7109375" style="81" customWidth="1"/>
    <col min="9" max="9" width="33.42578125" style="86" customWidth="1"/>
    <col min="10" max="10" width="33.42578125" style="81" customWidth="1"/>
    <col min="11" max="11" width="64" style="81" customWidth="1"/>
    <col min="12" max="12" width="69.85546875" style="81" customWidth="1"/>
    <col min="13" max="16384" width="32.7109375" style="81"/>
  </cols>
  <sheetData>
    <row r="1" spans="1:12" ht="60">
      <c r="A1" s="79"/>
      <c r="B1" s="131"/>
      <c r="C1" s="80"/>
      <c r="D1" s="136"/>
      <c r="E1" s="136"/>
      <c r="F1" s="136"/>
      <c r="G1" s="249"/>
      <c r="H1" s="79"/>
      <c r="I1" s="79"/>
      <c r="J1" s="79"/>
      <c r="K1" s="144" t="s">
        <v>373</v>
      </c>
      <c r="L1" s="144"/>
    </row>
    <row r="2" spans="1:12" ht="60">
      <c r="A2" s="79"/>
      <c r="B2" s="131"/>
      <c r="C2" s="80"/>
      <c r="D2" s="136"/>
      <c r="E2" s="136"/>
      <c r="F2" s="136"/>
      <c r="G2" s="249"/>
      <c r="H2" s="79"/>
      <c r="I2" s="79"/>
      <c r="J2" s="79"/>
      <c r="K2" s="144" t="s">
        <v>374</v>
      </c>
      <c r="L2" s="144"/>
    </row>
    <row r="3" spans="1:12" ht="60">
      <c r="A3" s="147" t="s">
        <v>139</v>
      </c>
      <c r="B3" s="147"/>
      <c r="C3" s="147"/>
      <c r="D3" s="147"/>
      <c r="E3" s="147"/>
      <c r="F3" s="147"/>
      <c r="G3" s="147"/>
      <c r="H3" s="147"/>
      <c r="I3" s="147"/>
      <c r="J3" s="147"/>
      <c r="K3" s="147"/>
      <c r="L3" s="147"/>
    </row>
    <row r="4" spans="1:12" ht="60">
      <c r="A4" s="147" t="s">
        <v>375</v>
      </c>
      <c r="B4" s="147"/>
      <c r="C4" s="147"/>
      <c r="D4" s="147"/>
      <c r="E4" s="147"/>
      <c r="F4" s="147"/>
      <c r="G4" s="147"/>
      <c r="H4" s="147"/>
      <c r="I4" s="147"/>
      <c r="J4" s="147"/>
      <c r="K4" s="147"/>
      <c r="L4" s="147"/>
    </row>
    <row r="5" spans="1:12" ht="60">
      <c r="A5" s="145" t="s">
        <v>239</v>
      </c>
      <c r="B5" s="145"/>
      <c r="C5" s="145"/>
      <c r="D5" s="145"/>
      <c r="E5" s="145"/>
      <c r="F5" s="145"/>
      <c r="G5" s="145"/>
      <c r="H5" s="145"/>
      <c r="I5" s="145"/>
      <c r="J5" s="145"/>
      <c r="K5" s="145"/>
      <c r="L5" s="145"/>
    </row>
    <row r="6" spans="1:12" ht="60">
      <c r="A6" s="145" t="s">
        <v>376</v>
      </c>
      <c r="B6" s="145"/>
      <c r="C6" s="145"/>
      <c r="D6" s="145"/>
      <c r="E6" s="145"/>
      <c r="F6" s="145"/>
      <c r="G6" s="145"/>
      <c r="H6" s="145"/>
      <c r="I6" s="145"/>
      <c r="J6" s="145"/>
      <c r="K6" s="145"/>
      <c r="L6" s="145"/>
    </row>
    <row r="7" spans="1:12" ht="88.5">
      <c r="A7" s="148" t="s">
        <v>377</v>
      </c>
      <c r="B7" s="148"/>
      <c r="C7" s="148"/>
      <c r="D7" s="148"/>
      <c r="E7" s="148"/>
      <c r="F7" s="148"/>
      <c r="G7" s="148"/>
      <c r="H7" s="148"/>
      <c r="I7" s="148"/>
      <c r="J7" s="148"/>
      <c r="K7" s="148"/>
      <c r="L7" s="148"/>
    </row>
    <row r="8" spans="1:12" ht="60">
      <c r="A8" s="146" t="s">
        <v>407</v>
      </c>
      <c r="B8" s="146"/>
      <c r="C8" s="146"/>
      <c r="D8" s="146"/>
      <c r="E8" s="146"/>
      <c r="F8" s="146"/>
      <c r="G8" s="146"/>
      <c r="H8" s="146"/>
      <c r="I8" s="146"/>
      <c r="J8" s="146"/>
      <c r="K8" s="146"/>
      <c r="L8" s="146"/>
    </row>
    <row r="9" spans="1:12">
      <c r="A9" s="82"/>
      <c r="B9" s="83"/>
      <c r="C9" s="82"/>
      <c r="D9" s="137"/>
      <c r="E9" s="137"/>
      <c r="F9" s="137"/>
      <c r="G9" s="250"/>
      <c r="H9" s="82"/>
      <c r="I9" s="82"/>
      <c r="J9" s="82"/>
      <c r="K9" s="82"/>
      <c r="L9" s="84"/>
    </row>
    <row r="10" spans="1:12" ht="240">
      <c r="A10" s="72" t="s">
        <v>0</v>
      </c>
      <c r="B10" s="72" t="s">
        <v>372</v>
      </c>
      <c r="C10" s="72" t="s">
        <v>240</v>
      </c>
      <c r="D10" s="73" t="s">
        <v>248</v>
      </c>
      <c r="E10" s="73"/>
      <c r="F10" s="73"/>
      <c r="G10" s="73" t="s">
        <v>249</v>
      </c>
      <c r="H10" s="73" t="s">
        <v>241</v>
      </c>
      <c r="I10" s="74" t="s">
        <v>125</v>
      </c>
      <c r="J10" s="74" t="s">
        <v>242</v>
      </c>
      <c r="K10" s="73" t="s">
        <v>243</v>
      </c>
      <c r="L10" s="75" t="s">
        <v>244</v>
      </c>
    </row>
    <row r="11" spans="1:12" s="142" customFormat="1" ht="60">
      <c r="A11" s="139">
        <v>1</v>
      </c>
      <c r="B11" s="143" t="s">
        <v>316</v>
      </c>
      <c r="C11" s="140"/>
      <c r="D11" s="141">
        <f>F11+F11*25%</f>
        <v>226250000</v>
      </c>
      <c r="E11" s="141">
        <v>1810</v>
      </c>
      <c r="F11" s="141">
        <f>E11*100000</f>
        <v>181000000</v>
      </c>
      <c r="G11" s="251">
        <v>2019</v>
      </c>
      <c r="H11" s="244">
        <v>10</v>
      </c>
      <c r="I11" s="245">
        <f t="shared" ref="I11" si="0">+H11-(2024-G11)</f>
        <v>5</v>
      </c>
      <c r="J11" s="246">
        <f t="shared" ref="J11" si="1">+(((H11-I11)/H11 *100))</f>
        <v>50</v>
      </c>
      <c r="K11" s="247">
        <f t="shared" ref="K11" si="2">D11*J11/100</f>
        <v>113125000</v>
      </c>
      <c r="L11" s="248">
        <f t="shared" ref="L11" si="3">D11-K11</f>
        <v>113125000</v>
      </c>
    </row>
    <row r="12" spans="1:12" ht="60">
      <c r="A12" s="139">
        <v>2</v>
      </c>
      <c r="B12" s="128" t="s">
        <v>316</v>
      </c>
      <c r="C12" s="89"/>
      <c r="D12" s="141">
        <f t="shared" ref="D12:D72" si="4">F12+F12*30%</f>
        <v>83850000</v>
      </c>
      <c r="E12" s="135">
        <v>645</v>
      </c>
      <c r="F12" s="141">
        <f t="shared" ref="F12:F72" si="5">E12*100000</f>
        <v>64500000</v>
      </c>
      <c r="G12" s="251">
        <v>2019</v>
      </c>
      <c r="H12" s="244">
        <v>10</v>
      </c>
      <c r="I12" s="245">
        <f t="shared" ref="I12:I60" si="6">+H12-(2024-G12)</f>
        <v>5</v>
      </c>
      <c r="J12" s="246">
        <f t="shared" ref="J12:J60" si="7">+(((H12-I12)/H12 *100))</f>
        <v>50</v>
      </c>
      <c r="K12" s="247">
        <f t="shared" ref="K12:K60" si="8">D12*J12/100</f>
        <v>41925000</v>
      </c>
      <c r="L12" s="248">
        <f t="shared" ref="L12:L60" si="9">D12-K12</f>
        <v>41925000</v>
      </c>
    </row>
    <row r="13" spans="1:12" ht="60">
      <c r="A13" s="139">
        <v>3</v>
      </c>
      <c r="B13" s="128" t="s">
        <v>316</v>
      </c>
      <c r="C13" s="89"/>
      <c r="D13" s="141">
        <f t="shared" si="4"/>
        <v>10140000</v>
      </c>
      <c r="E13" s="135">
        <v>78</v>
      </c>
      <c r="F13" s="141">
        <f t="shared" si="5"/>
        <v>7800000</v>
      </c>
      <c r="G13" s="251">
        <v>2019</v>
      </c>
      <c r="H13" s="244">
        <v>10</v>
      </c>
      <c r="I13" s="245">
        <f t="shared" si="6"/>
        <v>5</v>
      </c>
      <c r="J13" s="246">
        <f t="shared" si="7"/>
        <v>50</v>
      </c>
      <c r="K13" s="247">
        <f t="shared" si="8"/>
        <v>5070000</v>
      </c>
      <c r="L13" s="248">
        <f t="shared" si="9"/>
        <v>5070000</v>
      </c>
    </row>
    <row r="14" spans="1:12" ht="60">
      <c r="A14" s="139">
        <v>4</v>
      </c>
      <c r="B14" s="127" t="s">
        <v>317</v>
      </c>
      <c r="C14" s="89"/>
      <c r="D14" s="141">
        <f t="shared" si="4"/>
        <v>30550000</v>
      </c>
      <c r="E14" s="135">
        <v>235</v>
      </c>
      <c r="F14" s="141">
        <f t="shared" si="5"/>
        <v>23500000</v>
      </c>
      <c r="G14" s="251">
        <v>2019</v>
      </c>
      <c r="H14" s="244">
        <v>10</v>
      </c>
      <c r="I14" s="245">
        <f t="shared" si="6"/>
        <v>5</v>
      </c>
      <c r="J14" s="246">
        <f t="shared" si="7"/>
        <v>50</v>
      </c>
      <c r="K14" s="247">
        <f t="shared" si="8"/>
        <v>15275000</v>
      </c>
      <c r="L14" s="248">
        <f t="shared" si="9"/>
        <v>15275000</v>
      </c>
    </row>
    <row r="15" spans="1:12" ht="60">
      <c r="A15" s="139">
        <v>5</v>
      </c>
      <c r="B15" s="127" t="s">
        <v>233</v>
      </c>
      <c r="C15" s="89"/>
      <c r="D15" s="141">
        <f t="shared" si="4"/>
        <v>14820000</v>
      </c>
      <c r="E15" s="135">
        <v>114</v>
      </c>
      <c r="F15" s="141">
        <f t="shared" si="5"/>
        <v>11400000</v>
      </c>
      <c r="G15" s="251">
        <v>2019</v>
      </c>
      <c r="H15" s="244">
        <v>10</v>
      </c>
      <c r="I15" s="245">
        <f t="shared" si="6"/>
        <v>5</v>
      </c>
      <c r="J15" s="246">
        <f t="shared" si="7"/>
        <v>50</v>
      </c>
      <c r="K15" s="247">
        <f t="shared" si="8"/>
        <v>7410000</v>
      </c>
      <c r="L15" s="248">
        <f t="shared" si="9"/>
        <v>7410000</v>
      </c>
    </row>
    <row r="16" spans="1:12" ht="60">
      <c r="A16" s="139">
        <v>6</v>
      </c>
      <c r="B16" s="127" t="s">
        <v>233</v>
      </c>
      <c r="C16" s="89"/>
      <c r="D16" s="141">
        <f t="shared" si="4"/>
        <v>88400000</v>
      </c>
      <c r="E16" s="135">
        <v>680</v>
      </c>
      <c r="F16" s="141">
        <f t="shared" si="5"/>
        <v>68000000</v>
      </c>
      <c r="G16" s="251">
        <v>2019</v>
      </c>
      <c r="H16" s="244">
        <v>10</v>
      </c>
      <c r="I16" s="245">
        <f t="shared" si="6"/>
        <v>5</v>
      </c>
      <c r="J16" s="246">
        <f t="shared" si="7"/>
        <v>50</v>
      </c>
      <c r="K16" s="247">
        <f t="shared" si="8"/>
        <v>44200000</v>
      </c>
      <c r="L16" s="248">
        <f t="shared" si="9"/>
        <v>44200000</v>
      </c>
    </row>
    <row r="17" spans="1:12" ht="60">
      <c r="A17" s="139">
        <v>7</v>
      </c>
      <c r="B17" s="127" t="s">
        <v>378</v>
      </c>
      <c r="C17" s="89"/>
      <c r="D17" s="141">
        <f t="shared" si="4"/>
        <v>90090000</v>
      </c>
      <c r="E17" s="135">
        <v>693</v>
      </c>
      <c r="F17" s="141">
        <f t="shared" si="5"/>
        <v>69300000</v>
      </c>
      <c r="G17" s="251">
        <v>2019</v>
      </c>
      <c r="H17" s="244">
        <v>10</v>
      </c>
      <c r="I17" s="245">
        <f t="shared" si="6"/>
        <v>5</v>
      </c>
      <c r="J17" s="246">
        <f t="shared" si="7"/>
        <v>50</v>
      </c>
      <c r="K17" s="247">
        <f t="shared" si="8"/>
        <v>45045000</v>
      </c>
      <c r="L17" s="248">
        <f t="shared" si="9"/>
        <v>45045000</v>
      </c>
    </row>
    <row r="18" spans="1:12" ht="60">
      <c r="A18" s="139">
        <v>8</v>
      </c>
      <c r="B18" s="127" t="s">
        <v>379</v>
      </c>
      <c r="C18" s="89"/>
      <c r="D18" s="141">
        <f t="shared" si="4"/>
        <v>15210000</v>
      </c>
      <c r="E18" s="135">
        <v>117</v>
      </c>
      <c r="F18" s="141">
        <f t="shared" si="5"/>
        <v>11700000</v>
      </c>
      <c r="G18" s="251">
        <v>2019</v>
      </c>
      <c r="H18" s="244">
        <v>10</v>
      </c>
      <c r="I18" s="245">
        <f t="shared" si="6"/>
        <v>5</v>
      </c>
      <c r="J18" s="246">
        <f t="shared" si="7"/>
        <v>50</v>
      </c>
      <c r="K18" s="247">
        <f t="shared" si="8"/>
        <v>7605000</v>
      </c>
      <c r="L18" s="248">
        <f t="shared" si="9"/>
        <v>7605000</v>
      </c>
    </row>
    <row r="19" spans="1:12" ht="60">
      <c r="A19" s="139">
        <v>9</v>
      </c>
      <c r="B19" s="127" t="s">
        <v>380</v>
      </c>
      <c r="C19" s="89"/>
      <c r="D19" s="141">
        <f t="shared" si="4"/>
        <v>4030000</v>
      </c>
      <c r="E19" s="135">
        <v>31</v>
      </c>
      <c r="F19" s="141">
        <f t="shared" si="5"/>
        <v>3100000</v>
      </c>
      <c r="G19" s="251">
        <v>2019</v>
      </c>
      <c r="H19" s="244">
        <v>10</v>
      </c>
      <c r="I19" s="245">
        <f t="shared" si="6"/>
        <v>5</v>
      </c>
      <c r="J19" s="246">
        <f t="shared" si="7"/>
        <v>50</v>
      </c>
      <c r="K19" s="247">
        <f t="shared" si="8"/>
        <v>2015000</v>
      </c>
      <c r="L19" s="248">
        <f t="shared" si="9"/>
        <v>2015000</v>
      </c>
    </row>
    <row r="20" spans="1:12" ht="60">
      <c r="A20" s="139">
        <v>10</v>
      </c>
      <c r="B20" s="127" t="s">
        <v>381</v>
      </c>
      <c r="C20" s="89"/>
      <c r="D20" s="141">
        <f t="shared" si="4"/>
        <v>780000</v>
      </c>
      <c r="E20" s="135">
        <v>6</v>
      </c>
      <c r="F20" s="141">
        <f t="shared" si="5"/>
        <v>600000</v>
      </c>
      <c r="G20" s="251">
        <v>2019</v>
      </c>
      <c r="H20" s="244">
        <v>10</v>
      </c>
      <c r="I20" s="245">
        <f t="shared" si="6"/>
        <v>5</v>
      </c>
      <c r="J20" s="246">
        <f t="shared" si="7"/>
        <v>50</v>
      </c>
      <c r="K20" s="247">
        <f t="shared" si="8"/>
        <v>390000</v>
      </c>
      <c r="L20" s="248">
        <f t="shared" si="9"/>
        <v>390000</v>
      </c>
    </row>
    <row r="21" spans="1:12" ht="60">
      <c r="A21" s="139">
        <v>11</v>
      </c>
      <c r="B21" s="127" t="s">
        <v>382</v>
      </c>
      <c r="C21" s="89"/>
      <c r="D21" s="141">
        <f t="shared" si="4"/>
        <v>6890000</v>
      </c>
      <c r="E21" s="135">
        <v>53</v>
      </c>
      <c r="F21" s="141">
        <f t="shared" si="5"/>
        <v>5300000</v>
      </c>
      <c r="G21" s="251">
        <v>2019</v>
      </c>
      <c r="H21" s="244">
        <v>10</v>
      </c>
      <c r="I21" s="245">
        <f t="shared" si="6"/>
        <v>5</v>
      </c>
      <c r="J21" s="246">
        <f t="shared" si="7"/>
        <v>50</v>
      </c>
      <c r="K21" s="247">
        <f t="shared" si="8"/>
        <v>3445000</v>
      </c>
      <c r="L21" s="248">
        <f t="shared" si="9"/>
        <v>3445000</v>
      </c>
    </row>
    <row r="22" spans="1:12" ht="60">
      <c r="A22" s="139">
        <v>12</v>
      </c>
      <c r="B22" s="127" t="s">
        <v>318</v>
      </c>
      <c r="C22" s="89"/>
      <c r="D22" s="141">
        <f t="shared" si="4"/>
        <v>520000</v>
      </c>
      <c r="E22" s="135">
        <v>4</v>
      </c>
      <c r="F22" s="141">
        <f t="shared" si="5"/>
        <v>400000</v>
      </c>
      <c r="G22" s="251">
        <v>2019</v>
      </c>
      <c r="H22" s="244">
        <v>10</v>
      </c>
      <c r="I22" s="245">
        <f t="shared" si="6"/>
        <v>5</v>
      </c>
      <c r="J22" s="246">
        <f t="shared" si="7"/>
        <v>50</v>
      </c>
      <c r="K22" s="247">
        <f t="shared" si="8"/>
        <v>260000</v>
      </c>
      <c r="L22" s="248">
        <f t="shared" si="9"/>
        <v>260000</v>
      </c>
    </row>
    <row r="23" spans="1:12" ht="60">
      <c r="A23" s="139">
        <v>13</v>
      </c>
      <c r="B23" s="127" t="s">
        <v>319</v>
      </c>
      <c r="C23" s="89"/>
      <c r="D23" s="141">
        <f t="shared" si="4"/>
        <v>2340000</v>
      </c>
      <c r="E23" s="135">
        <v>18</v>
      </c>
      <c r="F23" s="141">
        <f t="shared" si="5"/>
        <v>1800000</v>
      </c>
      <c r="G23" s="251">
        <v>2019</v>
      </c>
      <c r="H23" s="244">
        <v>10</v>
      </c>
      <c r="I23" s="245">
        <f t="shared" si="6"/>
        <v>5</v>
      </c>
      <c r="J23" s="246">
        <f t="shared" si="7"/>
        <v>50</v>
      </c>
      <c r="K23" s="247">
        <f t="shared" si="8"/>
        <v>1170000</v>
      </c>
      <c r="L23" s="248">
        <f t="shared" si="9"/>
        <v>1170000</v>
      </c>
    </row>
    <row r="24" spans="1:12" ht="60">
      <c r="A24" s="139">
        <v>14</v>
      </c>
      <c r="B24" s="127" t="s">
        <v>320</v>
      </c>
      <c r="C24" s="89"/>
      <c r="D24" s="141">
        <f t="shared" si="4"/>
        <v>3380000</v>
      </c>
      <c r="E24" s="135">
        <v>26</v>
      </c>
      <c r="F24" s="141">
        <f t="shared" si="5"/>
        <v>2600000</v>
      </c>
      <c r="G24" s="251">
        <v>2019</v>
      </c>
      <c r="H24" s="244">
        <v>10</v>
      </c>
      <c r="I24" s="245">
        <f t="shared" si="6"/>
        <v>5</v>
      </c>
      <c r="J24" s="246">
        <f t="shared" si="7"/>
        <v>50</v>
      </c>
      <c r="K24" s="247">
        <f t="shared" si="8"/>
        <v>1690000</v>
      </c>
      <c r="L24" s="248">
        <f t="shared" si="9"/>
        <v>1690000</v>
      </c>
    </row>
    <row r="25" spans="1:12" ht="60">
      <c r="A25" s="139">
        <v>15</v>
      </c>
      <c r="B25" s="127" t="s">
        <v>383</v>
      </c>
      <c r="C25" s="89"/>
      <c r="D25" s="141">
        <f t="shared" si="4"/>
        <v>6630000</v>
      </c>
      <c r="E25" s="135">
        <v>51</v>
      </c>
      <c r="F25" s="141">
        <f t="shared" si="5"/>
        <v>5100000</v>
      </c>
      <c r="G25" s="251">
        <v>2019</v>
      </c>
      <c r="H25" s="244">
        <v>10</v>
      </c>
      <c r="I25" s="245">
        <f t="shared" si="6"/>
        <v>5</v>
      </c>
      <c r="J25" s="246">
        <f t="shared" si="7"/>
        <v>50</v>
      </c>
      <c r="K25" s="247">
        <f t="shared" si="8"/>
        <v>3315000</v>
      </c>
      <c r="L25" s="248">
        <f t="shared" si="9"/>
        <v>3315000</v>
      </c>
    </row>
    <row r="26" spans="1:12" ht="60">
      <c r="A26" s="139">
        <v>16</v>
      </c>
      <c r="B26" s="127" t="s">
        <v>384</v>
      </c>
      <c r="C26" s="89"/>
      <c r="D26" s="141">
        <f t="shared" si="4"/>
        <v>4290000</v>
      </c>
      <c r="E26" s="135">
        <v>33</v>
      </c>
      <c r="F26" s="141">
        <f t="shared" si="5"/>
        <v>3300000</v>
      </c>
      <c r="G26" s="251">
        <v>2019</v>
      </c>
      <c r="H26" s="244">
        <v>10</v>
      </c>
      <c r="I26" s="245">
        <f t="shared" si="6"/>
        <v>5</v>
      </c>
      <c r="J26" s="246">
        <f t="shared" si="7"/>
        <v>50</v>
      </c>
      <c r="K26" s="247">
        <f t="shared" si="8"/>
        <v>2145000</v>
      </c>
      <c r="L26" s="248">
        <f t="shared" si="9"/>
        <v>2145000</v>
      </c>
    </row>
    <row r="27" spans="1:12" ht="60">
      <c r="A27" s="139">
        <v>17</v>
      </c>
      <c r="B27" s="127" t="s">
        <v>385</v>
      </c>
      <c r="C27" s="89"/>
      <c r="D27" s="141">
        <f t="shared" si="4"/>
        <v>130000</v>
      </c>
      <c r="E27" s="135">
        <v>1</v>
      </c>
      <c r="F27" s="141">
        <f t="shared" si="5"/>
        <v>100000</v>
      </c>
      <c r="G27" s="251">
        <v>2019</v>
      </c>
      <c r="H27" s="244">
        <v>10</v>
      </c>
      <c r="I27" s="245">
        <f t="shared" si="6"/>
        <v>5</v>
      </c>
      <c r="J27" s="246">
        <f t="shared" si="7"/>
        <v>50</v>
      </c>
      <c r="K27" s="247">
        <f t="shared" si="8"/>
        <v>65000</v>
      </c>
      <c r="L27" s="248">
        <f t="shared" si="9"/>
        <v>65000</v>
      </c>
    </row>
    <row r="28" spans="1:12" ht="60">
      <c r="A28" s="139">
        <v>18</v>
      </c>
      <c r="B28" s="127" t="s">
        <v>386</v>
      </c>
      <c r="C28" s="89"/>
      <c r="D28" s="141">
        <f t="shared" si="4"/>
        <v>2860000</v>
      </c>
      <c r="E28" s="135">
        <v>22</v>
      </c>
      <c r="F28" s="141">
        <f t="shared" si="5"/>
        <v>2200000</v>
      </c>
      <c r="G28" s="251">
        <v>2019</v>
      </c>
      <c r="H28" s="244">
        <v>10</v>
      </c>
      <c r="I28" s="245">
        <f t="shared" si="6"/>
        <v>5</v>
      </c>
      <c r="J28" s="246">
        <f t="shared" si="7"/>
        <v>50</v>
      </c>
      <c r="K28" s="247">
        <f t="shared" si="8"/>
        <v>1430000</v>
      </c>
      <c r="L28" s="248">
        <f t="shared" si="9"/>
        <v>1430000</v>
      </c>
    </row>
    <row r="29" spans="1:12" ht="60">
      <c r="A29" s="139">
        <v>19</v>
      </c>
      <c r="B29" s="127" t="s">
        <v>378</v>
      </c>
      <c r="C29" s="89"/>
      <c r="D29" s="141">
        <f t="shared" si="4"/>
        <v>1300000</v>
      </c>
      <c r="E29" s="135">
        <v>10</v>
      </c>
      <c r="F29" s="141">
        <f t="shared" si="5"/>
        <v>1000000</v>
      </c>
      <c r="G29" s="251">
        <v>2019</v>
      </c>
      <c r="H29" s="244">
        <v>10</v>
      </c>
      <c r="I29" s="245">
        <f t="shared" si="6"/>
        <v>5</v>
      </c>
      <c r="J29" s="246">
        <f t="shared" si="7"/>
        <v>50</v>
      </c>
      <c r="K29" s="247">
        <f t="shared" si="8"/>
        <v>650000</v>
      </c>
      <c r="L29" s="248">
        <f t="shared" si="9"/>
        <v>650000</v>
      </c>
    </row>
    <row r="30" spans="1:12" ht="60">
      <c r="A30" s="139">
        <v>20</v>
      </c>
      <c r="B30" s="127" t="s">
        <v>387</v>
      </c>
      <c r="C30" s="89"/>
      <c r="D30" s="141">
        <f t="shared" si="4"/>
        <v>520000</v>
      </c>
      <c r="E30" s="135">
        <v>4</v>
      </c>
      <c r="F30" s="141">
        <f t="shared" si="5"/>
        <v>400000</v>
      </c>
      <c r="G30" s="251">
        <v>2019</v>
      </c>
      <c r="H30" s="244">
        <v>10</v>
      </c>
      <c r="I30" s="245">
        <f t="shared" si="6"/>
        <v>5</v>
      </c>
      <c r="J30" s="246">
        <f t="shared" si="7"/>
        <v>50</v>
      </c>
      <c r="K30" s="247">
        <f t="shared" si="8"/>
        <v>260000</v>
      </c>
      <c r="L30" s="248">
        <f t="shared" si="9"/>
        <v>260000</v>
      </c>
    </row>
    <row r="31" spans="1:12" ht="60">
      <c r="A31" s="139">
        <v>21</v>
      </c>
      <c r="B31" s="127" t="s">
        <v>388</v>
      </c>
      <c r="C31" s="89"/>
      <c r="D31" s="141">
        <f t="shared" si="4"/>
        <v>520000</v>
      </c>
      <c r="E31" s="135">
        <v>4</v>
      </c>
      <c r="F31" s="141">
        <f t="shared" si="5"/>
        <v>400000</v>
      </c>
      <c r="G31" s="251">
        <v>2019</v>
      </c>
      <c r="H31" s="244">
        <v>10</v>
      </c>
      <c r="I31" s="245">
        <f t="shared" si="6"/>
        <v>5</v>
      </c>
      <c r="J31" s="246">
        <f t="shared" si="7"/>
        <v>50</v>
      </c>
      <c r="K31" s="247">
        <f t="shared" si="8"/>
        <v>260000</v>
      </c>
      <c r="L31" s="248">
        <f t="shared" si="9"/>
        <v>260000</v>
      </c>
    </row>
    <row r="32" spans="1:12" ht="60">
      <c r="A32" s="139">
        <v>22</v>
      </c>
      <c r="B32" s="127" t="s">
        <v>389</v>
      </c>
      <c r="C32" s="89"/>
      <c r="D32" s="141">
        <f t="shared" si="4"/>
        <v>2730000</v>
      </c>
      <c r="E32" s="135">
        <v>21</v>
      </c>
      <c r="F32" s="141">
        <f t="shared" si="5"/>
        <v>2100000</v>
      </c>
      <c r="G32" s="251">
        <v>2019</v>
      </c>
      <c r="H32" s="244">
        <v>10</v>
      </c>
      <c r="I32" s="245">
        <f t="shared" si="6"/>
        <v>5</v>
      </c>
      <c r="J32" s="246">
        <f t="shared" si="7"/>
        <v>50</v>
      </c>
      <c r="K32" s="247">
        <f t="shared" si="8"/>
        <v>1365000</v>
      </c>
      <c r="L32" s="248">
        <f t="shared" si="9"/>
        <v>1365000</v>
      </c>
    </row>
    <row r="33" spans="1:12" ht="60">
      <c r="A33" s="139">
        <v>23</v>
      </c>
      <c r="B33" s="127" t="s">
        <v>321</v>
      </c>
      <c r="C33" s="89"/>
      <c r="D33" s="141">
        <f t="shared" si="4"/>
        <v>18590000</v>
      </c>
      <c r="E33" s="135">
        <v>143</v>
      </c>
      <c r="F33" s="141">
        <f t="shared" si="5"/>
        <v>14300000</v>
      </c>
      <c r="G33" s="251">
        <v>2019</v>
      </c>
      <c r="H33" s="244">
        <v>10</v>
      </c>
      <c r="I33" s="245">
        <f t="shared" si="6"/>
        <v>5</v>
      </c>
      <c r="J33" s="246">
        <f t="shared" si="7"/>
        <v>50</v>
      </c>
      <c r="K33" s="247">
        <f t="shared" si="8"/>
        <v>9295000</v>
      </c>
      <c r="L33" s="248">
        <f t="shared" si="9"/>
        <v>9295000</v>
      </c>
    </row>
    <row r="34" spans="1:12" ht="60">
      <c r="A34" s="139">
        <v>24</v>
      </c>
      <c r="B34" s="127" t="s">
        <v>322</v>
      </c>
      <c r="C34" s="89"/>
      <c r="D34" s="141">
        <f t="shared" si="4"/>
        <v>2860000</v>
      </c>
      <c r="E34" s="135">
        <v>22</v>
      </c>
      <c r="F34" s="141">
        <f t="shared" si="5"/>
        <v>2200000</v>
      </c>
      <c r="G34" s="251">
        <v>2019</v>
      </c>
      <c r="H34" s="244">
        <v>10</v>
      </c>
      <c r="I34" s="245">
        <f t="shared" si="6"/>
        <v>5</v>
      </c>
      <c r="J34" s="246">
        <f t="shared" si="7"/>
        <v>50</v>
      </c>
      <c r="K34" s="247">
        <f t="shared" si="8"/>
        <v>1430000</v>
      </c>
      <c r="L34" s="248">
        <f t="shared" si="9"/>
        <v>1430000</v>
      </c>
    </row>
    <row r="35" spans="1:12" ht="60">
      <c r="A35" s="139">
        <v>25</v>
      </c>
      <c r="B35" s="127" t="s">
        <v>323</v>
      </c>
      <c r="C35" s="89"/>
      <c r="D35" s="141">
        <f t="shared" si="4"/>
        <v>130000</v>
      </c>
      <c r="E35" s="135">
        <v>1</v>
      </c>
      <c r="F35" s="141">
        <f t="shared" si="5"/>
        <v>100000</v>
      </c>
      <c r="G35" s="251">
        <v>2019</v>
      </c>
      <c r="H35" s="244">
        <v>10</v>
      </c>
      <c r="I35" s="245">
        <f t="shared" si="6"/>
        <v>5</v>
      </c>
      <c r="J35" s="246">
        <f t="shared" si="7"/>
        <v>50</v>
      </c>
      <c r="K35" s="247">
        <f t="shared" si="8"/>
        <v>65000</v>
      </c>
      <c r="L35" s="248">
        <f t="shared" si="9"/>
        <v>65000</v>
      </c>
    </row>
    <row r="36" spans="1:12" ht="60">
      <c r="A36" s="139">
        <v>26</v>
      </c>
      <c r="B36" s="127" t="s">
        <v>324</v>
      </c>
      <c r="C36" s="89"/>
      <c r="D36" s="141">
        <f t="shared" si="4"/>
        <v>260000</v>
      </c>
      <c r="E36" s="135">
        <v>2</v>
      </c>
      <c r="F36" s="141">
        <f t="shared" si="5"/>
        <v>200000</v>
      </c>
      <c r="G36" s="251">
        <v>2019</v>
      </c>
      <c r="H36" s="244">
        <v>10</v>
      </c>
      <c r="I36" s="245">
        <f t="shared" si="6"/>
        <v>5</v>
      </c>
      <c r="J36" s="246">
        <f t="shared" si="7"/>
        <v>50</v>
      </c>
      <c r="K36" s="247">
        <f t="shared" si="8"/>
        <v>130000</v>
      </c>
      <c r="L36" s="248">
        <f t="shared" si="9"/>
        <v>130000</v>
      </c>
    </row>
    <row r="37" spans="1:12" ht="120">
      <c r="A37" s="139">
        <v>27</v>
      </c>
      <c r="B37" s="127" t="s">
        <v>325</v>
      </c>
      <c r="C37" s="89"/>
      <c r="D37" s="141">
        <f t="shared" si="4"/>
        <v>130000</v>
      </c>
      <c r="E37" s="135">
        <v>1</v>
      </c>
      <c r="F37" s="141">
        <f t="shared" si="5"/>
        <v>100000</v>
      </c>
      <c r="G37" s="251">
        <v>2019</v>
      </c>
      <c r="H37" s="244">
        <v>10</v>
      </c>
      <c r="I37" s="245">
        <f t="shared" si="6"/>
        <v>5</v>
      </c>
      <c r="J37" s="246">
        <f t="shared" si="7"/>
        <v>50</v>
      </c>
      <c r="K37" s="247">
        <f t="shared" si="8"/>
        <v>65000</v>
      </c>
      <c r="L37" s="248">
        <f t="shared" si="9"/>
        <v>65000</v>
      </c>
    </row>
    <row r="38" spans="1:12" ht="60">
      <c r="A38" s="139">
        <v>28</v>
      </c>
      <c r="B38" s="127" t="s">
        <v>326</v>
      </c>
      <c r="C38" s="89"/>
      <c r="D38" s="141">
        <f t="shared" si="4"/>
        <v>260000</v>
      </c>
      <c r="E38" s="135">
        <v>2</v>
      </c>
      <c r="F38" s="141">
        <f t="shared" si="5"/>
        <v>200000</v>
      </c>
      <c r="G38" s="251">
        <v>2019</v>
      </c>
      <c r="H38" s="244">
        <v>10</v>
      </c>
      <c r="I38" s="245">
        <f t="shared" si="6"/>
        <v>5</v>
      </c>
      <c r="J38" s="246">
        <f t="shared" si="7"/>
        <v>50</v>
      </c>
      <c r="K38" s="247">
        <f t="shared" si="8"/>
        <v>130000</v>
      </c>
      <c r="L38" s="248">
        <f t="shared" si="9"/>
        <v>130000</v>
      </c>
    </row>
    <row r="39" spans="1:12" ht="120">
      <c r="A39" s="139">
        <v>29</v>
      </c>
      <c r="B39" s="127" t="s">
        <v>390</v>
      </c>
      <c r="C39" s="89"/>
      <c r="D39" s="141">
        <f t="shared" si="4"/>
        <v>130000</v>
      </c>
      <c r="E39" s="135">
        <v>1</v>
      </c>
      <c r="F39" s="141">
        <f t="shared" si="5"/>
        <v>100000</v>
      </c>
      <c r="G39" s="251">
        <v>2019</v>
      </c>
      <c r="H39" s="244">
        <v>10</v>
      </c>
      <c r="I39" s="245">
        <f t="shared" si="6"/>
        <v>5</v>
      </c>
      <c r="J39" s="246">
        <f t="shared" si="7"/>
        <v>50</v>
      </c>
      <c r="K39" s="247">
        <f t="shared" si="8"/>
        <v>65000</v>
      </c>
      <c r="L39" s="248">
        <f t="shared" si="9"/>
        <v>65000</v>
      </c>
    </row>
    <row r="40" spans="1:12" ht="60">
      <c r="A40" s="139">
        <v>30</v>
      </c>
      <c r="B40" s="127" t="s">
        <v>327</v>
      </c>
      <c r="C40" s="89"/>
      <c r="D40" s="141">
        <f t="shared" si="4"/>
        <v>130000</v>
      </c>
      <c r="E40" s="135">
        <v>1</v>
      </c>
      <c r="F40" s="141">
        <f t="shared" si="5"/>
        <v>100000</v>
      </c>
      <c r="G40" s="251">
        <v>2019</v>
      </c>
      <c r="H40" s="244">
        <v>10</v>
      </c>
      <c r="I40" s="245">
        <f t="shared" si="6"/>
        <v>5</v>
      </c>
      <c r="J40" s="246">
        <f t="shared" si="7"/>
        <v>50</v>
      </c>
      <c r="K40" s="247">
        <f t="shared" si="8"/>
        <v>65000</v>
      </c>
      <c r="L40" s="248">
        <f t="shared" si="9"/>
        <v>65000</v>
      </c>
    </row>
    <row r="41" spans="1:12" ht="60">
      <c r="A41" s="139">
        <v>31</v>
      </c>
      <c r="B41" s="127" t="s">
        <v>319</v>
      </c>
      <c r="C41" s="89"/>
      <c r="D41" s="141">
        <f t="shared" si="4"/>
        <v>14560000</v>
      </c>
      <c r="E41" s="135">
        <v>112</v>
      </c>
      <c r="F41" s="141">
        <f t="shared" si="5"/>
        <v>11200000</v>
      </c>
      <c r="G41" s="251">
        <v>2019</v>
      </c>
      <c r="H41" s="244">
        <v>10</v>
      </c>
      <c r="I41" s="245">
        <f t="shared" si="6"/>
        <v>5</v>
      </c>
      <c r="J41" s="246">
        <f t="shared" si="7"/>
        <v>50</v>
      </c>
      <c r="K41" s="247">
        <f t="shared" si="8"/>
        <v>7280000</v>
      </c>
      <c r="L41" s="248">
        <f t="shared" si="9"/>
        <v>7280000</v>
      </c>
    </row>
    <row r="42" spans="1:12" ht="60">
      <c r="A42" s="139">
        <v>32</v>
      </c>
      <c r="B42" s="127" t="s">
        <v>328</v>
      </c>
      <c r="C42" s="89"/>
      <c r="D42" s="141">
        <f t="shared" si="4"/>
        <v>130000</v>
      </c>
      <c r="E42" s="135">
        <v>1</v>
      </c>
      <c r="F42" s="141">
        <f t="shared" si="5"/>
        <v>100000</v>
      </c>
      <c r="G42" s="251">
        <v>2019</v>
      </c>
      <c r="H42" s="244">
        <v>10</v>
      </c>
      <c r="I42" s="245">
        <f t="shared" si="6"/>
        <v>5</v>
      </c>
      <c r="J42" s="246">
        <f t="shared" si="7"/>
        <v>50</v>
      </c>
      <c r="K42" s="247">
        <f t="shared" si="8"/>
        <v>65000</v>
      </c>
      <c r="L42" s="248">
        <f t="shared" si="9"/>
        <v>65000</v>
      </c>
    </row>
    <row r="43" spans="1:12" ht="60">
      <c r="A43" s="139">
        <v>33</v>
      </c>
      <c r="B43" s="127" t="s">
        <v>329</v>
      </c>
      <c r="C43" s="89"/>
      <c r="D43" s="141">
        <f t="shared" si="4"/>
        <v>21190000</v>
      </c>
      <c r="E43" s="135">
        <v>163</v>
      </c>
      <c r="F43" s="141">
        <f t="shared" si="5"/>
        <v>16300000</v>
      </c>
      <c r="G43" s="251">
        <v>2019</v>
      </c>
      <c r="H43" s="244">
        <v>10</v>
      </c>
      <c r="I43" s="245">
        <f t="shared" si="6"/>
        <v>5</v>
      </c>
      <c r="J43" s="246">
        <f t="shared" si="7"/>
        <v>50</v>
      </c>
      <c r="K43" s="247">
        <f t="shared" si="8"/>
        <v>10595000</v>
      </c>
      <c r="L43" s="248">
        <f t="shared" si="9"/>
        <v>10595000</v>
      </c>
    </row>
    <row r="44" spans="1:12" ht="60">
      <c r="A44" s="139">
        <v>34</v>
      </c>
      <c r="B44" s="127" t="s">
        <v>330</v>
      </c>
      <c r="C44" s="89"/>
      <c r="D44" s="141">
        <f t="shared" si="4"/>
        <v>25090000</v>
      </c>
      <c r="E44" s="135">
        <v>193</v>
      </c>
      <c r="F44" s="141">
        <f t="shared" si="5"/>
        <v>19300000</v>
      </c>
      <c r="G44" s="251">
        <v>2019</v>
      </c>
      <c r="H44" s="244">
        <v>10</v>
      </c>
      <c r="I44" s="245">
        <f t="shared" si="6"/>
        <v>5</v>
      </c>
      <c r="J44" s="246">
        <f t="shared" si="7"/>
        <v>50</v>
      </c>
      <c r="K44" s="247">
        <f t="shared" si="8"/>
        <v>12545000</v>
      </c>
      <c r="L44" s="248">
        <f t="shared" si="9"/>
        <v>12545000</v>
      </c>
    </row>
    <row r="45" spans="1:12" ht="60">
      <c r="A45" s="139">
        <v>35</v>
      </c>
      <c r="B45" s="127" t="s">
        <v>331</v>
      </c>
      <c r="C45" s="89"/>
      <c r="D45" s="141">
        <f t="shared" si="4"/>
        <v>520000</v>
      </c>
      <c r="E45" s="135">
        <v>4</v>
      </c>
      <c r="F45" s="141">
        <f t="shared" si="5"/>
        <v>400000</v>
      </c>
      <c r="G45" s="251">
        <v>2019</v>
      </c>
      <c r="H45" s="244">
        <v>10</v>
      </c>
      <c r="I45" s="245">
        <f t="shared" si="6"/>
        <v>5</v>
      </c>
      <c r="J45" s="246">
        <f t="shared" si="7"/>
        <v>50</v>
      </c>
      <c r="K45" s="247">
        <f t="shared" si="8"/>
        <v>260000</v>
      </c>
      <c r="L45" s="248">
        <f t="shared" si="9"/>
        <v>260000</v>
      </c>
    </row>
    <row r="46" spans="1:12" ht="60">
      <c r="A46" s="139">
        <v>36</v>
      </c>
      <c r="B46" s="127" t="s">
        <v>332</v>
      </c>
      <c r="C46" s="89"/>
      <c r="D46" s="141">
        <f t="shared" si="4"/>
        <v>390000</v>
      </c>
      <c r="E46" s="135">
        <v>3</v>
      </c>
      <c r="F46" s="141">
        <f t="shared" si="5"/>
        <v>300000</v>
      </c>
      <c r="G46" s="251">
        <v>2019</v>
      </c>
      <c r="H46" s="244">
        <v>10</v>
      </c>
      <c r="I46" s="245">
        <f t="shared" si="6"/>
        <v>5</v>
      </c>
      <c r="J46" s="246">
        <f t="shared" si="7"/>
        <v>50</v>
      </c>
      <c r="K46" s="247">
        <f t="shared" si="8"/>
        <v>195000</v>
      </c>
      <c r="L46" s="248">
        <f t="shared" si="9"/>
        <v>195000</v>
      </c>
    </row>
    <row r="47" spans="1:12" ht="60">
      <c r="A47" s="139">
        <v>37</v>
      </c>
      <c r="B47" s="127" t="s">
        <v>333</v>
      </c>
      <c r="C47" s="89"/>
      <c r="D47" s="141">
        <f t="shared" si="4"/>
        <v>5850000</v>
      </c>
      <c r="E47" s="135">
        <v>45</v>
      </c>
      <c r="F47" s="141">
        <f t="shared" si="5"/>
        <v>4500000</v>
      </c>
      <c r="G47" s="251">
        <v>2019</v>
      </c>
      <c r="H47" s="244">
        <v>10</v>
      </c>
      <c r="I47" s="245">
        <f t="shared" si="6"/>
        <v>5</v>
      </c>
      <c r="J47" s="246">
        <f t="shared" si="7"/>
        <v>50</v>
      </c>
      <c r="K47" s="247">
        <f t="shared" si="8"/>
        <v>2925000</v>
      </c>
      <c r="L47" s="248">
        <f t="shared" si="9"/>
        <v>2925000</v>
      </c>
    </row>
    <row r="48" spans="1:12" ht="60">
      <c r="A48" s="139">
        <v>38</v>
      </c>
      <c r="B48" s="127" t="s">
        <v>334</v>
      </c>
      <c r="C48" s="130"/>
      <c r="D48" s="141">
        <f t="shared" si="4"/>
        <v>7150000</v>
      </c>
      <c r="E48" s="135">
        <v>55</v>
      </c>
      <c r="F48" s="141">
        <f t="shared" si="5"/>
        <v>5500000</v>
      </c>
      <c r="G48" s="251">
        <v>2019</v>
      </c>
      <c r="H48" s="244">
        <v>10</v>
      </c>
      <c r="I48" s="245">
        <f t="shared" si="6"/>
        <v>5</v>
      </c>
      <c r="J48" s="246">
        <f t="shared" si="7"/>
        <v>50</v>
      </c>
      <c r="K48" s="247">
        <f t="shared" si="8"/>
        <v>3575000</v>
      </c>
      <c r="L48" s="248">
        <f t="shared" si="9"/>
        <v>3575000</v>
      </c>
    </row>
    <row r="49" spans="1:12" ht="60">
      <c r="A49" s="139">
        <v>39</v>
      </c>
      <c r="B49" s="129" t="s">
        <v>335</v>
      </c>
      <c r="C49" s="129"/>
      <c r="D49" s="141">
        <f t="shared" si="4"/>
        <v>130000</v>
      </c>
      <c r="E49" s="135">
        <v>1</v>
      </c>
      <c r="F49" s="141">
        <f t="shared" si="5"/>
        <v>100000</v>
      </c>
      <c r="G49" s="251">
        <v>2019</v>
      </c>
      <c r="H49" s="244">
        <v>10</v>
      </c>
      <c r="I49" s="245">
        <f t="shared" si="6"/>
        <v>5</v>
      </c>
      <c r="J49" s="246">
        <f t="shared" si="7"/>
        <v>50</v>
      </c>
      <c r="K49" s="247">
        <f t="shared" si="8"/>
        <v>65000</v>
      </c>
      <c r="L49" s="248">
        <f t="shared" si="9"/>
        <v>65000</v>
      </c>
    </row>
    <row r="50" spans="1:12" ht="60">
      <c r="A50" s="139">
        <v>40</v>
      </c>
      <c r="B50" s="129" t="s">
        <v>323</v>
      </c>
      <c r="C50" s="129"/>
      <c r="D50" s="141">
        <f t="shared" si="4"/>
        <v>130000</v>
      </c>
      <c r="E50" s="135">
        <v>1</v>
      </c>
      <c r="F50" s="141">
        <f t="shared" si="5"/>
        <v>100000</v>
      </c>
      <c r="G50" s="251">
        <v>2019</v>
      </c>
      <c r="H50" s="244">
        <v>10</v>
      </c>
      <c r="I50" s="245">
        <f t="shared" si="6"/>
        <v>5</v>
      </c>
      <c r="J50" s="246">
        <f t="shared" si="7"/>
        <v>50</v>
      </c>
      <c r="K50" s="247">
        <f t="shared" si="8"/>
        <v>65000</v>
      </c>
      <c r="L50" s="248">
        <f t="shared" si="9"/>
        <v>65000</v>
      </c>
    </row>
    <row r="51" spans="1:12" ht="60">
      <c r="A51" s="139">
        <v>41</v>
      </c>
      <c r="B51" s="129" t="s">
        <v>326</v>
      </c>
      <c r="C51" s="129"/>
      <c r="D51" s="141">
        <f t="shared" si="4"/>
        <v>130000</v>
      </c>
      <c r="E51" s="135">
        <v>1</v>
      </c>
      <c r="F51" s="141">
        <f t="shared" si="5"/>
        <v>100000</v>
      </c>
      <c r="G51" s="251">
        <v>2019</v>
      </c>
      <c r="H51" s="244">
        <v>10</v>
      </c>
      <c r="I51" s="245">
        <f t="shared" si="6"/>
        <v>5</v>
      </c>
      <c r="J51" s="246">
        <f t="shared" si="7"/>
        <v>50</v>
      </c>
      <c r="K51" s="247">
        <f t="shared" si="8"/>
        <v>65000</v>
      </c>
      <c r="L51" s="248">
        <f t="shared" si="9"/>
        <v>65000</v>
      </c>
    </row>
    <row r="52" spans="1:12" ht="120">
      <c r="A52" s="139">
        <v>42</v>
      </c>
      <c r="B52" s="129" t="s">
        <v>402</v>
      </c>
      <c r="C52" s="129"/>
      <c r="D52" s="141">
        <f t="shared" si="4"/>
        <v>130000</v>
      </c>
      <c r="E52" s="135">
        <v>1</v>
      </c>
      <c r="F52" s="141">
        <f t="shared" si="5"/>
        <v>100000</v>
      </c>
      <c r="G52" s="251">
        <v>2019</v>
      </c>
      <c r="H52" s="244">
        <v>10</v>
      </c>
      <c r="I52" s="245">
        <f t="shared" si="6"/>
        <v>5</v>
      </c>
      <c r="J52" s="246">
        <f t="shared" si="7"/>
        <v>50</v>
      </c>
      <c r="K52" s="247">
        <f t="shared" si="8"/>
        <v>65000</v>
      </c>
      <c r="L52" s="248">
        <f t="shared" si="9"/>
        <v>65000</v>
      </c>
    </row>
    <row r="53" spans="1:12" ht="60">
      <c r="A53" s="139">
        <v>43</v>
      </c>
      <c r="B53" s="129" t="s">
        <v>336</v>
      </c>
      <c r="C53" s="129"/>
      <c r="D53" s="141">
        <f t="shared" si="4"/>
        <v>260000</v>
      </c>
      <c r="E53" s="135">
        <v>2</v>
      </c>
      <c r="F53" s="141">
        <f t="shared" si="5"/>
        <v>200000</v>
      </c>
      <c r="G53" s="251">
        <v>2019</v>
      </c>
      <c r="H53" s="244">
        <v>10</v>
      </c>
      <c r="I53" s="245">
        <f t="shared" si="6"/>
        <v>5</v>
      </c>
      <c r="J53" s="246">
        <f t="shared" si="7"/>
        <v>50</v>
      </c>
      <c r="K53" s="247">
        <f t="shared" si="8"/>
        <v>130000</v>
      </c>
      <c r="L53" s="248">
        <f t="shared" si="9"/>
        <v>130000</v>
      </c>
    </row>
    <row r="54" spans="1:12" ht="120">
      <c r="A54" s="139">
        <v>44</v>
      </c>
      <c r="B54" s="129" t="s">
        <v>337</v>
      </c>
      <c r="C54" s="129"/>
      <c r="D54" s="141">
        <f t="shared" si="4"/>
        <v>130000</v>
      </c>
      <c r="E54" s="135">
        <v>1</v>
      </c>
      <c r="F54" s="141">
        <f t="shared" si="5"/>
        <v>100000</v>
      </c>
      <c r="G54" s="251">
        <v>2019</v>
      </c>
      <c r="H54" s="244">
        <v>10</v>
      </c>
      <c r="I54" s="245">
        <f t="shared" si="6"/>
        <v>5</v>
      </c>
      <c r="J54" s="246">
        <f t="shared" si="7"/>
        <v>50</v>
      </c>
      <c r="K54" s="247">
        <f t="shared" si="8"/>
        <v>65000</v>
      </c>
      <c r="L54" s="248">
        <f t="shared" si="9"/>
        <v>65000</v>
      </c>
    </row>
    <row r="55" spans="1:12" ht="120">
      <c r="A55" s="139">
        <v>45</v>
      </c>
      <c r="B55" s="129" t="s">
        <v>338</v>
      </c>
      <c r="C55" s="129"/>
      <c r="D55" s="141">
        <f t="shared" si="4"/>
        <v>65000000</v>
      </c>
      <c r="E55" s="135">
        <v>500</v>
      </c>
      <c r="F55" s="141">
        <f t="shared" si="5"/>
        <v>50000000</v>
      </c>
      <c r="G55" s="251">
        <v>2019</v>
      </c>
      <c r="H55" s="244">
        <v>10</v>
      </c>
      <c r="I55" s="245">
        <f t="shared" si="6"/>
        <v>5</v>
      </c>
      <c r="J55" s="246">
        <f t="shared" si="7"/>
        <v>50</v>
      </c>
      <c r="K55" s="247">
        <f t="shared" si="8"/>
        <v>32500000</v>
      </c>
      <c r="L55" s="248">
        <f t="shared" si="9"/>
        <v>32500000</v>
      </c>
    </row>
    <row r="56" spans="1:12" ht="60">
      <c r="A56" s="139">
        <v>46</v>
      </c>
      <c r="B56" s="129" t="s">
        <v>339</v>
      </c>
      <c r="C56" s="129"/>
      <c r="D56" s="141">
        <f t="shared" si="4"/>
        <v>520000</v>
      </c>
      <c r="E56" s="135">
        <v>4</v>
      </c>
      <c r="F56" s="141">
        <f t="shared" si="5"/>
        <v>400000</v>
      </c>
      <c r="G56" s="251">
        <v>2019</v>
      </c>
      <c r="H56" s="244">
        <v>10</v>
      </c>
      <c r="I56" s="245">
        <f t="shared" si="6"/>
        <v>5</v>
      </c>
      <c r="J56" s="246">
        <f t="shared" si="7"/>
        <v>50</v>
      </c>
      <c r="K56" s="247">
        <f t="shared" si="8"/>
        <v>260000</v>
      </c>
      <c r="L56" s="248">
        <f t="shared" si="9"/>
        <v>260000</v>
      </c>
    </row>
    <row r="57" spans="1:12" ht="60">
      <c r="A57" s="139">
        <v>47</v>
      </c>
      <c r="B57" s="129" t="s">
        <v>400</v>
      </c>
      <c r="C57" s="129"/>
      <c r="D57" s="141">
        <f t="shared" si="4"/>
        <v>4290000</v>
      </c>
      <c r="E57" s="135">
        <v>33</v>
      </c>
      <c r="F57" s="141">
        <f t="shared" si="5"/>
        <v>3300000</v>
      </c>
      <c r="G57" s="251">
        <v>2019</v>
      </c>
      <c r="H57" s="244">
        <v>10</v>
      </c>
      <c r="I57" s="245">
        <f t="shared" si="6"/>
        <v>5</v>
      </c>
      <c r="J57" s="246">
        <f t="shared" si="7"/>
        <v>50</v>
      </c>
      <c r="K57" s="247">
        <f t="shared" si="8"/>
        <v>2145000</v>
      </c>
      <c r="L57" s="248">
        <f t="shared" si="9"/>
        <v>2145000</v>
      </c>
    </row>
    <row r="58" spans="1:12" ht="60">
      <c r="A58" s="139">
        <v>48</v>
      </c>
      <c r="B58" s="129" t="s">
        <v>401</v>
      </c>
      <c r="C58" s="129"/>
      <c r="D58" s="141">
        <f t="shared" si="4"/>
        <v>11960000</v>
      </c>
      <c r="E58" s="135">
        <v>92</v>
      </c>
      <c r="F58" s="141">
        <f t="shared" si="5"/>
        <v>9200000</v>
      </c>
      <c r="G58" s="251">
        <v>2019</v>
      </c>
      <c r="H58" s="244">
        <v>10</v>
      </c>
      <c r="I58" s="245">
        <f t="shared" si="6"/>
        <v>5</v>
      </c>
      <c r="J58" s="246">
        <f t="shared" si="7"/>
        <v>50</v>
      </c>
      <c r="K58" s="247">
        <f t="shared" si="8"/>
        <v>5980000</v>
      </c>
      <c r="L58" s="248">
        <f t="shared" si="9"/>
        <v>5980000</v>
      </c>
    </row>
    <row r="59" spans="1:12" ht="120">
      <c r="A59" s="139">
        <v>49</v>
      </c>
      <c r="B59" s="129" t="s">
        <v>403</v>
      </c>
      <c r="C59" s="129"/>
      <c r="D59" s="141">
        <v>12350000</v>
      </c>
      <c r="E59" s="135">
        <v>4</v>
      </c>
      <c r="F59" s="141">
        <f t="shared" si="5"/>
        <v>400000</v>
      </c>
      <c r="G59" s="251">
        <v>2019</v>
      </c>
      <c r="H59" s="244">
        <v>10</v>
      </c>
      <c r="I59" s="245">
        <f t="shared" si="6"/>
        <v>5</v>
      </c>
      <c r="J59" s="246">
        <f t="shared" si="7"/>
        <v>50</v>
      </c>
      <c r="K59" s="247">
        <f t="shared" si="8"/>
        <v>6175000</v>
      </c>
      <c r="L59" s="248">
        <f t="shared" si="9"/>
        <v>6175000</v>
      </c>
    </row>
    <row r="60" spans="1:12" ht="120">
      <c r="A60" s="139">
        <v>50</v>
      </c>
      <c r="B60" s="129" t="s">
        <v>399</v>
      </c>
      <c r="C60" s="129"/>
      <c r="D60" s="141">
        <f t="shared" si="4"/>
        <v>33150000</v>
      </c>
      <c r="E60" s="135">
        <v>255</v>
      </c>
      <c r="F60" s="141">
        <f t="shared" si="5"/>
        <v>25500000</v>
      </c>
      <c r="G60" s="251">
        <v>2019</v>
      </c>
      <c r="H60" s="244">
        <v>10</v>
      </c>
      <c r="I60" s="245">
        <f t="shared" si="6"/>
        <v>5</v>
      </c>
      <c r="J60" s="246">
        <f t="shared" si="7"/>
        <v>50</v>
      </c>
      <c r="K60" s="247">
        <f t="shared" si="8"/>
        <v>16575000</v>
      </c>
      <c r="L60" s="248">
        <f t="shared" si="9"/>
        <v>16575000</v>
      </c>
    </row>
    <row r="61" spans="1:12" ht="60">
      <c r="A61" s="139">
        <v>51</v>
      </c>
      <c r="B61" s="129" t="s">
        <v>340</v>
      </c>
      <c r="C61" s="129"/>
      <c r="D61" s="141">
        <f t="shared" si="4"/>
        <v>64350000</v>
      </c>
      <c r="E61" s="135">
        <v>495</v>
      </c>
      <c r="F61" s="141">
        <f t="shared" si="5"/>
        <v>49500000</v>
      </c>
      <c r="G61" s="252">
        <v>2010</v>
      </c>
      <c r="H61" s="244">
        <v>15</v>
      </c>
      <c r="I61" s="245">
        <f t="shared" ref="I61:I72" si="10">+H61-(2024-G61)</f>
        <v>1</v>
      </c>
      <c r="J61" s="246">
        <f t="shared" ref="J61:J72" si="11">+(((H61-I61)/H61 *100))</f>
        <v>93.333333333333329</v>
      </c>
      <c r="K61" s="247">
        <f t="shared" ref="K61:K72" si="12">D61*J61/100</f>
        <v>60060000</v>
      </c>
      <c r="L61" s="248">
        <f t="shared" ref="L61:L72" si="13">D61-K61</f>
        <v>4290000</v>
      </c>
    </row>
    <row r="62" spans="1:12" ht="60">
      <c r="A62" s="139">
        <v>52</v>
      </c>
      <c r="B62" s="129" t="s">
        <v>340</v>
      </c>
      <c r="C62" s="129"/>
      <c r="D62" s="141">
        <f t="shared" si="4"/>
        <v>8450000</v>
      </c>
      <c r="E62" s="135">
        <v>65</v>
      </c>
      <c r="F62" s="141">
        <f t="shared" si="5"/>
        <v>6500000</v>
      </c>
      <c r="G62" s="252">
        <v>2010</v>
      </c>
      <c r="H62" s="244">
        <v>15</v>
      </c>
      <c r="I62" s="245">
        <f t="shared" si="10"/>
        <v>1</v>
      </c>
      <c r="J62" s="246">
        <f t="shared" si="11"/>
        <v>93.333333333333329</v>
      </c>
      <c r="K62" s="247">
        <f t="shared" si="12"/>
        <v>7886666.666666666</v>
      </c>
      <c r="L62" s="248">
        <f t="shared" si="13"/>
        <v>563333.33333333395</v>
      </c>
    </row>
    <row r="63" spans="1:12" ht="60">
      <c r="A63" s="139">
        <v>53</v>
      </c>
      <c r="B63" s="129" t="s">
        <v>341</v>
      </c>
      <c r="C63" s="129"/>
      <c r="D63" s="141">
        <f t="shared" si="4"/>
        <v>2210000</v>
      </c>
      <c r="E63" s="135">
        <v>17</v>
      </c>
      <c r="F63" s="141">
        <f t="shared" si="5"/>
        <v>1700000</v>
      </c>
      <c r="G63" s="252">
        <v>2011</v>
      </c>
      <c r="H63" s="244">
        <v>15</v>
      </c>
      <c r="I63" s="245">
        <f t="shared" si="10"/>
        <v>2</v>
      </c>
      <c r="J63" s="246">
        <f t="shared" si="11"/>
        <v>86.666666666666671</v>
      </c>
      <c r="K63" s="247">
        <f t="shared" si="12"/>
        <v>1915333.3333333335</v>
      </c>
      <c r="L63" s="248">
        <f t="shared" si="13"/>
        <v>294666.66666666651</v>
      </c>
    </row>
    <row r="64" spans="1:12" ht="60">
      <c r="A64" s="139">
        <v>54</v>
      </c>
      <c r="B64" s="129" t="s">
        <v>342</v>
      </c>
      <c r="C64" s="129"/>
      <c r="D64" s="141">
        <f t="shared" si="4"/>
        <v>910000</v>
      </c>
      <c r="E64" s="135">
        <v>7</v>
      </c>
      <c r="F64" s="141">
        <f t="shared" si="5"/>
        <v>700000</v>
      </c>
      <c r="G64" s="252">
        <v>2011</v>
      </c>
      <c r="H64" s="244">
        <v>15</v>
      </c>
      <c r="I64" s="245">
        <f t="shared" si="10"/>
        <v>2</v>
      </c>
      <c r="J64" s="246">
        <f t="shared" si="11"/>
        <v>86.666666666666671</v>
      </c>
      <c r="K64" s="247">
        <f t="shared" si="12"/>
        <v>788666.66666666674</v>
      </c>
      <c r="L64" s="248">
        <f t="shared" si="13"/>
        <v>121333.33333333326</v>
      </c>
    </row>
    <row r="65" spans="1:12" ht="60">
      <c r="A65" s="139">
        <v>55</v>
      </c>
      <c r="B65" s="129" t="s">
        <v>319</v>
      </c>
      <c r="C65" s="129"/>
      <c r="D65" s="141">
        <f t="shared" si="4"/>
        <v>25350000</v>
      </c>
      <c r="E65" s="135">
        <v>195</v>
      </c>
      <c r="F65" s="141">
        <f t="shared" si="5"/>
        <v>19500000</v>
      </c>
      <c r="G65" s="252">
        <v>2011</v>
      </c>
      <c r="H65" s="244">
        <v>15</v>
      </c>
      <c r="I65" s="245">
        <f t="shared" si="10"/>
        <v>2</v>
      </c>
      <c r="J65" s="246">
        <f t="shared" si="11"/>
        <v>86.666666666666671</v>
      </c>
      <c r="K65" s="247">
        <f t="shared" si="12"/>
        <v>21970000</v>
      </c>
      <c r="L65" s="248">
        <f t="shared" si="13"/>
        <v>3380000</v>
      </c>
    </row>
    <row r="66" spans="1:12" ht="60">
      <c r="A66" s="139">
        <v>56</v>
      </c>
      <c r="B66" s="129" t="s">
        <v>343</v>
      </c>
      <c r="C66" s="129"/>
      <c r="D66" s="141">
        <f t="shared" si="4"/>
        <v>35490000</v>
      </c>
      <c r="E66" s="135">
        <v>273</v>
      </c>
      <c r="F66" s="141">
        <f t="shared" si="5"/>
        <v>27300000</v>
      </c>
      <c r="G66" s="252">
        <v>2011</v>
      </c>
      <c r="H66" s="244">
        <v>15</v>
      </c>
      <c r="I66" s="245">
        <f t="shared" si="10"/>
        <v>2</v>
      </c>
      <c r="J66" s="246">
        <f t="shared" si="11"/>
        <v>86.666666666666671</v>
      </c>
      <c r="K66" s="247">
        <f t="shared" si="12"/>
        <v>30758000</v>
      </c>
      <c r="L66" s="248">
        <f t="shared" si="13"/>
        <v>4732000</v>
      </c>
    </row>
    <row r="67" spans="1:12" ht="60">
      <c r="A67" s="139">
        <v>57</v>
      </c>
      <c r="B67" s="129" t="s">
        <v>344</v>
      </c>
      <c r="C67" s="129"/>
      <c r="D67" s="141">
        <f t="shared" si="4"/>
        <v>22490000</v>
      </c>
      <c r="E67" s="135">
        <v>173</v>
      </c>
      <c r="F67" s="141">
        <f t="shared" si="5"/>
        <v>17300000</v>
      </c>
      <c r="G67" s="252">
        <v>2011</v>
      </c>
      <c r="H67" s="244">
        <v>15</v>
      </c>
      <c r="I67" s="245">
        <f t="shared" si="10"/>
        <v>2</v>
      </c>
      <c r="J67" s="246">
        <f t="shared" si="11"/>
        <v>86.666666666666671</v>
      </c>
      <c r="K67" s="247">
        <f t="shared" si="12"/>
        <v>19491333.333333336</v>
      </c>
      <c r="L67" s="248">
        <f t="shared" si="13"/>
        <v>2998666.6666666642</v>
      </c>
    </row>
    <row r="68" spans="1:12" ht="60">
      <c r="A68" s="139">
        <v>58</v>
      </c>
      <c r="B68" s="129" t="s">
        <v>345</v>
      </c>
      <c r="C68" s="129"/>
      <c r="D68" s="141">
        <f t="shared" si="4"/>
        <v>1690000</v>
      </c>
      <c r="E68" s="135">
        <v>13</v>
      </c>
      <c r="F68" s="141">
        <f t="shared" si="5"/>
        <v>1300000</v>
      </c>
      <c r="G68" s="252">
        <v>2011</v>
      </c>
      <c r="H68" s="244">
        <v>15</v>
      </c>
      <c r="I68" s="245">
        <f t="shared" si="10"/>
        <v>2</v>
      </c>
      <c r="J68" s="246">
        <f t="shared" si="11"/>
        <v>86.666666666666671</v>
      </c>
      <c r="K68" s="247">
        <f t="shared" si="12"/>
        <v>1464666.666666667</v>
      </c>
      <c r="L68" s="248">
        <f t="shared" si="13"/>
        <v>225333.33333333302</v>
      </c>
    </row>
    <row r="69" spans="1:12" ht="60">
      <c r="A69" s="139">
        <v>59</v>
      </c>
      <c r="B69" s="129" t="s">
        <v>346</v>
      </c>
      <c r="C69" s="129"/>
      <c r="D69" s="141">
        <f t="shared" si="4"/>
        <v>10010000</v>
      </c>
      <c r="E69" s="135">
        <v>77</v>
      </c>
      <c r="F69" s="141">
        <f t="shared" si="5"/>
        <v>7700000</v>
      </c>
      <c r="G69" s="252">
        <v>2011</v>
      </c>
      <c r="H69" s="244">
        <v>15</v>
      </c>
      <c r="I69" s="245">
        <f t="shared" si="10"/>
        <v>2</v>
      </c>
      <c r="J69" s="246">
        <f t="shared" si="11"/>
        <v>86.666666666666671</v>
      </c>
      <c r="K69" s="247">
        <f t="shared" si="12"/>
        <v>8675333.333333334</v>
      </c>
      <c r="L69" s="248">
        <f t="shared" si="13"/>
        <v>1334666.666666666</v>
      </c>
    </row>
    <row r="70" spans="1:12" ht="60">
      <c r="A70" s="139">
        <v>60</v>
      </c>
      <c r="B70" s="129" t="s">
        <v>347</v>
      </c>
      <c r="C70" s="129"/>
      <c r="D70" s="141">
        <f t="shared" si="4"/>
        <v>130000</v>
      </c>
      <c r="E70" s="135">
        <v>1</v>
      </c>
      <c r="F70" s="141">
        <f t="shared" si="5"/>
        <v>100000</v>
      </c>
      <c r="G70" s="252">
        <v>2011</v>
      </c>
      <c r="H70" s="244">
        <v>15</v>
      </c>
      <c r="I70" s="245">
        <f t="shared" si="10"/>
        <v>2</v>
      </c>
      <c r="J70" s="246">
        <f t="shared" si="11"/>
        <v>86.666666666666671</v>
      </c>
      <c r="K70" s="247">
        <f t="shared" si="12"/>
        <v>112666.66666666669</v>
      </c>
      <c r="L70" s="248">
        <f t="shared" si="13"/>
        <v>17333.333333333314</v>
      </c>
    </row>
    <row r="71" spans="1:12" ht="60">
      <c r="A71" s="139">
        <v>61</v>
      </c>
      <c r="B71" s="129" t="s">
        <v>348</v>
      </c>
      <c r="C71" s="129"/>
      <c r="D71" s="141">
        <f t="shared" si="4"/>
        <v>390000</v>
      </c>
      <c r="E71" s="135">
        <v>3</v>
      </c>
      <c r="F71" s="141">
        <f t="shared" si="5"/>
        <v>300000</v>
      </c>
      <c r="G71" s="252">
        <v>2011</v>
      </c>
      <c r="H71" s="244">
        <v>15</v>
      </c>
      <c r="I71" s="245">
        <f t="shared" si="10"/>
        <v>2</v>
      </c>
      <c r="J71" s="246">
        <f t="shared" si="11"/>
        <v>86.666666666666671</v>
      </c>
      <c r="K71" s="247">
        <f t="shared" si="12"/>
        <v>338000</v>
      </c>
      <c r="L71" s="248">
        <f t="shared" si="13"/>
        <v>52000</v>
      </c>
    </row>
    <row r="72" spans="1:12" ht="60">
      <c r="A72" s="139">
        <v>62</v>
      </c>
      <c r="B72" s="129" t="s">
        <v>322</v>
      </c>
      <c r="C72" s="129"/>
      <c r="D72" s="141">
        <f t="shared" si="4"/>
        <v>260000</v>
      </c>
      <c r="E72" s="135">
        <v>2</v>
      </c>
      <c r="F72" s="141">
        <f t="shared" si="5"/>
        <v>200000</v>
      </c>
      <c r="G72" s="252">
        <v>2011</v>
      </c>
      <c r="H72" s="244">
        <v>15</v>
      </c>
      <c r="I72" s="245">
        <f t="shared" si="10"/>
        <v>2</v>
      </c>
      <c r="J72" s="246">
        <f t="shared" si="11"/>
        <v>86.666666666666671</v>
      </c>
      <c r="K72" s="247">
        <f t="shared" si="12"/>
        <v>225333.33333333337</v>
      </c>
      <c r="L72" s="248">
        <f t="shared" si="13"/>
        <v>34666.666666666628</v>
      </c>
    </row>
    <row r="73" spans="1:12" ht="60">
      <c r="A73" s="139">
        <v>63</v>
      </c>
      <c r="B73" s="129" t="s">
        <v>320</v>
      </c>
      <c r="C73" s="129"/>
      <c r="D73" s="141">
        <f t="shared" ref="D73:D113" si="14">F73+F73*30%</f>
        <v>28990000</v>
      </c>
      <c r="E73" s="135">
        <v>223</v>
      </c>
      <c r="F73" s="141">
        <f t="shared" ref="F73:F113" si="15">E73*100000</f>
        <v>22300000</v>
      </c>
      <c r="G73" s="252">
        <v>2011</v>
      </c>
      <c r="H73" s="244">
        <v>15</v>
      </c>
      <c r="I73" s="245">
        <f t="shared" ref="I73:I113" si="16">+H73-(2024-G73)</f>
        <v>2</v>
      </c>
      <c r="J73" s="246">
        <f t="shared" ref="J73:J113" si="17">+(((H73-I73)/H73 *100))</f>
        <v>86.666666666666671</v>
      </c>
      <c r="K73" s="247">
        <f t="shared" ref="K73:K113" si="18">D73*J73/100</f>
        <v>25124666.666666672</v>
      </c>
      <c r="L73" s="248">
        <f t="shared" ref="L73:L113" si="19">D73-K73</f>
        <v>3865333.3333333284</v>
      </c>
    </row>
    <row r="74" spans="1:12" ht="60">
      <c r="A74" s="139">
        <v>64</v>
      </c>
      <c r="B74" s="129" t="s">
        <v>397</v>
      </c>
      <c r="C74" s="129"/>
      <c r="D74" s="141">
        <f t="shared" si="14"/>
        <v>260000</v>
      </c>
      <c r="E74" s="135">
        <v>2</v>
      </c>
      <c r="F74" s="141">
        <f t="shared" si="15"/>
        <v>200000</v>
      </c>
      <c r="G74" s="252">
        <v>2011</v>
      </c>
      <c r="H74" s="244">
        <v>15</v>
      </c>
      <c r="I74" s="245">
        <f t="shared" si="16"/>
        <v>2</v>
      </c>
      <c r="J74" s="246">
        <f t="shared" si="17"/>
        <v>86.666666666666671</v>
      </c>
      <c r="K74" s="247">
        <f t="shared" si="18"/>
        <v>225333.33333333337</v>
      </c>
      <c r="L74" s="248">
        <f t="shared" si="19"/>
        <v>34666.666666666628</v>
      </c>
    </row>
    <row r="75" spans="1:12" ht="60">
      <c r="A75" s="139">
        <v>65</v>
      </c>
      <c r="B75" s="129" t="s">
        <v>398</v>
      </c>
      <c r="C75" s="129"/>
      <c r="D75" s="141">
        <f t="shared" si="14"/>
        <v>260000</v>
      </c>
      <c r="E75" s="135">
        <v>2</v>
      </c>
      <c r="F75" s="141">
        <f t="shared" si="15"/>
        <v>200000</v>
      </c>
      <c r="G75" s="252">
        <v>2011</v>
      </c>
      <c r="H75" s="244">
        <v>15</v>
      </c>
      <c r="I75" s="245">
        <f t="shared" si="16"/>
        <v>2</v>
      </c>
      <c r="J75" s="246">
        <f t="shared" si="17"/>
        <v>86.666666666666671</v>
      </c>
      <c r="K75" s="247">
        <f t="shared" si="18"/>
        <v>225333.33333333337</v>
      </c>
      <c r="L75" s="248">
        <f t="shared" si="19"/>
        <v>34666.666666666628</v>
      </c>
    </row>
    <row r="76" spans="1:12" ht="60">
      <c r="A76" s="139">
        <v>66</v>
      </c>
      <c r="B76" s="129" t="s">
        <v>386</v>
      </c>
      <c r="C76" s="129"/>
      <c r="D76" s="141">
        <f t="shared" si="14"/>
        <v>8580000</v>
      </c>
      <c r="E76" s="135">
        <v>66</v>
      </c>
      <c r="F76" s="141">
        <f t="shared" si="15"/>
        <v>6600000</v>
      </c>
      <c r="G76" s="252">
        <v>2011</v>
      </c>
      <c r="H76" s="244">
        <v>15</v>
      </c>
      <c r="I76" s="245">
        <f t="shared" si="16"/>
        <v>2</v>
      </c>
      <c r="J76" s="246">
        <f t="shared" si="17"/>
        <v>86.666666666666671</v>
      </c>
      <c r="K76" s="247">
        <f t="shared" si="18"/>
        <v>7436000</v>
      </c>
      <c r="L76" s="248">
        <f t="shared" si="19"/>
        <v>1144000</v>
      </c>
    </row>
    <row r="77" spans="1:12" ht="60">
      <c r="A77" s="139">
        <v>67</v>
      </c>
      <c r="B77" s="129" t="s">
        <v>318</v>
      </c>
      <c r="C77" s="129"/>
      <c r="D77" s="141">
        <f t="shared" si="14"/>
        <v>7150000</v>
      </c>
      <c r="E77" s="135">
        <v>55</v>
      </c>
      <c r="F77" s="141">
        <f t="shared" si="15"/>
        <v>5500000</v>
      </c>
      <c r="G77" s="252">
        <v>2011</v>
      </c>
      <c r="H77" s="244">
        <v>15</v>
      </c>
      <c r="I77" s="245">
        <f t="shared" si="16"/>
        <v>2</v>
      </c>
      <c r="J77" s="246">
        <f t="shared" si="17"/>
        <v>86.666666666666671</v>
      </c>
      <c r="K77" s="247">
        <f t="shared" si="18"/>
        <v>6196666.6666666679</v>
      </c>
      <c r="L77" s="248">
        <f t="shared" si="19"/>
        <v>953333.33333333209</v>
      </c>
    </row>
    <row r="78" spans="1:12" ht="60">
      <c r="A78" s="139">
        <v>68</v>
      </c>
      <c r="B78" s="129" t="s">
        <v>349</v>
      </c>
      <c r="C78" s="129"/>
      <c r="D78" s="141">
        <f t="shared" si="14"/>
        <v>910000</v>
      </c>
      <c r="E78" s="135">
        <v>7</v>
      </c>
      <c r="F78" s="141">
        <f t="shared" si="15"/>
        <v>700000</v>
      </c>
      <c r="G78" s="252">
        <v>2011</v>
      </c>
      <c r="H78" s="244">
        <v>15</v>
      </c>
      <c r="I78" s="245">
        <f t="shared" si="16"/>
        <v>2</v>
      </c>
      <c r="J78" s="246">
        <f t="shared" si="17"/>
        <v>86.666666666666671</v>
      </c>
      <c r="K78" s="247">
        <f t="shared" si="18"/>
        <v>788666.66666666674</v>
      </c>
      <c r="L78" s="248">
        <f t="shared" si="19"/>
        <v>121333.33333333326</v>
      </c>
    </row>
    <row r="79" spans="1:12" ht="60">
      <c r="A79" s="139">
        <v>69</v>
      </c>
      <c r="B79" s="129" t="s">
        <v>351</v>
      </c>
      <c r="C79" s="129"/>
      <c r="D79" s="141">
        <f t="shared" si="14"/>
        <v>130000</v>
      </c>
      <c r="E79" s="135">
        <v>1</v>
      </c>
      <c r="F79" s="141">
        <f t="shared" si="15"/>
        <v>100000</v>
      </c>
      <c r="G79" s="252">
        <v>2011</v>
      </c>
      <c r="H79" s="244">
        <v>15</v>
      </c>
      <c r="I79" s="245">
        <f t="shared" si="16"/>
        <v>2</v>
      </c>
      <c r="J79" s="246">
        <f t="shared" si="17"/>
        <v>86.666666666666671</v>
      </c>
      <c r="K79" s="247">
        <f t="shared" si="18"/>
        <v>112666.66666666669</v>
      </c>
      <c r="L79" s="248">
        <f t="shared" si="19"/>
        <v>17333.333333333314</v>
      </c>
    </row>
    <row r="80" spans="1:12" ht="60">
      <c r="A80" s="139">
        <v>70</v>
      </c>
      <c r="B80" s="129" t="s">
        <v>395</v>
      </c>
      <c r="C80" s="129"/>
      <c r="D80" s="141">
        <f t="shared" si="14"/>
        <v>9750000</v>
      </c>
      <c r="E80" s="135">
        <v>75</v>
      </c>
      <c r="F80" s="141">
        <f t="shared" si="15"/>
        <v>7500000</v>
      </c>
      <c r="G80" s="252">
        <v>2011</v>
      </c>
      <c r="H80" s="244">
        <v>15</v>
      </c>
      <c r="I80" s="245">
        <f t="shared" si="16"/>
        <v>2</v>
      </c>
      <c r="J80" s="246">
        <f t="shared" si="17"/>
        <v>86.666666666666671</v>
      </c>
      <c r="K80" s="247">
        <f t="shared" si="18"/>
        <v>8450000</v>
      </c>
      <c r="L80" s="248">
        <f t="shared" si="19"/>
        <v>1300000</v>
      </c>
    </row>
    <row r="81" spans="1:12" ht="60">
      <c r="A81" s="139">
        <v>71</v>
      </c>
      <c r="B81" s="129" t="s">
        <v>396</v>
      </c>
      <c r="C81" s="130"/>
      <c r="D81" s="141">
        <f t="shared" si="14"/>
        <v>27690000</v>
      </c>
      <c r="E81" s="135">
        <v>213</v>
      </c>
      <c r="F81" s="141">
        <f t="shared" si="15"/>
        <v>21300000</v>
      </c>
      <c r="G81" s="252">
        <v>2011</v>
      </c>
      <c r="H81" s="244">
        <v>15</v>
      </c>
      <c r="I81" s="245">
        <f t="shared" si="16"/>
        <v>2</v>
      </c>
      <c r="J81" s="246">
        <f t="shared" si="17"/>
        <v>86.666666666666671</v>
      </c>
      <c r="K81" s="247">
        <f t="shared" si="18"/>
        <v>23998000</v>
      </c>
      <c r="L81" s="248">
        <f t="shared" si="19"/>
        <v>3692000</v>
      </c>
    </row>
    <row r="82" spans="1:12" ht="240">
      <c r="A82" s="139">
        <v>72</v>
      </c>
      <c r="B82" s="129" t="s">
        <v>394</v>
      </c>
      <c r="C82" s="130"/>
      <c r="D82" s="141">
        <f t="shared" si="14"/>
        <v>1300000</v>
      </c>
      <c r="E82" s="135">
        <v>10</v>
      </c>
      <c r="F82" s="141">
        <f t="shared" si="15"/>
        <v>1000000</v>
      </c>
      <c r="G82" s="252">
        <v>2011</v>
      </c>
      <c r="H82" s="244">
        <v>15</v>
      </c>
      <c r="I82" s="245">
        <f t="shared" si="16"/>
        <v>2</v>
      </c>
      <c r="J82" s="246">
        <f t="shared" si="17"/>
        <v>86.666666666666671</v>
      </c>
      <c r="K82" s="247">
        <f t="shared" si="18"/>
        <v>1126666.6666666667</v>
      </c>
      <c r="L82" s="248">
        <f t="shared" si="19"/>
        <v>173333.33333333326</v>
      </c>
    </row>
    <row r="83" spans="1:12" ht="60">
      <c r="A83" s="139">
        <v>73</v>
      </c>
      <c r="B83" s="129" t="s">
        <v>350</v>
      </c>
      <c r="C83" s="130"/>
      <c r="D83" s="141">
        <f t="shared" si="14"/>
        <v>26390000</v>
      </c>
      <c r="E83" s="135">
        <v>203</v>
      </c>
      <c r="F83" s="141">
        <f t="shared" si="15"/>
        <v>20300000</v>
      </c>
      <c r="G83" s="252">
        <v>2011</v>
      </c>
      <c r="H83" s="244">
        <v>15</v>
      </c>
      <c r="I83" s="245">
        <f t="shared" si="16"/>
        <v>2</v>
      </c>
      <c r="J83" s="246">
        <f t="shared" si="17"/>
        <v>86.666666666666671</v>
      </c>
      <c r="K83" s="247">
        <f t="shared" si="18"/>
        <v>22871333.333333336</v>
      </c>
      <c r="L83" s="248">
        <f t="shared" si="19"/>
        <v>3518666.6666666642</v>
      </c>
    </row>
    <row r="84" spans="1:12" ht="60">
      <c r="A84" s="139">
        <v>74</v>
      </c>
      <c r="B84" s="129" t="s">
        <v>352</v>
      </c>
      <c r="C84" s="130"/>
      <c r="D84" s="141">
        <f t="shared" si="14"/>
        <v>520000</v>
      </c>
      <c r="E84" s="135">
        <v>4</v>
      </c>
      <c r="F84" s="141">
        <f t="shared" si="15"/>
        <v>400000</v>
      </c>
      <c r="G84" s="252">
        <v>2011</v>
      </c>
      <c r="H84" s="244">
        <v>15</v>
      </c>
      <c r="I84" s="245">
        <f t="shared" si="16"/>
        <v>2</v>
      </c>
      <c r="J84" s="246">
        <f t="shared" si="17"/>
        <v>86.666666666666671</v>
      </c>
      <c r="K84" s="247">
        <f t="shared" si="18"/>
        <v>450666.66666666674</v>
      </c>
      <c r="L84" s="248">
        <f t="shared" si="19"/>
        <v>69333.333333333256</v>
      </c>
    </row>
    <row r="85" spans="1:12" ht="60">
      <c r="A85" s="139">
        <v>75</v>
      </c>
      <c r="B85" s="129" t="s">
        <v>353</v>
      </c>
      <c r="C85" s="130"/>
      <c r="D85" s="141">
        <f t="shared" si="14"/>
        <v>520000</v>
      </c>
      <c r="E85" s="135">
        <v>4</v>
      </c>
      <c r="F85" s="141">
        <f t="shared" si="15"/>
        <v>400000</v>
      </c>
      <c r="G85" s="252">
        <v>2011</v>
      </c>
      <c r="H85" s="244">
        <v>15</v>
      </c>
      <c r="I85" s="245">
        <f t="shared" si="16"/>
        <v>2</v>
      </c>
      <c r="J85" s="246">
        <f t="shared" si="17"/>
        <v>86.666666666666671</v>
      </c>
      <c r="K85" s="247">
        <f t="shared" si="18"/>
        <v>450666.66666666674</v>
      </c>
      <c r="L85" s="248">
        <f t="shared" si="19"/>
        <v>69333.333333333256</v>
      </c>
    </row>
    <row r="86" spans="1:12" ht="60">
      <c r="A86" s="139">
        <v>76</v>
      </c>
      <c r="B86" s="129" t="s">
        <v>354</v>
      </c>
      <c r="C86" s="130"/>
      <c r="D86" s="141">
        <f t="shared" si="14"/>
        <v>10920000</v>
      </c>
      <c r="E86" s="135">
        <v>84</v>
      </c>
      <c r="F86" s="141">
        <f t="shared" si="15"/>
        <v>8400000</v>
      </c>
      <c r="G86" s="252">
        <v>2011</v>
      </c>
      <c r="H86" s="244">
        <v>15</v>
      </c>
      <c r="I86" s="245">
        <f t="shared" si="16"/>
        <v>2</v>
      </c>
      <c r="J86" s="246">
        <f t="shared" si="17"/>
        <v>86.666666666666671</v>
      </c>
      <c r="K86" s="247">
        <f t="shared" si="18"/>
        <v>9464000</v>
      </c>
      <c r="L86" s="248">
        <f t="shared" si="19"/>
        <v>1456000</v>
      </c>
    </row>
    <row r="87" spans="1:12" ht="60">
      <c r="A87" s="139">
        <v>77</v>
      </c>
      <c r="B87" s="129" t="s">
        <v>355</v>
      </c>
      <c r="C87" s="130"/>
      <c r="D87" s="141">
        <f t="shared" si="14"/>
        <v>99710000</v>
      </c>
      <c r="E87" s="135">
        <v>767</v>
      </c>
      <c r="F87" s="141">
        <f t="shared" si="15"/>
        <v>76700000</v>
      </c>
      <c r="G87" s="252">
        <v>2011</v>
      </c>
      <c r="H87" s="244">
        <v>15</v>
      </c>
      <c r="I87" s="245">
        <f t="shared" si="16"/>
        <v>2</v>
      </c>
      <c r="J87" s="246">
        <f t="shared" si="17"/>
        <v>86.666666666666671</v>
      </c>
      <c r="K87" s="247">
        <f t="shared" si="18"/>
        <v>86415333.333333343</v>
      </c>
      <c r="L87" s="248">
        <f t="shared" si="19"/>
        <v>13294666.666666657</v>
      </c>
    </row>
    <row r="88" spans="1:12" ht="60">
      <c r="A88" s="139">
        <v>78</v>
      </c>
      <c r="B88" s="129" t="s">
        <v>356</v>
      </c>
      <c r="C88" s="130"/>
      <c r="D88" s="141">
        <f t="shared" si="14"/>
        <v>11830000</v>
      </c>
      <c r="E88" s="135">
        <v>91</v>
      </c>
      <c r="F88" s="141">
        <f t="shared" si="15"/>
        <v>9100000</v>
      </c>
      <c r="G88" s="252">
        <v>2011</v>
      </c>
      <c r="H88" s="244">
        <v>15</v>
      </c>
      <c r="I88" s="245">
        <f t="shared" si="16"/>
        <v>2</v>
      </c>
      <c r="J88" s="246">
        <f t="shared" si="17"/>
        <v>86.666666666666671</v>
      </c>
      <c r="K88" s="247">
        <f t="shared" si="18"/>
        <v>10252666.666666668</v>
      </c>
      <c r="L88" s="248">
        <f t="shared" si="19"/>
        <v>1577333.3333333321</v>
      </c>
    </row>
    <row r="89" spans="1:12" ht="120">
      <c r="A89" s="139">
        <v>79</v>
      </c>
      <c r="B89" s="129" t="s">
        <v>393</v>
      </c>
      <c r="C89" s="130"/>
      <c r="D89" s="141">
        <f t="shared" si="14"/>
        <v>520000</v>
      </c>
      <c r="E89" s="135">
        <v>4</v>
      </c>
      <c r="F89" s="141">
        <f t="shared" si="15"/>
        <v>400000</v>
      </c>
      <c r="G89" s="252">
        <v>2011</v>
      </c>
      <c r="H89" s="244">
        <v>15</v>
      </c>
      <c r="I89" s="245">
        <f t="shared" si="16"/>
        <v>2</v>
      </c>
      <c r="J89" s="246">
        <f t="shared" si="17"/>
        <v>86.666666666666671</v>
      </c>
      <c r="K89" s="247">
        <f t="shared" si="18"/>
        <v>450666.66666666674</v>
      </c>
      <c r="L89" s="248">
        <f t="shared" si="19"/>
        <v>69333.333333333256</v>
      </c>
    </row>
    <row r="90" spans="1:12" ht="60">
      <c r="A90" s="139">
        <v>80</v>
      </c>
      <c r="B90" s="129" t="s">
        <v>357</v>
      </c>
      <c r="C90" s="130"/>
      <c r="D90" s="141">
        <f t="shared" si="14"/>
        <v>155870000</v>
      </c>
      <c r="E90" s="135">
        <v>1199</v>
      </c>
      <c r="F90" s="141">
        <f t="shared" si="15"/>
        <v>119900000</v>
      </c>
      <c r="G90" s="252">
        <v>2012</v>
      </c>
      <c r="H90" s="244">
        <v>15</v>
      </c>
      <c r="I90" s="245">
        <f t="shared" si="16"/>
        <v>3</v>
      </c>
      <c r="J90" s="246">
        <f t="shared" si="17"/>
        <v>80</v>
      </c>
      <c r="K90" s="247">
        <f t="shared" si="18"/>
        <v>124696000</v>
      </c>
      <c r="L90" s="248">
        <f t="shared" si="19"/>
        <v>31174000</v>
      </c>
    </row>
    <row r="91" spans="1:12" ht="60">
      <c r="A91" s="139">
        <v>81</v>
      </c>
      <c r="B91" s="129" t="s">
        <v>318</v>
      </c>
      <c r="C91" s="130"/>
      <c r="D91" s="141">
        <f t="shared" si="14"/>
        <v>260000</v>
      </c>
      <c r="E91" s="135">
        <v>2</v>
      </c>
      <c r="F91" s="141">
        <f t="shared" si="15"/>
        <v>200000</v>
      </c>
      <c r="G91" s="252">
        <v>2012</v>
      </c>
      <c r="H91" s="244">
        <v>15</v>
      </c>
      <c r="I91" s="245">
        <f t="shared" si="16"/>
        <v>3</v>
      </c>
      <c r="J91" s="246">
        <f t="shared" si="17"/>
        <v>80</v>
      </c>
      <c r="K91" s="247">
        <f t="shared" si="18"/>
        <v>208000</v>
      </c>
      <c r="L91" s="248">
        <f t="shared" si="19"/>
        <v>52000</v>
      </c>
    </row>
    <row r="92" spans="1:12" ht="60">
      <c r="A92" s="139">
        <v>82</v>
      </c>
      <c r="B92" s="129" t="s">
        <v>320</v>
      </c>
      <c r="C92" s="130"/>
      <c r="D92" s="141">
        <f t="shared" si="14"/>
        <v>260000</v>
      </c>
      <c r="E92" s="135">
        <v>2</v>
      </c>
      <c r="F92" s="141">
        <f t="shared" si="15"/>
        <v>200000</v>
      </c>
      <c r="G92" s="252">
        <v>2012</v>
      </c>
      <c r="H92" s="244">
        <v>15</v>
      </c>
      <c r="I92" s="245">
        <f t="shared" si="16"/>
        <v>3</v>
      </c>
      <c r="J92" s="246">
        <f t="shared" si="17"/>
        <v>80</v>
      </c>
      <c r="K92" s="247">
        <f t="shared" si="18"/>
        <v>208000</v>
      </c>
      <c r="L92" s="248">
        <f t="shared" si="19"/>
        <v>52000</v>
      </c>
    </row>
    <row r="93" spans="1:12" ht="60">
      <c r="A93" s="139">
        <v>83</v>
      </c>
      <c r="B93" s="129" t="s">
        <v>358</v>
      </c>
      <c r="C93" s="130"/>
      <c r="D93" s="141">
        <f t="shared" si="14"/>
        <v>260000</v>
      </c>
      <c r="E93" s="135">
        <v>2</v>
      </c>
      <c r="F93" s="141">
        <f t="shared" si="15"/>
        <v>200000</v>
      </c>
      <c r="G93" s="252">
        <v>2012</v>
      </c>
      <c r="H93" s="244">
        <v>15</v>
      </c>
      <c r="I93" s="245">
        <f t="shared" si="16"/>
        <v>3</v>
      </c>
      <c r="J93" s="246">
        <f t="shared" si="17"/>
        <v>80</v>
      </c>
      <c r="K93" s="247">
        <f t="shared" si="18"/>
        <v>208000</v>
      </c>
      <c r="L93" s="248">
        <f t="shared" si="19"/>
        <v>52000</v>
      </c>
    </row>
    <row r="94" spans="1:12" ht="60">
      <c r="A94" s="139">
        <v>84</v>
      </c>
      <c r="B94" s="129" t="s">
        <v>354</v>
      </c>
      <c r="C94" s="130"/>
      <c r="D94" s="141">
        <f t="shared" si="14"/>
        <v>3250000</v>
      </c>
      <c r="E94" s="135">
        <v>25</v>
      </c>
      <c r="F94" s="141">
        <f t="shared" si="15"/>
        <v>2500000</v>
      </c>
      <c r="G94" s="252">
        <v>2012</v>
      </c>
      <c r="H94" s="244">
        <v>15</v>
      </c>
      <c r="I94" s="245">
        <f t="shared" si="16"/>
        <v>3</v>
      </c>
      <c r="J94" s="246">
        <f t="shared" si="17"/>
        <v>80</v>
      </c>
      <c r="K94" s="247">
        <f t="shared" si="18"/>
        <v>2600000</v>
      </c>
      <c r="L94" s="248">
        <f t="shared" si="19"/>
        <v>650000</v>
      </c>
    </row>
    <row r="95" spans="1:12" ht="120">
      <c r="A95" s="139">
        <v>85</v>
      </c>
      <c r="B95" s="129" t="s">
        <v>359</v>
      </c>
      <c r="C95" s="130"/>
      <c r="D95" s="141">
        <f t="shared" si="14"/>
        <v>130000</v>
      </c>
      <c r="E95" s="135">
        <v>1</v>
      </c>
      <c r="F95" s="141">
        <f t="shared" si="15"/>
        <v>100000</v>
      </c>
      <c r="G95" s="252">
        <v>2012</v>
      </c>
      <c r="H95" s="244">
        <v>15</v>
      </c>
      <c r="I95" s="245">
        <f t="shared" si="16"/>
        <v>3</v>
      </c>
      <c r="J95" s="246">
        <f t="shared" si="17"/>
        <v>80</v>
      </c>
      <c r="K95" s="247">
        <f t="shared" si="18"/>
        <v>104000</v>
      </c>
      <c r="L95" s="248">
        <f t="shared" si="19"/>
        <v>26000</v>
      </c>
    </row>
    <row r="96" spans="1:12" ht="60">
      <c r="A96" s="139">
        <v>86</v>
      </c>
      <c r="B96" s="129" t="s">
        <v>360</v>
      </c>
      <c r="C96" s="130"/>
      <c r="D96" s="141">
        <f t="shared" si="14"/>
        <v>11830000</v>
      </c>
      <c r="E96" s="135">
        <v>91</v>
      </c>
      <c r="F96" s="141">
        <f t="shared" si="15"/>
        <v>9100000</v>
      </c>
      <c r="G96" s="252">
        <v>2012</v>
      </c>
      <c r="H96" s="244">
        <v>15</v>
      </c>
      <c r="I96" s="245">
        <f t="shared" si="16"/>
        <v>3</v>
      </c>
      <c r="J96" s="246">
        <f t="shared" si="17"/>
        <v>80</v>
      </c>
      <c r="K96" s="247">
        <f t="shared" si="18"/>
        <v>9464000</v>
      </c>
      <c r="L96" s="248">
        <f t="shared" si="19"/>
        <v>2366000</v>
      </c>
    </row>
    <row r="97" spans="1:12" ht="60">
      <c r="A97" s="139">
        <v>87</v>
      </c>
      <c r="B97" s="129" t="s">
        <v>339</v>
      </c>
      <c r="C97" s="130"/>
      <c r="D97" s="141">
        <f t="shared" si="14"/>
        <v>1300000</v>
      </c>
      <c r="E97" s="135">
        <v>10</v>
      </c>
      <c r="F97" s="141">
        <f t="shared" si="15"/>
        <v>1000000</v>
      </c>
      <c r="G97" s="252">
        <v>2012</v>
      </c>
      <c r="H97" s="244">
        <v>15</v>
      </c>
      <c r="I97" s="245">
        <f t="shared" si="16"/>
        <v>3</v>
      </c>
      <c r="J97" s="246">
        <f t="shared" si="17"/>
        <v>80</v>
      </c>
      <c r="K97" s="247">
        <f t="shared" si="18"/>
        <v>1040000</v>
      </c>
      <c r="L97" s="248">
        <f t="shared" si="19"/>
        <v>260000</v>
      </c>
    </row>
    <row r="98" spans="1:12" ht="60">
      <c r="A98" s="139">
        <v>88</v>
      </c>
      <c r="B98" s="129" t="s">
        <v>361</v>
      </c>
      <c r="C98" s="130"/>
      <c r="D98" s="141">
        <f t="shared" si="14"/>
        <v>260000</v>
      </c>
      <c r="E98" s="135">
        <v>2</v>
      </c>
      <c r="F98" s="141">
        <f t="shared" si="15"/>
        <v>200000</v>
      </c>
      <c r="G98" s="252">
        <v>2012</v>
      </c>
      <c r="H98" s="244">
        <v>15</v>
      </c>
      <c r="I98" s="245">
        <f t="shared" si="16"/>
        <v>3</v>
      </c>
      <c r="J98" s="246">
        <f t="shared" si="17"/>
        <v>80</v>
      </c>
      <c r="K98" s="247">
        <f t="shared" si="18"/>
        <v>208000</v>
      </c>
      <c r="L98" s="248">
        <f t="shared" si="19"/>
        <v>52000</v>
      </c>
    </row>
    <row r="99" spans="1:12" ht="60">
      <c r="A99" s="139">
        <v>89</v>
      </c>
      <c r="B99" s="129" t="s">
        <v>362</v>
      </c>
      <c r="C99" s="130"/>
      <c r="D99" s="141">
        <f t="shared" si="14"/>
        <v>5200000</v>
      </c>
      <c r="E99" s="135">
        <v>40</v>
      </c>
      <c r="F99" s="141">
        <f t="shared" si="15"/>
        <v>4000000</v>
      </c>
      <c r="G99" s="252">
        <v>2012</v>
      </c>
      <c r="H99" s="244">
        <v>15</v>
      </c>
      <c r="I99" s="245">
        <f t="shared" si="16"/>
        <v>3</v>
      </c>
      <c r="J99" s="246">
        <f t="shared" si="17"/>
        <v>80</v>
      </c>
      <c r="K99" s="247">
        <f t="shared" si="18"/>
        <v>4160000</v>
      </c>
      <c r="L99" s="248">
        <f t="shared" si="19"/>
        <v>1040000</v>
      </c>
    </row>
    <row r="100" spans="1:12" ht="60">
      <c r="A100" s="139">
        <v>90</v>
      </c>
      <c r="B100" s="129" t="s">
        <v>363</v>
      </c>
      <c r="C100" s="130"/>
      <c r="D100" s="141">
        <f t="shared" si="14"/>
        <v>4160000</v>
      </c>
      <c r="E100" s="135">
        <v>32</v>
      </c>
      <c r="F100" s="141">
        <f t="shared" si="15"/>
        <v>3200000</v>
      </c>
      <c r="G100" s="252">
        <v>2012</v>
      </c>
      <c r="H100" s="244">
        <v>15</v>
      </c>
      <c r="I100" s="245">
        <f t="shared" si="16"/>
        <v>3</v>
      </c>
      <c r="J100" s="246">
        <f t="shared" si="17"/>
        <v>80</v>
      </c>
      <c r="K100" s="247">
        <f t="shared" si="18"/>
        <v>3328000</v>
      </c>
      <c r="L100" s="248">
        <f t="shared" si="19"/>
        <v>832000</v>
      </c>
    </row>
    <row r="101" spans="1:12" ht="60">
      <c r="A101" s="139">
        <v>91</v>
      </c>
      <c r="B101" s="129" t="s">
        <v>392</v>
      </c>
      <c r="C101" s="130"/>
      <c r="D101" s="141">
        <f t="shared" si="14"/>
        <v>20930000</v>
      </c>
      <c r="E101" s="135">
        <v>161</v>
      </c>
      <c r="F101" s="141">
        <f t="shared" si="15"/>
        <v>16100000</v>
      </c>
      <c r="G101" s="252">
        <v>2013</v>
      </c>
      <c r="H101" s="244">
        <v>15</v>
      </c>
      <c r="I101" s="245">
        <f>+H101-(2024-G101)</f>
        <v>4</v>
      </c>
      <c r="J101" s="246">
        <f t="shared" si="17"/>
        <v>73.333333333333329</v>
      </c>
      <c r="K101" s="247">
        <f t="shared" si="18"/>
        <v>15348666.666666664</v>
      </c>
      <c r="L101" s="248">
        <f t="shared" si="19"/>
        <v>5581333.3333333358</v>
      </c>
    </row>
    <row r="102" spans="1:12" ht="60">
      <c r="A102" s="139">
        <v>92</v>
      </c>
      <c r="B102" s="129" t="s">
        <v>364</v>
      </c>
      <c r="C102" s="130"/>
      <c r="D102" s="141">
        <f t="shared" si="14"/>
        <v>390000</v>
      </c>
      <c r="E102" s="135">
        <v>3</v>
      </c>
      <c r="F102" s="141">
        <f t="shared" si="15"/>
        <v>300000</v>
      </c>
      <c r="G102" s="252">
        <v>2013</v>
      </c>
      <c r="H102" s="244">
        <v>15</v>
      </c>
      <c r="I102" s="245">
        <f t="shared" si="16"/>
        <v>4</v>
      </c>
      <c r="J102" s="246">
        <f t="shared" si="17"/>
        <v>73.333333333333329</v>
      </c>
      <c r="K102" s="247">
        <f t="shared" si="18"/>
        <v>286000</v>
      </c>
      <c r="L102" s="248">
        <f t="shared" si="19"/>
        <v>104000</v>
      </c>
    </row>
    <row r="103" spans="1:12" ht="60">
      <c r="A103" s="139">
        <v>93</v>
      </c>
      <c r="B103" s="129" t="s">
        <v>319</v>
      </c>
      <c r="C103" s="130"/>
      <c r="D103" s="141">
        <f t="shared" si="14"/>
        <v>780000</v>
      </c>
      <c r="E103" s="135">
        <v>6</v>
      </c>
      <c r="F103" s="141">
        <f t="shared" si="15"/>
        <v>600000</v>
      </c>
      <c r="G103" s="252">
        <v>2013</v>
      </c>
      <c r="H103" s="244">
        <v>15</v>
      </c>
      <c r="I103" s="245">
        <f t="shared" si="16"/>
        <v>4</v>
      </c>
      <c r="J103" s="246">
        <f t="shared" si="17"/>
        <v>73.333333333333329</v>
      </c>
      <c r="K103" s="247">
        <f t="shared" si="18"/>
        <v>572000</v>
      </c>
      <c r="L103" s="248">
        <f t="shared" si="19"/>
        <v>208000</v>
      </c>
    </row>
    <row r="104" spans="1:12" ht="60">
      <c r="A104" s="139">
        <v>94</v>
      </c>
      <c r="B104" s="129" t="s">
        <v>365</v>
      </c>
      <c r="C104" s="130"/>
      <c r="D104" s="141">
        <f t="shared" si="14"/>
        <v>260000</v>
      </c>
      <c r="E104" s="135">
        <v>2</v>
      </c>
      <c r="F104" s="141">
        <f t="shared" si="15"/>
        <v>200000</v>
      </c>
      <c r="G104" s="252">
        <v>2013</v>
      </c>
      <c r="H104" s="244">
        <v>15</v>
      </c>
      <c r="I104" s="245">
        <f t="shared" si="16"/>
        <v>4</v>
      </c>
      <c r="J104" s="246">
        <f t="shared" si="17"/>
        <v>73.333333333333329</v>
      </c>
      <c r="K104" s="247">
        <f t="shared" si="18"/>
        <v>190666.66666666663</v>
      </c>
      <c r="L104" s="248">
        <f t="shared" si="19"/>
        <v>69333.333333333372</v>
      </c>
    </row>
    <row r="105" spans="1:12" ht="60">
      <c r="A105" s="139">
        <v>95</v>
      </c>
      <c r="B105" s="129" t="s">
        <v>322</v>
      </c>
      <c r="C105" s="130"/>
      <c r="D105" s="141">
        <f t="shared" si="14"/>
        <v>390000</v>
      </c>
      <c r="E105" s="135">
        <v>3</v>
      </c>
      <c r="F105" s="141">
        <f t="shared" si="15"/>
        <v>300000</v>
      </c>
      <c r="G105" s="252">
        <v>2013</v>
      </c>
      <c r="H105" s="244">
        <v>15</v>
      </c>
      <c r="I105" s="245">
        <f t="shared" si="16"/>
        <v>4</v>
      </c>
      <c r="J105" s="246">
        <f t="shared" si="17"/>
        <v>73.333333333333329</v>
      </c>
      <c r="K105" s="247">
        <f t="shared" si="18"/>
        <v>286000</v>
      </c>
      <c r="L105" s="248">
        <f t="shared" si="19"/>
        <v>104000</v>
      </c>
    </row>
    <row r="106" spans="1:12" ht="60">
      <c r="A106" s="139">
        <v>96</v>
      </c>
      <c r="B106" s="129" t="s">
        <v>371</v>
      </c>
      <c r="C106" s="130"/>
      <c r="D106" s="141">
        <f t="shared" si="14"/>
        <v>650000</v>
      </c>
      <c r="E106" s="135">
        <v>5</v>
      </c>
      <c r="F106" s="141">
        <f t="shared" si="15"/>
        <v>500000</v>
      </c>
      <c r="G106" s="252">
        <v>2013</v>
      </c>
      <c r="H106" s="244">
        <v>15</v>
      </c>
      <c r="I106" s="245">
        <f t="shared" si="16"/>
        <v>4</v>
      </c>
      <c r="J106" s="246">
        <f t="shared" si="17"/>
        <v>73.333333333333329</v>
      </c>
      <c r="K106" s="247">
        <f t="shared" si="18"/>
        <v>476666.66666666663</v>
      </c>
      <c r="L106" s="248">
        <f t="shared" si="19"/>
        <v>173333.33333333337</v>
      </c>
    </row>
    <row r="107" spans="1:12" ht="60">
      <c r="A107" s="139">
        <v>97</v>
      </c>
      <c r="B107" s="129" t="s">
        <v>357</v>
      </c>
      <c r="C107" s="130"/>
      <c r="D107" s="141">
        <f t="shared" si="14"/>
        <v>130000</v>
      </c>
      <c r="E107" s="135">
        <v>1</v>
      </c>
      <c r="F107" s="141">
        <f t="shared" si="15"/>
        <v>100000</v>
      </c>
      <c r="G107" s="252">
        <v>2014</v>
      </c>
      <c r="H107" s="244">
        <v>15</v>
      </c>
      <c r="I107" s="245">
        <f t="shared" si="16"/>
        <v>5</v>
      </c>
      <c r="J107" s="246">
        <f t="shared" si="17"/>
        <v>66.666666666666657</v>
      </c>
      <c r="K107" s="247">
        <f t="shared" si="18"/>
        <v>86666.666666666657</v>
      </c>
      <c r="L107" s="248">
        <f t="shared" si="19"/>
        <v>43333.333333333343</v>
      </c>
    </row>
    <row r="108" spans="1:12" ht="60">
      <c r="A108" s="139">
        <v>98</v>
      </c>
      <c r="B108" s="129" t="s">
        <v>366</v>
      </c>
      <c r="C108" s="130"/>
      <c r="D108" s="141">
        <f t="shared" si="14"/>
        <v>1170000</v>
      </c>
      <c r="E108" s="135">
        <v>9</v>
      </c>
      <c r="F108" s="141">
        <f t="shared" si="15"/>
        <v>900000</v>
      </c>
      <c r="G108" s="252">
        <v>2014</v>
      </c>
      <c r="H108" s="244">
        <v>15</v>
      </c>
      <c r="I108" s="245">
        <f t="shared" si="16"/>
        <v>5</v>
      </c>
      <c r="J108" s="246">
        <f t="shared" si="17"/>
        <v>66.666666666666657</v>
      </c>
      <c r="K108" s="247">
        <f t="shared" si="18"/>
        <v>779999.99999999988</v>
      </c>
      <c r="L108" s="248">
        <f t="shared" si="19"/>
        <v>390000.00000000012</v>
      </c>
    </row>
    <row r="109" spans="1:12" ht="60">
      <c r="A109" s="139">
        <v>99</v>
      </c>
      <c r="B109" s="129" t="s">
        <v>367</v>
      </c>
      <c r="C109" s="130"/>
      <c r="D109" s="141">
        <f t="shared" si="14"/>
        <v>520000</v>
      </c>
      <c r="E109" s="135">
        <v>4</v>
      </c>
      <c r="F109" s="141">
        <f t="shared" si="15"/>
        <v>400000</v>
      </c>
      <c r="G109" s="252">
        <v>2015</v>
      </c>
      <c r="H109" s="244">
        <v>15</v>
      </c>
      <c r="I109" s="245">
        <f t="shared" si="16"/>
        <v>6</v>
      </c>
      <c r="J109" s="246">
        <f t="shared" si="17"/>
        <v>60</v>
      </c>
      <c r="K109" s="247">
        <f t="shared" si="18"/>
        <v>312000</v>
      </c>
      <c r="L109" s="248">
        <f t="shared" si="19"/>
        <v>208000</v>
      </c>
    </row>
    <row r="110" spans="1:12" ht="60">
      <c r="A110" s="139">
        <v>100</v>
      </c>
      <c r="B110" s="129" t="s">
        <v>368</v>
      </c>
      <c r="C110" s="130"/>
      <c r="D110" s="141">
        <f t="shared" si="14"/>
        <v>130000</v>
      </c>
      <c r="E110" s="135">
        <v>1</v>
      </c>
      <c r="F110" s="141">
        <f t="shared" si="15"/>
        <v>100000</v>
      </c>
      <c r="G110" s="252">
        <v>2015</v>
      </c>
      <c r="H110" s="244">
        <v>15</v>
      </c>
      <c r="I110" s="245">
        <f t="shared" si="16"/>
        <v>6</v>
      </c>
      <c r="J110" s="246">
        <f t="shared" si="17"/>
        <v>60</v>
      </c>
      <c r="K110" s="247">
        <f t="shared" si="18"/>
        <v>78000</v>
      </c>
      <c r="L110" s="248">
        <f t="shared" si="19"/>
        <v>52000</v>
      </c>
    </row>
    <row r="111" spans="1:12" ht="60">
      <c r="A111" s="139">
        <v>101</v>
      </c>
      <c r="B111" s="129" t="s">
        <v>369</v>
      </c>
      <c r="C111" s="130"/>
      <c r="D111" s="141">
        <f t="shared" si="14"/>
        <v>2860000</v>
      </c>
      <c r="E111" s="135">
        <v>22</v>
      </c>
      <c r="F111" s="141">
        <f t="shared" si="15"/>
        <v>2200000</v>
      </c>
      <c r="G111" s="252">
        <v>2015</v>
      </c>
      <c r="H111" s="244">
        <v>15</v>
      </c>
      <c r="I111" s="245">
        <f t="shared" si="16"/>
        <v>6</v>
      </c>
      <c r="J111" s="246">
        <f t="shared" si="17"/>
        <v>60</v>
      </c>
      <c r="K111" s="247">
        <f t="shared" si="18"/>
        <v>1716000</v>
      </c>
      <c r="L111" s="248">
        <f t="shared" si="19"/>
        <v>1144000</v>
      </c>
    </row>
    <row r="112" spans="1:12" ht="60">
      <c r="A112" s="139">
        <v>102</v>
      </c>
      <c r="B112" s="129" t="s">
        <v>370</v>
      </c>
      <c r="C112" s="130"/>
      <c r="D112" s="141">
        <f t="shared" si="14"/>
        <v>2210000</v>
      </c>
      <c r="E112" s="135">
        <v>17</v>
      </c>
      <c r="F112" s="141">
        <f t="shared" si="15"/>
        <v>1700000</v>
      </c>
      <c r="G112" s="252">
        <v>2016</v>
      </c>
      <c r="H112" s="244">
        <v>15</v>
      </c>
      <c r="I112" s="245">
        <f t="shared" si="16"/>
        <v>7</v>
      </c>
      <c r="J112" s="246">
        <f t="shared" si="17"/>
        <v>53.333333333333336</v>
      </c>
      <c r="K112" s="247">
        <f t="shared" si="18"/>
        <v>1178666.6666666667</v>
      </c>
      <c r="L112" s="248">
        <f t="shared" si="19"/>
        <v>1031333.3333333333</v>
      </c>
    </row>
    <row r="113" spans="1:12" ht="120">
      <c r="A113" s="139">
        <v>103</v>
      </c>
      <c r="B113" s="133" t="s">
        <v>391</v>
      </c>
      <c r="C113" s="134"/>
      <c r="D113" s="141">
        <f t="shared" si="14"/>
        <v>3250000</v>
      </c>
      <c r="E113" s="134">
        <v>25</v>
      </c>
      <c r="F113" s="141">
        <f t="shared" si="15"/>
        <v>2500000</v>
      </c>
      <c r="G113" s="252">
        <v>2016</v>
      </c>
      <c r="H113" s="244">
        <v>15</v>
      </c>
      <c r="I113" s="245">
        <f t="shared" si="16"/>
        <v>7</v>
      </c>
      <c r="J113" s="246">
        <f t="shared" si="17"/>
        <v>53.333333333333336</v>
      </c>
      <c r="K113" s="247">
        <f t="shared" si="18"/>
        <v>1733333.3333333335</v>
      </c>
      <c r="L113" s="248">
        <f t="shared" si="19"/>
        <v>1516666.6666666665</v>
      </c>
    </row>
    <row r="114" spans="1:12" ht="60">
      <c r="A114" s="149"/>
      <c r="B114" s="150"/>
      <c r="C114" s="150"/>
      <c r="D114" s="75">
        <f>SUM(D11:D113)</f>
        <v>1445390000</v>
      </c>
      <c r="E114" s="75"/>
      <c r="F114" s="75"/>
      <c r="G114" s="78"/>
      <c r="H114" s="78"/>
      <c r="I114" s="75"/>
      <c r="J114" s="75"/>
      <c r="K114" s="76">
        <f>SUM(K11:K113)</f>
        <v>937883999.99999964</v>
      </c>
      <c r="L114" s="77">
        <f>SUM(L11:L113)</f>
        <v>507505999.99999976</v>
      </c>
    </row>
    <row r="115" spans="1:12" ht="60">
      <c r="A115" s="149" t="s">
        <v>404</v>
      </c>
      <c r="B115" s="150"/>
      <c r="C115" s="150"/>
      <c r="D115" s="150"/>
      <c r="E115" s="150"/>
      <c r="F115" s="150"/>
      <c r="G115" s="150"/>
      <c r="H115" s="150"/>
      <c r="I115" s="150"/>
      <c r="J115" s="150"/>
      <c r="K115" s="150"/>
      <c r="L115" s="151"/>
    </row>
    <row r="116" spans="1:12" ht="88.5">
      <c r="A116" s="152" t="s">
        <v>245</v>
      </c>
      <c r="B116" s="153"/>
      <c r="C116" s="153"/>
      <c r="D116" s="153"/>
      <c r="E116" s="153"/>
      <c r="F116" s="153"/>
      <c r="G116" s="153"/>
      <c r="H116" s="153"/>
      <c r="I116" s="153"/>
      <c r="J116" s="153"/>
      <c r="K116" s="153"/>
      <c r="L116" s="154"/>
    </row>
    <row r="117" spans="1:12" ht="60">
      <c r="A117" s="253" t="s">
        <v>132</v>
      </c>
      <c r="B117" s="254"/>
      <c r="C117" s="255"/>
      <c r="D117" s="256">
        <f>L114</f>
        <v>507505999.99999976</v>
      </c>
      <c r="E117" s="243" t="str">
        <f>A115</f>
        <v>(Rupees Fifty Crore - Seventy Five Lakh - Six Thousand Only)</v>
      </c>
      <c r="F117" s="155"/>
      <c r="G117" s="155"/>
      <c r="H117" s="155"/>
      <c r="I117" s="155"/>
      <c r="J117" s="155"/>
      <c r="K117" s="155"/>
      <c r="L117" s="156"/>
    </row>
    <row r="118" spans="1:12" ht="60">
      <c r="A118" s="253" t="s">
        <v>246</v>
      </c>
      <c r="B118" s="254"/>
      <c r="C118" s="255"/>
      <c r="D118" s="256">
        <f>D117*85%</f>
        <v>431380099.99999976</v>
      </c>
      <c r="E118" s="243" t="s">
        <v>405</v>
      </c>
      <c r="F118" s="155"/>
      <c r="G118" s="155"/>
      <c r="H118" s="155"/>
      <c r="I118" s="155"/>
      <c r="J118" s="155"/>
      <c r="K118" s="155"/>
      <c r="L118" s="156"/>
    </row>
    <row r="119" spans="1:12" ht="141" customHeight="1">
      <c r="A119" s="253" t="s">
        <v>247</v>
      </c>
      <c r="B119" s="254"/>
      <c r="C119" s="255"/>
      <c r="D119" s="256">
        <f>D117*70%</f>
        <v>355254199.99999982</v>
      </c>
      <c r="E119" s="243" t="s">
        <v>406</v>
      </c>
      <c r="F119" s="155"/>
      <c r="G119" s="155"/>
      <c r="H119" s="155"/>
      <c r="I119" s="155"/>
      <c r="J119" s="155"/>
      <c r="K119" s="155"/>
      <c r="L119" s="156"/>
    </row>
  </sheetData>
  <autoFilter ref="A10:L119"/>
  <mergeCells count="17">
    <mergeCell ref="A119:B119"/>
    <mergeCell ref="A115:L115"/>
    <mergeCell ref="A114:C114"/>
    <mergeCell ref="A116:L116"/>
    <mergeCell ref="A117:B117"/>
    <mergeCell ref="E117:L117"/>
    <mergeCell ref="E118:L118"/>
    <mergeCell ref="E119:L119"/>
    <mergeCell ref="A118:B118"/>
    <mergeCell ref="K1:L1"/>
    <mergeCell ref="K2:L2"/>
    <mergeCell ref="A8:L8"/>
    <mergeCell ref="A3:L3"/>
    <mergeCell ref="A4:L4"/>
    <mergeCell ref="A5:L5"/>
    <mergeCell ref="A6:L6"/>
    <mergeCell ref="A7:L7"/>
  </mergeCells>
  <pageMargins left="0.98425196850393704" right="0.70866141732283472" top="0.74803149606299213" bottom="0.74803149606299213" header="0.31496062992125984" footer="0.31496062992125984"/>
  <pageSetup paperSize="9" scale="22" fitToHeight="2"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1"/>
  <sheetViews>
    <sheetView topLeftCell="A13" zoomScale="62" zoomScaleNormal="62" workbookViewId="0">
      <selection activeCell="D7" sqref="D7:D81"/>
    </sheetView>
  </sheetViews>
  <sheetFormatPr defaultRowHeight="23.25"/>
  <cols>
    <col min="1" max="1" width="5.7109375" style="36" customWidth="1"/>
    <col min="2" max="2" width="19.42578125" style="36" customWidth="1"/>
    <col min="3" max="3" width="18.5703125" style="37" customWidth="1"/>
    <col min="4" max="4" width="55.28515625" style="36" customWidth="1"/>
    <col min="5" max="5" width="22" style="37" customWidth="1"/>
    <col min="6" max="6" width="40.5703125" style="37" customWidth="1"/>
    <col min="7" max="7" width="13.42578125" style="36" customWidth="1"/>
    <col min="8" max="8" width="13.5703125" style="36" bestFit="1" customWidth="1"/>
    <col min="9" max="9" width="12.85546875" style="36" hidden="1" customWidth="1"/>
    <col min="10" max="10" width="12.140625" style="36" hidden="1" customWidth="1"/>
    <col min="11" max="12" width="8.7109375" style="36" hidden="1" customWidth="1"/>
    <col min="13" max="13" width="12.140625" style="36" hidden="1" customWidth="1"/>
    <col min="14" max="14" width="45.7109375" style="36" customWidth="1"/>
    <col min="15" max="16384" width="9.140625" style="36"/>
  </cols>
  <sheetData>
    <row r="1" spans="1:21" ht="53.25" customHeight="1">
      <c r="A1" s="35"/>
      <c r="D1" s="38"/>
      <c r="E1" s="39"/>
      <c r="F1" s="40"/>
      <c r="G1" s="35"/>
      <c r="H1" s="35" t="s">
        <v>138</v>
      </c>
      <c r="I1" s="41"/>
      <c r="J1" s="35"/>
      <c r="K1" s="35"/>
      <c r="L1" s="42"/>
      <c r="M1" s="159" t="s">
        <v>164</v>
      </c>
      <c r="N1" s="159"/>
    </row>
    <row r="2" spans="1:21" ht="25.5">
      <c r="A2" s="35"/>
      <c r="D2" s="38"/>
      <c r="E2" s="39"/>
      <c r="F2" s="40"/>
      <c r="G2" s="35"/>
      <c r="H2" s="35"/>
      <c r="I2" s="41"/>
      <c r="J2" s="35"/>
      <c r="K2" s="35"/>
      <c r="L2" s="42"/>
      <c r="M2" s="60"/>
      <c r="N2" s="60"/>
    </row>
    <row r="3" spans="1:21">
      <c r="A3" s="160" t="s">
        <v>139</v>
      </c>
      <c r="B3" s="160"/>
      <c r="C3" s="160"/>
      <c r="D3" s="160"/>
      <c r="E3" s="160"/>
      <c r="F3" s="160"/>
      <c r="G3" s="160"/>
      <c r="H3" s="160"/>
      <c r="I3" s="160"/>
      <c r="J3" s="160"/>
      <c r="K3" s="160"/>
      <c r="L3" s="160"/>
      <c r="M3" s="160"/>
      <c r="N3" s="160"/>
    </row>
    <row r="4" spans="1:21" ht="75.75" customHeight="1">
      <c r="A4" s="161" t="s">
        <v>238</v>
      </c>
      <c r="B4" s="161"/>
      <c r="C4" s="161"/>
      <c r="D4" s="161"/>
      <c r="E4" s="161"/>
      <c r="F4" s="161"/>
      <c r="G4" s="161"/>
      <c r="H4" s="161"/>
      <c r="I4" s="161"/>
      <c r="J4" s="161"/>
      <c r="K4" s="161"/>
      <c r="L4" s="161"/>
      <c r="M4" s="161"/>
      <c r="N4" s="161"/>
    </row>
    <row r="5" spans="1:21">
      <c r="A5" s="162" t="s">
        <v>155</v>
      </c>
      <c r="B5" s="162"/>
      <c r="C5" s="162"/>
      <c r="D5" s="162"/>
      <c r="E5" s="162"/>
      <c r="F5" s="162"/>
      <c r="G5" s="162"/>
      <c r="H5" s="162"/>
      <c r="I5" s="162"/>
      <c r="J5" s="162"/>
      <c r="K5" s="162"/>
      <c r="L5" s="162"/>
      <c r="M5" s="162"/>
      <c r="N5" s="162"/>
    </row>
    <row r="6" spans="1:21" ht="162.75">
      <c r="A6" s="43" t="s">
        <v>0</v>
      </c>
      <c r="B6" s="43" t="s">
        <v>136</v>
      </c>
      <c r="C6" s="43" t="s">
        <v>141</v>
      </c>
      <c r="D6" s="43" t="s">
        <v>36</v>
      </c>
      <c r="E6" s="43" t="s">
        <v>142</v>
      </c>
      <c r="F6" s="43" t="s">
        <v>137</v>
      </c>
      <c r="G6" s="43" t="s">
        <v>140</v>
      </c>
      <c r="H6" s="43" t="s">
        <v>153</v>
      </c>
      <c r="I6" s="44" t="s">
        <v>154</v>
      </c>
      <c r="J6" s="43" t="s">
        <v>124</v>
      </c>
      <c r="K6" s="43" t="s">
        <v>125</v>
      </c>
      <c r="L6" s="43" t="s">
        <v>126</v>
      </c>
      <c r="M6" s="43" t="s">
        <v>127</v>
      </c>
      <c r="N6" s="43" t="s">
        <v>154</v>
      </c>
      <c r="O6" s="45"/>
      <c r="P6" s="45"/>
      <c r="Q6" s="45"/>
      <c r="R6" s="45"/>
      <c r="S6" s="45"/>
      <c r="T6" s="45"/>
      <c r="U6" s="45"/>
    </row>
    <row r="7" spans="1:21">
      <c r="A7" s="46">
        <v>1</v>
      </c>
      <c r="B7" s="46" t="s">
        <v>82</v>
      </c>
      <c r="C7" s="47" t="s">
        <v>82</v>
      </c>
      <c r="D7" s="48" t="s">
        <v>165</v>
      </c>
      <c r="E7" s="49" t="s">
        <v>82</v>
      </c>
      <c r="F7" s="50" t="s">
        <v>82</v>
      </c>
      <c r="G7" s="47">
        <v>1</v>
      </c>
      <c r="H7" s="61">
        <v>2010</v>
      </c>
      <c r="I7" s="62">
        <v>3000000</v>
      </c>
      <c r="J7" s="63">
        <v>15</v>
      </c>
      <c r="K7" s="63">
        <f>+J7-(2021-2020)</f>
        <v>14</v>
      </c>
      <c r="L7" s="63">
        <f t="shared" ref="L7" si="0">+(((J7-K7)/J7 *100)-0.1)</f>
        <v>6.5666666666666673</v>
      </c>
      <c r="M7" s="64">
        <f t="shared" ref="M7" si="1">I7*L7/100</f>
        <v>197000.00000000003</v>
      </c>
      <c r="N7" s="62">
        <f>I7 - (L7/100*I7)</f>
        <v>2803000</v>
      </c>
      <c r="O7" s="51"/>
      <c r="P7" s="51"/>
      <c r="Q7" s="51"/>
      <c r="R7" s="51"/>
      <c r="S7" s="51"/>
      <c r="T7" s="51"/>
      <c r="U7" s="51"/>
    </row>
    <row r="8" spans="1:21">
      <c r="A8" s="46">
        <f>A7+1</f>
        <v>2</v>
      </c>
      <c r="B8" s="46" t="s">
        <v>82</v>
      </c>
      <c r="C8" s="47" t="s">
        <v>82</v>
      </c>
      <c r="D8" s="48" t="s">
        <v>166</v>
      </c>
      <c r="E8" s="49" t="s">
        <v>82</v>
      </c>
      <c r="F8" s="50" t="s">
        <v>82</v>
      </c>
      <c r="G8" s="47">
        <v>1</v>
      </c>
      <c r="H8" s="61">
        <v>2004</v>
      </c>
      <c r="I8" s="62">
        <v>250000</v>
      </c>
      <c r="J8" s="63">
        <v>15</v>
      </c>
      <c r="K8" s="63">
        <f t="shared" ref="K8:K18" si="2">+J8-(2021-2020)</f>
        <v>14</v>
      </c>
      <c r="L8" s="63">
        <f t="shared" ref="L8:L18" si="3">+(((J8-K8)/J8 *100)-0.1)</f>
        <v>6.5666666666666673</v>
      </c>
      <c r="M8" s="64">
        <f t="shared" ref="M8:M18" si="4">I8*L8/100</f>
        <v>16416.666666666668</v>
      </c>
      <c r="N8" s="62">
        <f t="shared" ref="N8:N18" si="5">I8 - (L8/100*I8)</f>
        <v>233583.33333333334</v>
      </c>
      <c r="O8" s="51"/>
      <c r="P8" s="51"/>
      <c r="Q8" s="51"/>
      <c r="R8" s="51"/>
      <c r="S8" s="51"/>
      <c r="T8" s="51"/>
      <c r="U8" s="51"/>
    </row>
    <row r="9" spans="1:21">
      <c r="A9" s="46">
        <f t="shared" ref="A9:A44" si="6">A8+1</f>
        <v>3</v>
      </c>
      <c r="B9" s="46" t="s">
        <v>82</v>
      </c>
      <c r="C9" s="47" t="s">
        <v>82</v>
      </c>
      <c r="D9" s="48" t="s">
        <v>167</v>
      </c>
      <c r="E9" s="49" t="s">
        <v>82</v>
      </c>
      <c r="F9" s="50" t="s">
        <v>82</v>
      </c>
      <c r="G9" s="47">
        <v>1</v>
      </c>
      <c r="H9" s="61">
        <v>2000</v>
      </c>
      <c r="I9" s="62">
        <v>300000</v>
      </c>
      <c r="J9" s="63">
        <v>15</v>
      </c>
      <c r="K9" s="63">
        <f t="shared" si="2"/>
        <v>14</v>
      </c>
      <c r="L9" s="63">
        <f t="shared" si="3"/>
        <v>6.5666666666666673</v>
      </c>
      <c r="M9" s="64">
        <f t="shared" si="4"/>
        <v>19700.000000000004</v>
      </c>
      <c r="N9" s="62">
        <f t="shared" si="5"/>
        <v>280300</v>
      </c>
      <c r="O9" s="51"/>
      <c r="P9" s="51"/>
      <c r="Q9" s="51"/>
      <c r="R9" s="51"/>
      <c r="S9" s="51"/>
      <c r="T9" s="51"/>
      <c r="U9" s="51"/>
    </row>
    <row r="10" spans="1:21">
      <c r="A10" s="46">
        <f t="shared" si="6"/>
        <v>4</v>
      </c>
      <c r="B10" s="46" t="s">
        <v>82</v>
      </c>
      <c r="C10" s="47" t="s">
        <v>82</v>
      </c>
      <c r="D10" s="48" t="s">
        <v>168</v>
      </c>
      <c r="E10" s="49" t="s">
        <v>82</v>
      </c>
      <c r="F10" s="50" t="s">
        <v>82</v>
      </c>
      <c r="G10" s="47">
        <v>1</v>
      </c>
      <c r="H10" s="61">
        <v>2004</v>
      </c>
      <c r="I10" s="62">
        <v>450000</v>
      </c>
      <c r="J10" s="63">
        <v>15</v>
      </c>
      <c r="K10" s="63">
        <f t="shared" si="2"/>
        <v>14</v>
      </c>
      <c r="L10" s="63">
        <f t="shared" si="3"/>
        <v>6.5666666666666673</v>
      </c>
      <c r="M10" s="64">
        <f t="shared" si="4"/>
        <v>29550.000000000004</v>
      </c>
      <c r="N10" s="62">
        <f t="shared" si="5"/>
        <v>420450</v>
      </c>
      <c r="O10" s="51"/>
      <c r="P10" s="51"/>
      <c r="Q10" s="51"/>
      <c r="R10" s="51"/>
      <c r="S10" s="51"/>
      <c r="T10" s="51"/>
      <c r="U10" s="51"/>
    </row>
    <row r="11" spans="1:21">
      <c r="A11" s="46">
        <f t="shared" si="6"/>
        <v>5</v>
      </c>
      <c r="B11" s="46" t="s">
        <v>82</v>
      </c>
      <c r="C11" s="47" t="s">
        <v>82</v>
      </c>
      <c r="D11" s="48" t="s">
        <v>169</v>
      </c>
      <c r="E11" s="49" t="s">
        <v>82</v>
      </c>
      <c r="F11" s="50" t="s">
        <v>82</v>
      </c>
      <c r="G11" s="47">
        <v>1</v>
      </c>
      <c r="H11" s="61">
        <v>2004</v>
      </c>
      <c r="I11" s="62">
        <v>500000</v>
      </c>
      <c r="J11" s="63">
        <v>15</v>
      </c>
      <c r="K11" s="63">
        <f t="shared" si="2"/>
        <v>14</v>
      </c>
      <c r="L11" s="63">
        <f t="shared" si="3"/>
        <v>6.5666666666666673</v>
      </c>
      <c r="M11" s="64">
        <f t="shared" si="4"/>
        <v>32833.333333333336</v>
      </c>
      <c r="N11" s="62">
        <f t="shared" si="5"/>
        <v>467166.66666666669</v>
      </c>
      <c r="O11" s="51"/>
      <c r="P11" s="51"/>
      <c r="Q11" s="51"/>
      <c r="R11" s="51"/>
      <c r="S11" s="51"/>
      <c r="T11" s="51"/>
      <c r="U11" s="51"/>
    </row>
    <row r="12" spans="1:21">
      <c r="A12" s="46">
        <f t="shared" si="6"/>
        <v>6</v>
      </c>
      <c r="B12" s="46" t="s">
        <v>82</v>
      </c>
      <c r="C12" s="47" t="s">
        <v>82</v>
      </c>
      <c r="D12" s="48" t="s">
        <v>170</v>
      </c>
      <c r="E12" s="49" t="s">
        <v>82</v>
      </c>
      <c r="F12" s="50" t="s">
        <v>82</v>
      </c>
      <c r="G12" s="47">
        <v>3</v>
      </c>
      <c r="H12" s="61">
        <v>2005</v>
      </c>
      <c r="I12" s="65">
        <v>600000</v>
      </c>
      <c r="J12" s="63">
        <v>15</v>
      </c>
      <c r="K12" s="63">
        <f t="shared" si="2"/>
        <v>14</v>
      </c>
      <c r="L12" s="63">
        <f t="shared" si="3"/>
        <v>6.5666666666666673</v>
      </c>
      <c r="M12" s="64">
        <f t="shared" si="4"/>
        <v>39400.000000000007</v>
      </c>
      <c r="N12" s="62">
        <f t="shared" si="5"/>
        <v>560600</v>
      </c>
      <c r="O12" s="51"/>
      <c r="P12" s="51"/>
      <c r="Q12" s="51"/>
      <c r="R12" s="51"/>
      <c r="S12" s="51"/>
      <c r="T12" s="51"/>
      <c r="U12" s="51"/>
    </row>
    <row r="13" spans="1:21">
      <c r="A13" s="46">
        <f t="shared" si="6"/>
        <v>7</v>
      </c>
      <c r="B13" s="46" t="s">
        <v>82</v>
      </c>
      <c r="C13" s="47" t="s">
        <v>82</v>
      </c>
      <c r="D13" s="48" t="s">
        <v>171</v>
      </c>
      <c r="E13" s="49" t="s">
        <v>82</v>
      </c>
      <c r="F13" s="50" t="s">
        <v>82</v>
      </c>
      <c r="G13" s="47">
        <v>1</v>
      </c>
      <c r="H13" s="61">
        <v>2006</v>
      </c>
      <c r="I13" s="65">
        <v>100000</v>
      </c>
      <c r="J13" s="63">
        <v>15</v>
      </c>
      <c r="K13" s="63">
        <f t="shared" si="2"/>
        <v>14</v>
      </c>
      <c r="L13" s="63">
        <f t="shared" si="3"/>
        <v>6.5666666666666673</v>
      </c>
      <c r="M13" s="64">
        <f t="shared" si="4"/>
        <v>6566.6666666666679</v>
      </c>
      <c r="N13" s="62">
        <f t="shared" si="5"/>
        <v>93433.333333333328</v>
      </c>
      <c r="O13" s="51"/>
      <c r="P13" s="51"/>
      <c r="Q13" s="51"/>
      <c r="R13" s="51"/>
      <c r="S13" s="51"/>
      <c r="T13" s="51"/>
      <c r="U13" s="51"/>
    </row>
    <row r="14" spans="1:21">
      <c r="A14" s="46">
        <f t="shared" si="6"/>
        <v>8</v>
      </c>
      <c r="B14" s="46" t="s">
        <v>82</v>
      </c>
      <c r="C14" s="47" t="s">
        <v>82</v>
      </c>
      <c r="D14" s="48" t="s">
        <v>172</v>
      </c>
      <c r="E14" s="49" t="s">
        <v>82</v>
      </c>
      <c r="F14" s="50" t="s">
        <v>82</v>
      </c>
      <c r="G14" s="47">
        <v>1</v>
      </c>
      <c r="H14" s="61">
        <v>2014</v>
      </c>
      <c r="I14" s="65">
        <v>100000</v>
      </c>
      <c r="J14" s="63">
        <v>15</v>
      </c>
      <c r="K14" s="63">
        <f t="shared" si="2"/>
        <v>14</v>
      </c>
      <c r="L14" s="63">
        <f t="shared" si="3"/>
        <v>6.5666666666666673</v>
      </c>
      <c r="M14" s="64">
        <f t="shared" si="4"/>
        <v>6566.6666666666679</v>
      </c>
      <c r="N14" s="62">
        <f t="shared" si="5"/>
        <v>93433.333333333328</v>
      </c>
      <c r="O14" s="51"/>
      <c r="P14" s="51"/>
      <c r="Q14" s="51"/>
      <c r="R14" s="51"/>
      <c r="S14" s="51"/>
      <c r="T14" s="51"/>
      <c r="U14" s="51"/>
    </row>
    <row r="15" spans="1:21">
      <c r="A15" s="46">
        <f t="shared" si="6"/>
        <v>9</v>
      </c>
      <c r="B15" s="46" t="s">
        <v>82</v>
      </c>
      <c r="C15" s="47" t="s">
        <v>82</v>
      </c>
      <c r="D15" s="48" t="s">
        <v>173</v>
      </c>
      <c r="E15" s="49" t="s">
        <v>82</v>
      </c>
      <c r="F15" s="50" t="s">
        <v>82</v>
      </c>
      <c r="G15" s="47">
        <v>1</v>
      </c>
      <c r="H15" s="61">
        <v>2010</v>
      </c>
      <c r="I15" s="65">
        <v>410000</v>
      </c>
      <c r="J15" s="63">
        <v>15</v>
      </c>
      <c r="K15" s="63">
        <f t="shared" si="2"/>
        <v>14</v>
      </c>
      <c r="L15" s="63">
        <f t="shared" si="3"/>
        <v>6.5666666666666673</v>
      </c>
      <c r="M15" s="64">
        <f t="shared" si="4"/>
        <v>26923.333333333336</v>
      </c>
      <c r="N15" s="62">
        <f t="shared" si="5"/>
        <v>383076.66666666669</v>
      </c>
      <c r="O15" s="51"/>
      <c r="P15" s="51"/>
      <c r="Q15" s="51"/>
      <c r="R15" s="51"/>
      <c r="S15" s="51"/>
      <c r="T15" s="51"/>
      <c r="U15" s="51"/>
    </row>
    <row r="16" spans="1:21">
      <c r="A16" s="46">
        <f t="shared" si="6"/>
        <v>10</v>
      </c>
      <c r="B16" s="46" t="s">
        <v>82</v>
      </c>
      <c r="C16" s="47" t="s">
        <v>82</v>
      </c>
      <c r="D16" s="48" t="s">
        <v>174</v>
      </c>
      <c r="E16" s="49" t="s">
        <v>82</v>
      </c>
      <c r="F16" s="50" t="s">
        <v>82</v>
      </c>
      <c r="G16" s="47">
        <v>1</v>
      </c>
      <c r="H16" s="61">
        <v>2010</v>
      </c>
      <c r="I16" s="66">
        <v>103000</v>
      </c>
      <c r="J16" s="63">
        <v>10</v>
      </c>
      <c r="K16" s="63">
        <f t="shared" si="2"/>
        <v>9</v>
      </c>
      <c r="L16" s="63">
        <f t="shared" si="3"/>
        <v>9.9</v>
      </c>
      <c r="M16" s="64">
        <f t="shared" si="4"/>
        <v>10197</v>
      </c>
      <c r="N16" s="62">
        <f t="shared" si="5"/>
        <v>92803</v>
      </c>
      <c r="O16" s="51"/>
      <c r="P16" s="51"/>
      <c r="Q16" s="51"/>
      <c r="R16" s="51"/>
      <c r="S16" s="51"/>
      <c r="T16" s="51"/>
      <c r="U16" s="51"/>
    </row>
    <row r="17" spans="1:21">
      <c r="A17" s="46">
        <f t="shared" si="6"/>
        <v>11</v>
      </c>
      <c r="B17" s="46" t="s">
        <v>82</v>
      </c>
      <c r="C17" s="47" t="s">
        <v>82</v>
      </c>
      <c r="D17" s="48" t="s">
        <v>175</v>
      </c>
      <c r="E17" s="49" t="s">
        <v>82</v>
      </c>
      <c r="F17" s="50" t="s">
        <v>82</v>
      </c>
      <c r="G17" s="47">
        <v>1</v>
      </c>
      <c r="H17" s="61">
        <v>2014</v>
      </c>
      <c r="I17" s="66">
        <v>635000</v>
      </c>
      <c r="J17" s="63">
        <v>10</v>
      </c>
      <c r="K17" s="63">
        <f t="shared" si="2"/>
        <v>9</v>
      </c>
      <c r="L17" s="63">
        <f t="shared" si="3"/>
        <v>9.9</v>
      </c>
      <c r="M17" s="64">
        <f t="shared" si="4"/>
        <v>62865</v>
      </c>
      <c r="N17" s="62">
        <f t="shared" si="5"/>
        <v>572135</v>
      </c>
      <c r="O17" s="51"/>
      <c r="P17" s="51"/>
      <c r="Q17" s="51"/>
      <c r="R17" s="51"/>
      <c r="S17" s="51"/>
      <c r="T17" s="51"/>
      <c r="U17" s="51"/>
    </row>
    <row r="18" spans="1:21">
      <c r="A18" s="46">
        <f t="shared" si="6"/>
        <v>12</v>
      </c>
      <c r="B18" s="46" t="s">
        <v>82</v>
      </c>
      <c r="C18" s="47" t="s">
        <v>82</v>
      </c>
      <c r="D18" s="48" t="s">
        <v>176</v>
      </c>
      <c r="E18" s="49" t="s">
        <v>82</v>
      </c>
      <c r="F18" s="50" t="s">
        <v>82</v>
      </c>
      <c r="G18" s="47">
        <v>1</v>
      </c>
      <c r="H18" s="61">
        <v>2015</v>
      </c>
      <c r="I18" s="66">
        <v>156000</v>
      </c>
      <c r="J18" s="63">
        <v>15</v>
      </c>
      <c r="K18" s="63">
        <f t="shared" si="2"/>
        <v>14</v>
      </c>
      <c r="L18" s="63">
        <f t="shared" si="3"/>
        <v>6.5666666666666673</v>
      </c>
      <c r="M18" s="64">
        <f t="shared" si="4"/>
        <v>10244.000000000002</v>
      </c>
      <c r="N18" s="62">
        <f t="shared" si="5"/>
        <v>145756</v>
      </c>
      <c r="O18" s="51"/>
      <c r="P18" s="51"/>
      <c r="Q18" s="51"/>
      <c r="R18" s="51"/>
      <c r="S18" s="51"/>
      <c r="T18" s="51"/>
      <c r="U18" s="51"/>
    </row>
    <row r="19" spans="1:21">
      <c r="A19" s="46">
        <f t="shared" si="6"/>
        <v>13</v>
      </c>
      <c r="B19" s="46" t="s">
        <v>82</v>
      </c>
      <c r="C19" s="47" t="s">
        <v>82</v>
      </c>
      <c r="D19" s="48" t="s">
        <v>177</v>
      </c>
      <c r="E19" s="49" t="s">
        <v>82</v>
      </c>
      <c r="F19" s="50" t="s">
        <v>82</v>
      </c>
      <c r="G19" s="47">
        <v>1</v>
      </c>
      <c r="H19" s="61">
        <v>2015</v>
      </c>
      <c r="I19" s="66">
        <v>156000</v>
      </c>
      <c r="J19" s="63">
        <v>15</v>
      </c>
      <c r="K19" s="63">
        <f t="shared" ref="K19:K44" si="7">+J19-(2021-2020)</f>
        <v>14</v>
      </c>
      <c r="L19" s="63">
        <f t="shared" ref="L19:L44" si="8">+(((J19-K19)/J19 *100)-0.1)</f>
        <v>6.5666666666666673</v>
      </c>
      <c r="M19" s="64">
        <f t="shared" ref="M19:M44" si="9">I19*L19/100</f>
        <v>10244.000000000002</v>
      </c>
      <c r="N19" s="62">
        <f t="shared" ref="N19:N44" si="10">I19 - (L19/100*I19)</f>
        <v>145756</v>
      </c>
      <c r="O19" s="51"/>
      <c r="P19" s="51"/>
      <c r="Q19" s="51"/>
      <c r="R19" s="51"/>
      <c r="S19" s="51"/>
      <c r="T19" s="51"/>
      <c r="U19" s="51"/>
    </row>
    <row r="20" spans="1:21">
      <c r="A20" s="46">
        <f t="shared" si="6"/>
        <v>14</v>
      </c>
      <c r="B20" s="46" t="s">
        <v>82</v>
      </c>
      <c r="C20" s="47" t="s">
        <v>82</v>
      </c>
      <c r="D20" s="48" t="s">
        <v>178</v>
      </c>
      <c r="E20" s="49" t="s">
        <v>82</v>
      </c>
      <c r="F20" s="50" t="s">
        <v>82</v>
      </c>
      <c r="G20" s="47">
        <v>1</v>
      </c>
      <c r="H20" s="61">
        <v>2015</v>
      </c>
      <c r="I20" s="66">
        <v>156000</v>
      </c>
      <c r="J20" s="63">
        <v>15</v>
      </c>
      <c r="K20" s="63">
        <f t="shared" si="7"/>
        <v>14</v>
      </c>
      <c r="L20" s="63">
        <f t="shared" si="8"/>
        <v>6.5666666666666673</v>
      </c>
      <c r="M20" s="64">
        <f t="shared" si="9"/>
        <v>10244.000000000002</v>
      </c>
      <c r="N20" s="62">
        <f t="shared" si="10"/>
        <v>145756</v>
      </c>
      <c r="O20" s="51"/>
      <c r="P20" s="51"/>
      <c r="Q20" s="51"/>
      <c r="R20" s="51"/>
      <c r="S20" s="51"/>
      <c r="T20" s="51"/>
      <c r="U20" s="51"/>
    </row>
    <row r="21" spans="1:21">
      <c r="A21" s="46">
        <f t="shared" si="6"/>
        <v>15</v>
      </c>
      <c r="B21" s="46" t="s">
        <v>82</v>
      </c>
      <c r="C21" s="47" t="s">
        <v>82</v>
      </c>
      <c r="D21" s="48" t="s">
        <v>179</v>
      </c>
      <c r="E21" s="49" t="s">
        <v>82</v>
      </c>
      <c r="F21" s="50" t="s">
        <v>82</v>
      </c>
      <c r="G21" s="47">
        <v>1</v>
      </c>
      <c r="H21" s="61">
        <v>2015</v>
      </c>
      <c r="I21" s="66">
        <v>156000</v>
      </c>
      <c r="J21" s="63">
        <v>15</v>
      </c>
      <c r="K21" s="63">
        <f t="shared" si="7"/>
        <v>14</v>
      </c>
      <c r="L21" s="63">
        <f t="shared" si="8"/>
        <v>6.5666666666666673</v>
      </c>
      <c r="M21" s="64">
        <f t="shared" si="9"/>
        <v>10244.000000000002</v>
      </c>
      <c r="N21" s="62">
        <f t="shared" si="10"/>
        <v>145756</v>
      </c>
      <c r="O21" s="51"/>
      <c r="P21" s="51"/>
      <c r="Q21" s="51"/>
      <c r="R21" s="51"/>
      <c r="S21" s="51"/>
      <c r="T21" s="51"/>
      <c r="U21" s="51"/>
    </row>
    <row r="22" spans="1:21">
      <c r="A22" s="46">
        <f t="shared" si="6"/>
        <v>16</v>
      </c>
      <c r="B22" s="46" t="s">
        <v>82</v>
      </c>
      <c r="C22" s="47" t="s">
        <v>82</v>
      </c>
      <c r="D22" s="48" t="s">
        <v>180</v>
      </c>
      <c r="E22" s="49" t="s">
        <v>82</v>
      </c>
      <c r="F22" s="50" t="s">
        <v>82</v>
      </c>
      <c r="G22" s="47">
        <v>1</v>
      </c>
      <c r="H22" s="61">
        <v>2015</v>
      </c>
      <c r="I22" s="66">
        <v>156000</v>
      </c>
      <c r="J22" s="63">
        <v>15</v>
      </c>
      <c r="K22" s="63">
        <f t="shared" si="7"/>
        <v>14</v>
      </c>
      <c r="L22" s="63">
        <f t="shared" si="8"/>
        <v>6.5666666666666673</v>
      </c>
      <c r="M22" s="64">
        <f t="shared" si="9"/>
        <v>10244.000000000002</v>
      </c>
      <c r="N22" s="62">
        <f t="shared" si="10"/>
        <v>145756</v>
      </c>
      <c r="O22" s="51"/>
      <c r="P22" s="51"/>
      <c r="Q22" s="51"/>
      <c r="R22" s="51"/>
      <c r="S22" s="51"/>
      <c r="T22" s="51"/>
      <c r="U22" s="51"/>
    </row>
    <row r="23" spans="1:21">
      <c r="A23" s="46">
        <f t="shared" si="6"/>
        <v>17</v>
      </c>
      <c r="B23" s="46" t="s">
        <v>82</v>
      </c>
      <c r="C23" s="47" t="s">
        <v>82</v>
      </c>
      <c r="D23" s="48" t="s">
        <v>181</v>
      </c>
      <c r="E23" s="49" t="s">
        <v>82</v>
      </c>
      <c r="F23" s="50" t="s">
        <v>82</v>
      </c>
      <c r="G23" s="47">
        <v>1</v>
      </c>
      <c r="H23" s="61">
        <v>2015</v>
      </c>
      <c r="I23" s="66">
        <v>156000</v>
      </c>
      <c r="J23" s="63">
        <v>15</v>
      </c>
      <c r="K23" s="63">
        <f t="shared" si="7"/>
        <v>14</v>
      </c>
      <c r="L23" s="63">
        <f t="shared" si="8"/>
        <v>6.5666666666666673</v>
      </c>
      <c r="M23" s="64">
        <f t="shared" si="9"/>
        <v>10244.000000000002</v>
      </c>
      <c r="N23" s="62">
        <f t="shared" si="10"/>
        <v>145756</v>
      </c>
      <c r="O23" s="51"/>
      <c r="P23" s="51"/>
      <c r="Q23" s="51"/>
      <c r="R23" s="51"/>
      <c r="S23" s="51"/>
      <c r="T23" s="51"/>
      <c r="U23" s="51"/>
    </row>
    <row r="24" spans="1:21">
      <c r="A24" s="46">
        <f t="shared" si="6"/>
        <v>18</v>
      </c>
      <c r="B24" s="46" t="s">
        <v>82</v>
      </c>
      <c r="C24" s="47" t="s">
        <v>82</v>
      </c>
      <c r="D24" s="48" t="s">
        <v>182</v>
      </c>
      <c r="E24" s="49" t="s">
        <v>82</v>
      </c>
      <c r="F24" s="50" t="s">
        <v>82</v>
      </c>
      <c r="G24" s="47">
        <v>1</v>
      </c>
      <c r="H24" s="61">
        <v>2015</v>
      </c>
      <c r="I24" s="66">
        <v>156000</v>
      </c>
      <c r="J24" s="63">
        <v>15</v>
      </c>
      <c r="K24" s="63">
        <f t="shared" si="7"/>
        <v>14</v>
      </c>
      <c r="L24" s="63">
        <f t="shared" si="8"/>
        <v>6.5666666666666673</v>
      </c>
      <c r="M24" s="64">
        <f t="shared" si="9"/>
        <v>10244.000000000002</v>
      </c>
      <c r="N24" s="62">
        <f t="shared" si="10"/>
        <v>145756</v>
      </c>
      <c r="O24" s="51"/>
      <c r="P24" s="51"/>
      <c r="Q24" s="51"/>
      <c r="R24" s="51"/>
      <c r="S24" s="51"/>
      <c r="T24" s="51"/>
      <c r="U24" s="51"/>
    </row>
    <row r="25" spans="1:21">
      <c r="A25" s="46">
        <f t="shared" si="6"/>
        <v>19</v>
      </c>
      <c r="B25" s="46" t="s">
        <v>82</v>
      </c>
      <c r="C25" s="47" t="s">
        <v>82</v>
      </c>
      <c r="D25" s="48" t="s">
        <v>183</v>
      </c>
      <c r="E25" s="49" t="s">
        <v>82</v>
      </c>
      <c r="F25" s="50" t="s">
        <v>82</v>
      </c>
      <c r="G25" s="47">
        <v>1</v>
      </c>
      <c r="H25" s="61">
        <v>2015</v>
      </c>
      <c r="I25" s="66">
        <v>156000</v>
      </c>
      <c r="J25" s="63">
        <v>15</v>
      </c>
      <c r="K25" s="63">
        <f t="shared" si="7"/>
        <v>14</v>
      </c>
      <c r="L25" s="63">
        <f t="shared" si="8"/>
        <v>6.5666666666666673</v>
      </c>
      <c r="M25" s="64">
        <f t="shared" si="9"/>
        <v>10244.000000000002</v>
      </c>
      <c r="N25" s="62">
        <f t="shared" si="10"/>
        <v>145756</v>
      </c>
      <c r="O25" s="51"/>
      <c r="P25" s="51"/>
      <c r="Q25" s="51"/>
      <c r="R25" s="51"/>
      <c r="S25" s="51"/>
      <c r="T25" s="51"/>
      <c r="U25" s="51"/>
    </row>
    <row r="26" spans="1:21">
      <c r="A26" s="46">
        <f t="shared" si="6"/>
        <v>20</v>
      </c>
      <c r="B26" s="46" t="s">
        <v>82</v>
      </c>
      <c r="C26" s="47" t="s">
        <v>82</v>
      </c>
      <c r="D26" s="48" t="s">
        <v>184</v>
      </c>
      <c r="E26" s="49" t="s">
        <v>82</v>
      </c>
      <c r="F26" s="50" t="s">
        <v>82</v>
      </c>
      <c r="G26" s="47">
        <v>1</v>
      </c>
      <c r="H26" s="61">
        <v>2015</v>
      </c>
      <c r="I26" s="66">
        <v>156000</v>
      </c>
      <c r="J26" s="63">
        <v>15</v>
      </c>
      <c r="K26" s="63">
        <f t="shared" si="7"/>
        <v>14</v>
      </c>
      <c r="L26" s="63">
        <f t="shared" si="8"/>
        <v>6.5666666666666673</v>
      </c>
      <c r="M26" s="64">
        <f t="shared" si="9"/>
        <v>10244.000000000002</v>
      </c>
      <c r="N26" s="62">
        <f t="shared" si="10"/>
        <v>145756</v>
      </c>
      <c r="O26" s="51"/>
      <c r="P26" s="51"/>
      <c r="Q26" s="51"/>
      <c r="R26" s="51"/>
      <c r="S26" s="51"/>
      <c r="T26" s="51"/>
      <c r="U26" s="51"/>
    </row>
    <row r="27" spans="1:21">
      <c r="A27" s="46">
        <f t="shared" si="6"/>
        <v>21</v>
      </c>
      <c r="B27" s="46" t="s">
        <v>82</v>
      </c>
      <c r="C27" s="47" t="s">
        <v>82</v>
      </c>
      <c r="D27" s="48" t="s">
        <v>185</v>
      </c>
      <c r="E27" s="49" t="s">
        <v>82</v>
      </c>
      <c r="F27" s="50" t="s">
        <v>82</v>
      </c>
      <c r="G27" s="47">
        <v>1</v>
      </c>
      <c r="H27" s="61">
        <v>2015</v>
      </c>
      <c r="I27" s="66">
        <v>156000</v>
      </c>
      <c r="J27" s="63">
        <v>15</v>
      </c>
      <c r="K27" s="63">
        <f t="shared" si="7"/>
        <v>14</v>
      </c>
      <c r="L27" s="63">
        <f t="shared" si="8"/>
        <v>6.5666666666666673</v>
      </c>
      <c r="M27" s="64">
        <f t="shared" si="9"/>
        <v>10244.000000000002</v>
      </c>
      <c r="N27" s="62">
        <f t="shared" si="10"/>
        <v>145756</v>
      </c>
      <c r="O27" s="51"/>
      <c r="P27" s="51"/>
      <c r="Q27" s="51"/>
      <c r="R27" s="51"/>
      <c r="S27" s="51"/>
      <c r="T27" s="51"/>
      <c r="U27" s="51"/>
    </row>
    <row r="28" spans="1:21">
      <c r="A28" s="46">
        <f t="shared" si="6"/>
        <v>22</v>
      </c>
      <c r="B28" s="46" t="s">
        <v>82</v>
      </c>
      <c r="C28" s="47" t="s">
        <v>82</v>
      </c>
      <c r="D28" s="48" t="s">
        <v>186</v>
      </c>
      <c r="E28" s="49" t="s">
        <v>82</v>
      </c>
      <c r="F28" s="50" t="s">
        <v>82</v>
      </c>
      <c r="G28" s="47">
        <v>1</v>
      </c>
      <c r="H28" s="61">
        <v>2015</v>
      </c>
      <c r="I28" s="66">
        <v>156000</v>
      </c>
      <c r="J28" s="63">
        <v>15</v>
      </c>
      <c r="K28" s="63">
        <f t="shared" si="7"/>
        <v>14</v>
      </c>
      <c r="L28" s="63">
        <f t="shared" si="8"/>
        <v>6.5666666666666673</v>
      </c>
      <c r="M28" s="64">
        <f t="shared" si="9"/>
        <v>10244.000000000002</v>
      </c>
      <c r="N28" s="62">
        <f t="shared" si="10"/>
        <v>145756</v>
      </c>
      <c r="O28" s="51"/>
      <c r="P28" s="51"/>
      <c r="Q28" s="51"/>
      <c r="R28" s="51"/>
      <c r="S28" s="51"/>
      <c r="T28" s="51"/>
      <c r="U28" s="51"/>
    </row>
    <row r="29" spans="1:21">
      <c r="A29" s="46">
        <f t="shared" si="6"/>
        <v>23</v>
      </c>
      <c r="B29" s="46" t="s">
        <v>82</v>
      </c>
      <c r="C29" s="47" t="s">
        <v>82</v>
      </c>
      <c r="D29" s="48" t="s">
        <v>187</v>
      </c>
      <c r="E29" s="49" t="s">
        <v>82</v>
      </c>
      <c r="F29" s="50" t="s">
        <v>82</v>
      </c>
      <c r="G29" s="47">
        <v>1</v>
      </c>
      <c r="H29" s="61">
        <v>2015</v>
      </c>
      <c r="I29" s="66">
        <v>156000</v>
      </c>
      <c r="J29" s="63">
        <v>15</v>
      </c>
      <c r="K29" s="63">
        <f t="shared" si="7"/>
        <v>14</v>
      </c>
      <c r="L29" s="63">
        <f t="shared" si="8"/>
        <v>6.5666666666666673</v>
      </c>
      <c r="M29" s="64">
        <f t="shared" si="9"/>
        <v>10244.000000000002</v>
      </c>
      <c r="N29" s="62">
        <f t="shared" si="10"/>
        <v>145756</v>
      </c>
      <c r="O29" s="51"/>
      <c r="P29" s="51"/>
      <c r="Q29" s="51"/>
      <c r="R29" s="51"/>
      <c r="S29" s="51"/>
      <c r="T29" s="51"/>
      <c r="U29" s="51"/>
    </row>
    <row r="30" spans="1:21">
      <c r="A30" s="46">
        <f t="shared" si="6"/>
        <v>24</v>
      </c>
      <c r="B30" s="46" t="s">
        <v>82</v>
      </c>
      <c r="C30" s="47" t="s">
        <v>82</v>
      </c>
      <c r="D30" s="48" t="s">
        <v>188</v>
      </c>
      <c r="E30" s="49" t="s">
        <v>82</v>
      </c>
      <c r="F30" s="50" t="s">
        <v>82</v>
      </c>
      <c r="G30" s="47">
        <v>1</v>
      </c>
      <c r="H30" s="61">
        <v>2015</v>
      </c>
      <c r="I30" s="66">
        <v>156000</v>
      </c>
      <c r="J30" s="63">
        <v>15</v>
      </c>
      <c r="K30" s="63">
        <f t="shared" si="7"/>
        <v>14</v>
      </c>
      <c r="L30" s="63">
        <f t="shared" si="8"/>
        <v>6.5666666666666673</v>
      </c>
      <c r="M30" s="64">
        <f t="shared" si="9"/>
        <v>10244.000000000002</v>
      </c>
      <c r="N30" s="62">
        <f t="shared" si="10"/>
        <v>145756</v>
      </c>
      <c r="O30" s="51"/>
      <c r="P30" s="51"/>
      <c r="Q30" s="51"/>
      <c r="R30" s="51"/>
      <c r="S30" s="51"/>
      <c r="T30" s="51"/>
      <c r="U30" s="51"/>
    </row>
    <row r="31" spans="1:21">
      <c r="A31" s="46">
        <f t="shared" si="6"/>
        <v>25</v>
      </c>
      <c r="B31" s="46" t="s">
        <v>82</v>
      </c>
      <c r="C31" s="47" t="s">
        <v>82</v>
      </c>
      <c r="D31" s="48" t="s">
        <v>189</v>
      </c>
      <c r="E31" s="49" t="s">
        <v>82</v>
      </c>
      <c r="F31" s="50" t="s">
        <v>82</v>
      </c>
      <c r="G31" s="47">
        <v>1</v>
      </c>
      <c r="H31" s="61">
        <v>2015</v>
      </c>
      <c r="I31" s="66">
        <v>156000</v>
      </c>
      <c r="J31" s="63">
        <v>15</v>
      </c>
      <c r="K31" s="63">
        <f t="shared" si="7"/>
        <v>14</v>
      </c>
      <c r="L31" s="63">
        <f t="shared" si="8"/>
        <v>6.5666666666666673</v>
      </c>
      <c r="M31" s="64">
        <f t="shared" si="9"/>
        <v>10244.000000000002</v>
      </c>
      <c r="N31" s="62">
        <f t="shared" si="10"/>
        <v>145756</v>
      </c>
      <c r="O31" s="51"/>
      <c r="P31" s="51"/>
      <c r="Q31" s="51"/>
      <c r="R31" s="51"/>
      <c r="S31" s="51"/>
      <c r="T31" s="51"/>
      <c r="U31" s="51"/>
    </row>
    <row r="32" spans="1:21">
      <c r="A32" s="46">
        <f t="shared" si="6"/>
        <v>26</v>
      </c>
      <c r="B32" s="46" t="s">
        <v>82</v>
      </c>
      <c r="C32" s="47" t="s">
        <v>82</v>
      </c>
      <c r="D32" s="48" t="s">
        <v>190</v>
      </c>
      <c r="E32" s="49" t="s">
        <v>82</v>
      </c>
      <c r="F32" s="50" t="s">
        <v>82</v>
      </c>
      <c r="G32" s="47">
        <v>1</v>
      </c>
      <c r="H32" s="61">
        <v>2015</v>
      </c>
      <c r="I32" s="66">
        <v>156000</v>
      </c>
      <c r="J32" s="63">
        <v>15</v>
      </c>
      <c r="K32" s="63">
        <f t="shared" si="7"/>
        <v>14</v>
      </c>
      <c r="L32" s="63">
        <f t="shared" si="8"/>
        <v>6.5666666666666673</v>
      </c>
      <c r="M32" s="64">
        <f t="shared" si="9"/>
        <v>10244.000000000002</v>
      </c>
      <c r="N32" s="62">
        <f t="shared" si="10"/>
        <v>145756</v>
      </c>
      <c r="O32" s="51"/>
      <c r="P32" s="51"/>
      <c r="Q32" s="51"/>
      <c r="R32" s="51"/>
      <c r="S32" s="51"/>
      <c r="T32" s="51"/>
      <c r="U32" s="51"/>
    </row>
    <row r="33" spans="1:21">
      <c r="A33" s="46">
        <f t="shared" si="6"/>
        <v>27</v>
      </c>
      <c r="B33" s="46" t="s">
        <v>82</v>
      </c>
      <c r="C33" s="47" t="s">
        <v>82</v>
      </c>
      <c r="D33" s="48" t="s">
        <v>191</v>
      </c>
      <c r="E33" s="49" t="s">
        <v>82</v>
      </c>
      <c r="F33" s="50" t="s">
        <v>82</v>
      </c>
      <c r="G33" s="47">
        <v>1</v>
      </c>
      <c r="H33" s="61">
        <v>2015</v>
      </c>
      <c r="I33" s="66">
        <v>156000</v>
      </c>
      <c r="J33" s="63">
        <v>15</v>
      </c>
      <c r="K33" s="63">
        <f t="shared" si="7"/>
        <v>14</v>
      </c>
      <c r="L33" s="63">
        <f t="shared" si="8"/>
        <v>6.5666666666666673</v>
      </c>
      <c r="M33" s="64">
        <f t="shared" si="9"/>
        <v>10244.000000000002</v>
      </c>
      <c r="N33" s="62">
        <f t="shared" si="10"/>
        <v>145756</v>
      </c>
      <c r="O33" s="51"/>
      <c r="P33" s="51"/>
      <c r="Q33" s="51"/>
      <c r="R33" s="51"/>
      <c r="S33" s="51"/>
      <c r="T33" s="51"/>
      <c r="U33" s="51"/>
    </row>
    <row r="34" spans="1:21">
      <c r="A34" s="46">
        <f t="shared" si="6"/>
        <v>28</v>
      </c>
      <c r="B34" s="46" t="s">
        <v>82</v>
      </c>
      <c r="C34" s="47" t="s">
        <v>82</v>
      </c>
      <c r="D34" s="48" t="s">
        <v>192</v>
      </c>
      <c r="E34" s="49" t="s">
        <v>82</v>
      </c>
      <c r="F34" s="50" t="s">
        <v>82</v>
      </c>
      <c r="G34" s="47">
        <v>1</v>
      </c>
      <c r="H34" s="61">
        <v>2015</v>
      </c>
      <c r="I34" s="66">
        <v>156000</v>
      </c>
      <c r="J34" s="63">
        <v>15</v>
      </c>
      <c r="K34" s="63">
        <f t="shared" si="7"/>
        <v>14</v>
      </c>
      <c r="L34" s="63">
        <f t="shared" si="8"/>
        <v>6.5666666666666673</v>
      </c>
      <c r="M34" s="64">
        <f t="shared" si="9"/>
        <v>10244.000000000002</v>
      </c>
      <c r="N34" s="62">
        <f t="shared" si="10"/>
        <v>145756</v>
      </c>
      <c r="O34" s="51"/>
      <c r="P34" s="51"/>
      <c r="Q34" s="51"/>
      <c r="R34" s="51"/>
      <c r="S34" s="51"/>
      <c r="T34" s="51"/>
      <c r="U34" s="51"/>
    </row>
    <row r="35" spans="1:21">
      <c r="A35" s="46">
        <f t="shared" si="6"/>
        <v>29</v>
      </c>
      <c r="B35" s="46" t="s">
        <v>82</v>
      </c>
      <c r="C35" s="47" t="s">
        <v>82</v>
      </c>
      <c r="D35" s="48" t="s">
        <v>193</v>
      </c>
      <c r="E35" s="49" t="s">
        <v>82</v>
      </c>
      <c r="F35" s="50" t="s">
        <v>82</v>
      </c>
      <c r="G35" s="47">
        <v>1</v>
      </c>
      <c r="H35" s="61">
        <v>2015</v>
      </c>
      <c r="I35" s="66">
        <v>156000</v>
      </c>
      <c r="J35" s="63">
        <v>15</v>
      </c>
      <c r="K35" s="63">
        <f t="shared" si="7"/>
        <v>14</v>
      </c>
      <c r="L35" s="63">
        <f t="shared" si="8"/>
        <v>6.5666666666666673</v>
      </c>
      <c r="M35" s="64">
        <f t="shared" si="9"/>
        <v>10244.000000000002</v>
      </c>
      <c r="N35" s="62">
        <f t="shared" si="10"/>
        <v>145756</v>
      </c>
      <c r="O35" s="51"/>
      <c r="P35" s="51"/>
      <c r="Q35" s="51"/>
      <c r="R35" s="51"/>
      <c r="S35" s="51"/>
      <c r="T35" s="51"/>
      <c r="U35" s="51"/>
    </row>
    <row r="36" spans="1:21">
      <c r="A36" s="46">
        <f t="shared" si="6"/>
        <v>30</v>
      </c>
      <c r="B36" s="46" t="s">
        <v>82</v>
      </c>
      <c r="C36" s="47" t="s">
        <v>82</v>
      </c>
      <c r="D36" s="48" t="s">
        <v>194</v>
      </c>
      <c r="E36" s="49" t="s">
        <v>82</v>
      </c>
      <c r="F36" s="50" t="s">
        <v>82</v>
      </c>
      <c r="G36" s="47">
        <v>1</v>
      </c>
      <c r="H36" s="61">
        <v>2015</v>
      </c>
      <c r="I36" s="66">
        <v>156000</v>
      </c>
      <c r="J36" s="63">
        <v>15</v>
      </c>
      <c r="K36" s="63">
        <f t="shared" si="7"/>
        <v>14</v>
      </c>
      <c r="L36" s="63">
        <f t="shared" si="8"/>
        <v>6.5666666666666673</v>
      </c>
      <c r="M36" s="64">
        <f t="shared" si="9"/>
        <v>10244.000000000002</v>
      </c>
      <c r="N36" s="62">
        <f t="shared" si="10"/>
        <v>145756</v>
      </c>
      <c r="O36" s="51"/>
      <c r="P36" s="51"/>
      <c r="Q36" s="51"/>
      <c r="R36" s="51"/>
      <c r="S36" s="51"/>
      <c r="T36" s="51"/>
      <c r="U36" s="51"/>
    </row>
    <row r="37" spans="1:21">
      <c r="A37" s="46">
        <f t="shared" si="6"/>
        <v>31</v>
      </c>
      <c r="B37" s="46" t="s">
        <v>82</v>
      </c>
      <c r="C37" s="47" t="s">
        <v>82</v>
      </c>
      <c r="D37" s="48" t="s">
        <v>195</v>
      </c>
      <c r="E37" s="49" t="s">
        <v>82</v>
      </c>
      <c r="F37" s="50" t="s">
        <v>82</v>
      </c>
      <c r="G37" s="47">
        <v>1</v>
      </c>
      <c r="H37" s="61">
        <v>2015</v>
      </c>
      <c r="I37" s="66">
        <v>156000</v>
      </c>
      <c r="J37" s="63">
        <v>15</v>
      </c>
      <c r="K37" s="63">
        <f t="shared" si="7"/>
        <v>14</v>
      </c>
      <c r="L37" s="63">
        <f t="shared" si="8"/>
        <v>6.5666666666666673</v>
      </c>
      <c r="M37" s="64">
        <f t="shared" si="9"/>
        <v>10244.000000000002</v>
      </c>
      <c r="N37" s="62">
        <f t="shared" si="10"/>
        <v>145756</v>
      </c>
      <c r="O37" s="51"/>
      <c r="P37" s="51"/>
      <c r="Q37" s="51"/>
      <c r="R37" s="51"/>
      <c r="S37" s="51"/>
      <c r="T37" s="51"/>
      <c r="U37" s="51"/>
    </row>
    <row r="38" spans="1:21">
      <c r="A38" s="46">
        <f t="shared" si="6"/>
        <v>32</v>
      </c>
      <c r="B38" s="46" t="s">
        <v>82</v>
      </c>
      <c r="C38" s="47" t="s">
        <v>82</v>
      </c>
      <c r="D38" s="48" t="s">
        <v>196</v>
      </c>
      <c r="E38" s="49" t="s">
        <v>82</v>
      </c>
      <c r="F38" s="50" t="s">
        <v>82</v>
      </c>
      <c r="G38" s="47">
        <v>1</v>
      </c>
      <c r="H38" s="61">
        <v>2015</v>
      </c>
      <c r="I38" s="66">
        <v>156000</v>
      </c>
      <c r="J38" s="63">
        <v>15</v>
      </c>
      <c r="K38" s="63">
        <f t="shared" si="7"/>
        <v>14</v>
      </c>
      <c r="L38" s="63">
        <f t="shared" si="8"/>
        <v>6.5666666666666673</v>
      </c>
      <c r="M38" s="64">
        <f t="shared" si="9"/>
        <v>10244.000000000002</v>
      </c>
      <c r="N38" s="62">
        <f t="shared" si="10"/>
        <v>145756</v>
      </c>
      <c r="O38" s="51"/>
      <c r="P38" s="51"/>
      <c r="Q38" s="51"/>
      <c r="R38" s="51"/>
      <c r="S38" s="51"/>
      <c r="T38" s="51"/>
      <c r="U38" s="51"/>
    </row>
    <row r="39" spans="1:21">
      <c r="A39" s="46">
        <f t="shared" si="6"/>
        <v>33</v>
      </c>
      <c r="B39" s="46" t="s">
        <v>82</v>
      </c>
      <c r="C39" s="47" t="s">
        <v>82</v>
      </c>
      <c r="D39" s="48" t="s">
        <v>197</v>
      </c>
      <c r="E39" s="49" t="s">
        <v>82</v>
      </c>
      <c r="F39" s="50" t="s">
        <v>82</v>
      </c>
      <c r="G39" s="47">
        <v>1</v>
      </c>
      <c r="H39" s="61">
        <v>2015</v>
      </c>
      <c r="I39" s="66">
        <v>156000</v>
      </c>
      <c r="J39" s="63">
        <v>15</v>
      </c>
      <c r="K39" s="63">
        <f t="shared" si="7"/>
        <v>14</v>
      </c>
      <c r="L39" s="63">
        <f t="shared" si="8"/>
        <v>6.5666666666666673</v>
      </c>
      <c r="M39" s="64">
        <f t="shared" si="9"/>
        <v>10244.000000000002</v>
      </c>
      <c r="N39" s="62">
        <f t="shared" si="10"/>
        <v>145756</v>
      </c>
      <c r="O39" s="51"/>
      <c r="P39" s="51"/>
      <c r="Q39" s="51"/>
      <c r="R39" s="51"/>
      <c r="S39" s="51"/>
      <c r="T39" s="51"/>
      <c r="U39" s="51"/>
    </row>
    <row r="40" spans="1:21">
      <c r="A40" s="46">
        <f t="shared" si="6"/>
        <v>34</v>
      </c>
      <c r="B40" s="46" t="s">
        <v>82</v>
      </c>
      <c r="C40" s="47" t="s">
        <v>82</v>
      </c>
      <c r="D40" s="48" t="s">
        <v>198</v>
      </c>
      <c r="E40" s="49" t="s">
        <v>82</v>
      </c>
      <c r="F40" s="50" t="s">
        <v>82</v>
      </c>
      <c r="G40" s="47">
        <v>1</v>
      </c>
      <c r="H40" s="61">
        <v>2015</v>
      </c>
      <c r="I40" s="66">
        <v>156000</v>
      </c>
      <c r="J40" s="63">
        <v>15</v>
      </c>
      <c r="K40" s="63">
        <f t="shared" si="7"/>
        <v>14</v>
      </c>
      <c r="L40" s="63">
        <f t="shared" si="8"/>
        <v>6.5666666666666673</v>
      </c>
      <c r="M40" s="64">
        <f t="shared" si="9"/>
        <v>10244.000000000002</v>
      </c>
      <c r="N40" s="62">
        <f t="shared" si="10"/>
        <v>145756</v>
      </c>
      <c r="O40" s="51"/>
      <c r="P40" s="51"/>
      <c r="Q40" s="51"/>
      <c r="R40" s="51"/>
      <c r="S40" s="51"/>
      <c r="T40" s="51"/>
      <c r="U40" s="51"/>
    </row>
    <row r="41" spans="1:21">
      <c r="A41" s="46">
        <f t="shared" si="6"/>
        <v>35</v>
      </c>
      <c r="B41" s="46" t="s">
        <v>82</v>
      </c>
      <c r="C41" s="47" t="s">
        <v>82</v>
      </c>
      <c r="D41" s="48" t="s">
        <v>179</v>
      </c>
      <c r="E41" s="49" t="s">
        <v>82</v>
      </c>
      <c r="F41" s="50" t="s">
        <v>82</v>
      </c>
      <c r="G41" s="47">
        <v>1</v>
      </c>
      <c r="H41" s="61">
        <v>2015</v>
      </c>
      <c r="I41" s="66">
        <v>156000</v>
      </c>
      <c r="J41" s="63">
        <v>15</v>
      </c>
      <c r="K41" s="63">
        <f t="shared" si="7"/>
        <v>14</v>
      </c>
      <c r="L41" s="63">
        <f t="shared" si="8"/>
        <v>6.5666666666666673</v>
      </c>
      <c r="M41" s="64">
        <f t="shared" si="9"/>
        <v>10244.000000000002</v>
      </c>
      <c r="N41" s="62">
        <f t="shared" si="10"/>
        <v>145756</v>
      </c>
      <c r="O41" s="51"/>
      <c r="P41" s="51"/>
      <c r="Q41" s="51"/>
      <c r="R41" s="51"/>
      <c r="S41" s="51"/>
      <c r="T41" s="51"/>
      <c r="U41" s="51"/>
    </row>
    <row r="42" spans="1:21">
      <c r="A42" s="46">
        <f t="shared" si="6"/>
        <v>36</v>
      </c>
      <c r="B42" s="46" t="s">
        <v>82</v>
      </c>
      <c r="C42" s="47" t="s">
        <v>82</v>
      </c>
      <c r="D42" s="48" t="s">
        <v>199</v>
      </c>
      <c r="E42" s="49" t="s">
        <v>82</v>
      </c>
      <c r="F42" s="50" t="s">
        <v>82</v>
      </c>
      <c r="G42" s="47">
        <v>1</v>
      </c>
      <c r="H42" s="61">
        <v>2015</v>
      </c>
      <c r="I42" s="66">
        <v>156000</v>
      </c>
      <c r="J42" s="63">
        <v>15</v>
      </c>
      <c r="K42" s="63">
        <f t="shared" si="7"/>
        <v>14</v>
      </c>
      <c r="L42" s="63">
        <f t="shared" si="8"/>
        <v>6.5666666666666673</v>
      </c>
      <c r="M42" s="64">
        <f t="shared" si="9"/>
        <v>10244.000000000002</v>
      </c>
      <c r="N42" s="62">
        <f t="shared" si="10"/>
        <v>145756</v>
      </c>
      <c r="O42" s="51"/>
      <c r="P42" s="51"/>
      <c r="Q42" s="51"/>
      <c r="R42" s="51"/>
      <c r="S42" s="51"/>
      <c r="T42" s="51"/>
      <c r="U42" s="51"/>
    </row>
    <row r="43" spans="1:21">
      <c r="A43" s="46">
        <f t="shared" si="6"/>
        <v>37</v>
      </c>
      <c r="B43" s="46" t="s">
        <v>82</v>
      </c>
      <c r="C43" s="47" t="s">
        <v>82</v>
      </c>
      <c r="D43" s="48" t="s">
        <v>200</v>
      </c>
      <c r="E43" s="49" t="s">
        <v>82</v>
      </c>
      <c r="F43" s="50" t="s">
        <v>82</v>
      </c>
      <c r="G43" s="47">
        <v>1</v>
      </c>
      <c r="H43" s="61">
        <v>2015</v>
      </c>
      <c r="I43" s="66">
        <v>156000</v>
      </c>
      <c r="J43" s="63">
        <v>15</v>
      </c>
      <c r="K43" s="63">
        <f t="shared" si="7"/>
        <v>14</v>
      </c>
      <c r="L43" s="63">
        <f t="shared" si="8"/>
        <v>6.5666666666666673</v>
      </c>
      <c r="M43" s="64">
        <f t="shared" si="9"/>
        <v>10244.000000000002</v>
      </c>
      <c r="N43" s="62">
        <f t="shared" si="10"/>
        <v>145756</v>
      </c>
      <c r="O43" s="51"/>
      <c r="P43" s="51"/>
      <c r="Q43" s="51"/>
      <c r="R43" s="51"/>
      <c r="S43" s="51"/>
      <c r="T43" s="51"/>
      <c r="U43" s="51"/>
    </row>
    <row r="44" spans="1:21">
      <c r="A44" s="46">
        <f t="shared" si="6"/>
        <v>38</v>
      </c>
      <c r="B44" s="46" t="s">
        <v>82</v>
      </c>
      <c r="C44" s="47" t="s">
        <v>82</v>
      </c>
      <c r="D44" s="48" t="s">
        <v>201</v>
      </c>
      <c r="E44" s="49" t="s">
        <v>82</v>
      </c>
      <c r="F44" s="50" t="s">
        <v>82</v>
      </c>
      <c r="G44" s="47">
        <v>1</v>
      </c>
      <c r="H44" s="61">
        <v>2015</v>
      </c>
      <c r="I44" s="66">
        <v>156000</v>
      </c>
      <c r="J44" s="63">
        <v>15</v>
      </c>
      <c r="K44" s="63">
        <f t="shared" si="7"/>
        <v>14</v>
      </c>
      <c r="L44" s="63">
        <f t="shared" si="8"/>
        <v>6.5666666666666673</v>
      </c>
      <c r="M44" s="64">
        <f t="shared" si="9"/>
        <v>10244.000000000002</v>
      </c>
      <c r="N44" s="62">
        <f t="shared" si="10"/>
        <v>145756</v>
      </c>
      <c r="O44" s="51"/>
      <c r="P44" s="51"/>
      <c r="Q44" s="51"/>
      <c r="R44" s="51"/>
      <c r="S44" s="51"/>
      <c r="T44" s="51"/>
      <c r="U44" s="51"/>
    </row>
    <row r="45" spans="1:21">
      <c r="A45" s="46">
        <f t="shared" ref="A45:A63" si="11">A44+1</f>
        <v>39</v>
      </c>
      <c r="B45" s="46" t="s">
        <v>82</v>
      </c>
      <c r="C45" s="47" t="s">
        <v>82</v>
      </c>
      <c r="D45" s="48" t="s">
        <v>202</v>
      </c>
      <c r="E45" s="49" t="s">
        <v>82</v>
      </c>
      <c r="F45" s="50" t="s">
        <v>82</v>
      </c>
      <c r="G45" s="47">
        <v>1</v>
      </c>
      <c r="H45" s="61">
        <v>2015</v>
      </c>
      <c r="I45" s="66">
        <v>156000</v>
      </c>
      <c r="J45" s="63">
        <v>15</v>
      </c>
      <c r="K45" s="63">
        <f t="shared" ref="K45:K63" si="12">+J45-(2021-2020)</f>
        <v>14</v>
      </c>
      <c r="L45" s="63">
        <f t="shared" ref="L45:L63" si="13">+(((J45-K45)/J45 *100)-0.1)</f>
        <v>6.5666666666666673</v>
      </c>
      <c r="M45" s="64">
        <f t="shared" ref="M45:M63" si="14">I45*L45/100</f>
        <v>10244.000000000002</v>
      </c>
      <c r="N45" s="62">
        <f t="shared" ref="N45:N63" si="15">I45 - (L45/100*I45)</f>
        <v>145756</v>
      </c>
      <c r="O45" s="51"/>
      <c r="P45" s="51"/>
      <c r="Q45" s="51"/>
      <c r="R45" s="51"/>
      <c r="S45" s="51"/>
      <c r="T45" s="51"/>
      <c r="U45" s="51"/>
    </row>
    <row r="46" spans="1:21">
      <c r="A46" s="46">
        <f t="shared" si="11"/>
        <v>40</v>
      </c>
      <c r="B46" s="46" t="s">
        <v>82</v>
      </c>
      <c r="C46" s="47" t="s">
        <v>82</v>
      </c>
      <c r="D46" s="48" t="s">
        <v>203</v>
      </c>
      <c r="E46" s="49" t="s">
        <v>82</v>
      </c>
      <c r="F46" s="50" t="s">
        <v>82</v>
      </c>
      <c r="G46" s="47">
        <v>1</v>
      </c>
      <c r="H46" s="61">
        <v>2015</v>
      </c>
      <c r="I46" s="66">
        <v>156000</v>
      </c>
      <c r="J46" s="63">
        <v>15</v>
      </c>
      <c r="K46" s="63">
        <f t="shared" si="12"/>
        <v>14</v>
      </c>
      <c r="L46" s="63">
        <f t="shared" si="13"/>
        <v>6.5666666666666673</v>
      </c>
      <c r="M46" s="64">
        <f t="shared" si="14"/>
        <v>10244.000000000002</v>
      </c>
      <c r="N46" s="62">
        <f t="shared" si="15"/>
        <v>145756</v>
      </c>
      <c r="O46" s="51"/>
      <c r="P46" s="51"/>
      <c r="Q46" s="51"/>
      <c r="R46" s="51"/>
      <c r="S46" s="51"/>
      <c r="T46" s="51"/>
      <c r="U46" s="51"/>
    </row>
    <row r="47" spans="1:21">
      <c r="A47" s="46">
        <f t="shared" si="11"/>
        <v>41</v>
      </c>
      <c r="B47" s="46" t="s">
        <v>82</v>
      </c>
      <c r="C47" s="47" t="s">
        <v>82</v>
      </c>
      <c r="D47" s="48" t="s">
        <v>204</v>
      </c>
      <c r="E47" s="49" t="s">
        <v>82</v>
      </c>
      <c r="F47" s="50" t="s">
        <v>82</v>
      </c>
      <c r="G47" s="47">
        <v>1</v>
      </c>
      <c r="H47" s="61">
        <v>2015</v>
      </c>
      <c r="I47" s="66">
        <v>156000</v>
      </c>
      <c r="J47" s="63">
        <v>15</v>
      </c>
      <c r="K47" s="63">
        <f t="shared" si="12"/>
        <v>14</v>
      </c>
      <c r="L47" s="63">
        <f t="shared" si="13"/>
        <v>6.5666666666666673</v>
      </c>
      <c r="M47" s="64">
        <f t="shared" si="14"/>
        <v>10244.000000000002</v>
      </c>
      <c r="N47" s="62">
        <f t="shared" si="15"/>
        <v>145756</v>
      </c>
      <c r="O47" s="51"/>
      <c r="P47" s="51"/>
      <c r="Q47" s="51"/>
      <c r="R47" s="51"/>
      <c r="S47" s="51"/>
      <c r="T47" s="51"/>
      <c r="U47" s="51"/>
    </row>
    <row r="48" spans="1:21">
      <c r="A48" s="46">
        <f t="shared" si="11"/>
        <v>42</v>
      </c>
      <c r="B48" s="46" t="s">
        <v>82</v>
      </c>
      <c r="C48" s="47" t="s">
        <v>82</v>
      </c>
      <c r="D48" s="48" t="s">
        <v>205</v>
      </c>
      <c r="E48" s="49" t="s">
        <v>82</v>
      </c>
      <c r="F48" s="50" t="s">
        <v>82</v>
      </c>
      <c r="G48" s="47">
        <v>1</v>
      </c>
      <c r="H48" s="61">
        <v>2015</v>
      </c>
      <c r="I48" s="66">
        <v>156000</v>
      </c>
      <c r="J48" s="63">
        <v>15</v>
      </c>
      <c r="K48" s="63">
        <f t="shared" si="12"/>
        <v>14</v>
      </c>
      <c r="L48" s="63">
        <f t="shared" si="13"/>
        <v>6.5666666666666673</v>
      </c>
      <c r="M48" s="64">
        <f t="shared" si="14"/>
        <v>10244.000000000002</v>
      </c>
      <c r="N48" s="62">
        <f t="shared" si="15"/>
        <v>145756</v>
      </c>
      <c r="O48" s="51"/>
      <c r="P48" s="51"/>
      <c r="Q48" s="51"/>
      <c r="R48" s="51"/>
      <c r="S48" s="51"/>
      <c r="T48" s="51"/>
      <c r="U48" s="51"/>
    </row>
    <row r="49" spans="1:21">
      <c r="A49" s="46">
        <f t="shared" si="11"/>
        <v>43</v>
      </c>
      <c r="B49" s="46" t="s">
        <v>82</v>
      </c>
      <c r="C49" s="47" t="s">
        <v>82</v>
      </c>
      <c r="D49" s="48" t="s">
        <v>206</v>
      </c>
      <c r="E49" s="49" t="s">
        <v>82</v>
      </c>
      <c r="F49" s="50" t="s">
        <v>82</v>
      </c>
      <c r="G49" s="47">
        <v>1</v>
      </c>
      <c r="H49" s="61">
        <v>2015</v>
      </c>
      <c r="I49" s="66">
        <v>156000</v>
      </c>
      <c r="J49" s="63">
        <v>15</v>
      </c>
      <c r="K49" s="63">
        <f t="shared" si="12"/>
        <v>14</v>
      </c>
      <c r="L49" s="63">
        <f t="shared" si="13"/>
        <v>6.5666666666666673</v>
      </c>
      <c r="M49" s="64">
        <f t="shared" si="14"/>
        <v>10244.000000000002</v>
      </c>
      <c r="N49" s="62">
        <f t="shared" si="15"/>
        <v>145756</v>
      </c>
      <c r="O49" s="51"/>
      <c r="P49" s="51"/>
      <c r="Q49" s="51"/>
      <c r="R49" s="51"/>
      <c r="S49" s="51"/>
      <c r="T49" s="51"/>
      <c r="U49" s="51"/>
    </row>
    <row r="50" spans="1:21">
      <c r="A50" s="46">
        <f t="shared" si="11"/>
        <v>44</v>
      </c>
      <c r="B50" s="46" t="s">
        <v>82</v>
      </c>
      <c r="C50" s="47" t="s">
        <v>82</v>
      </c>
      <c r="D50" s="48" t="s">
        <v>207</v>
      </c>
      <c r="E50" s="49" t="s">
        <v>82</v>
      </c>
      <c r="F50" s="50" t="s">
        <v>82</v>
      </c>
      <c r="G50" s="47">
        <v>1</v>
      </c>
      <c r="H50" s="61">
        <v>2015</v>
      </c>
      <c r="I50" s="66">
        <v>156000</v>
      </c>
      <c r="J50" s="63">
        <v>15</v>
      </c>
      <c r="K50" s="63">
        <f t="shared" si="12"/>
        <v>14</v>
      </c>
      <c r="L50" s="63">
        <f t="shared" si="13"/>
        <v>6.5666666666666673</v>
      </c>
      <c r="M50" s="64">
        <f t="shared" si="14"/>
        <v>10244.000000000002</v>
      </c>
      <c r="N50" s="62">
        <f t="shared" si="15"/>
        <v>145756</v>
      </c>
      <c r="O50" s="51"/>
      <c r="P50" s="51"/>
      <c r="Q50" s="51"/>
      <c r="R50" s="51"/>
      <c r="S50" s="51"/>
      <c r="T50" s="51"/>
      <c r="U50" s="51"/>
    </row>
    <row r="51" spans="1:21">
      <c r="A51" s="46">
        <f t="shared" si="11"/>
        <v>45</v>
      </c>
      <c r="B51" s="46" t="s">
        <v>82</v>
      </c>
      <c r="C51" s="47" t="s">
        <v>82</v>
      </c>
      <c r="D51" s="48" t="s">
        <v>208</v>
      </c>
      <c r="E51" s="49" t="s">
        <v>82</v>
      </c>
      <c r="F51" s="50" t="s">
        <v>82</v>
      </c>
      <c r="G51" s="47">
        <v>1</v>
      </c>
      <c r="H51" s="61">
        <v>2015</v>
      </c>
      <c r="I51" s="66">
        <v>156000</v>
      </c>
      <c r="J51" s="63">
        <v>15</v>
      </c>
      <c r="K51" s="63">
        <f t="shared" si="12"/>
        <v>14</v>
      </c>
      <c r="L51" s="63">
        <f t="shared" si="13"/>
        <v>6.5666666666666673</v>
      </c>
      <c r="M51" s="64">
        <f t="shared" si="14"/>
        <v>10244.000000000002</v>
      </c>
      <c r="N51" s="62">
        <f t="shared" si="15"/>
        <v>145756</v>
      </c>
      <c r="O51" s="51"/>
      <c r="P51" s="51"/>
      <c r="Q51" s="51"/>
      <c r="R51" s="51"/>
      <c r="S51" s="51"/>
      <c r="T51" s="51"/>
      <c r="U51" s="51"/>
    </row>
    <row r="52" spans="1:21">
      <c r="A52" s="46">
        <f t="shared" si="11"/>
        <v>46</v>
      </c>
      <c r="B52" s="46" t="s">
        <v>82</v>
      </c>
      <c r="C52" s="47" t="s">
        <v>82</v>
      </c>
      <c r="D52" s="48" t="s">
        <v>207</v>
      </c>
      <c r="E52" s="49" t="s">
        <v>82</v>
      </c>
      <c r="F52" s="50" t="s">
        <v>82</v>
      </c>
      <c r="G52" s="47">
        <v>1</v>
      </c>
      <c r="H52" s="61">
        <v>2015</v>
      </c>
      <c r="I52" s="66">
        <v>156000</v>
      </c>
      <c r="J52" s="63">
        <v>15</v>
      </c>
      <c r="K52" s="63">
        <f t="shared" si="12"/>
        <v>14</v>
      </c>
      <c r="L52" s="63">
        <f t="shared" si="13"/>
        <v>6.5666666666666673</v>
      </c>
      <c r="M52" s="64">
        <f t="shared" si="14"/>
        <v>10244.000000000002</v>
      </c>
      <c r="N52" s="62">
        <f t="shared" si="15"/>
        <v>145756</v>
      </c>
      <c r="O52" s="51"/>
      <c r="P52" s="51"/>
      <c r="Q52" s="51"/>
      <c r="R52" s="51"/>
      <c r="S52" s="51"/>
      <c r="T52" s="51"/>
      <c r="U52" s="51"/>
    </row>
    <row r="53" spans="1:21">
      <c r="A53" s="46">
        <f t="shared" si="11"/>
        <v>47</v>
      </c>
      <c r="B53" s="46" t="s">
        <v>82</v>
      </c>
      <c r="C53" s="47" t="s">
        <v>82</v>
      </c>
      <c r="D53" s="48" t="s">
        <v>209</v>
      </c>
      <c r="E53" s="49" t="s">
        <v>82</v>
      </c>
      <c r="F53" s="50" t="s">
        <v>82</v>
      </c>
      <c r="G53" s="47">
        <v>1</v>
      </c>
      <c r="H53" s="61">
        <v>2015</v>
      </c>
      <c r="I53" s="66">
        <v>156000</v>
      </c>
      <c r="J53" s="63">
        <v>15</v>
      </c>
      <c r="K53" s="63">
        <f t="shared" si="12"/>
        <v>14</v>
      </c>
      <c r="L53" s="63">
        <f t="shared" si="13"/>
        <v>6.5666666666666673</v>
      </c>
      <c r="M53" s="64">
        <f t="shared" si="14"/>
        <v>10244.000000000002</v>
      </c>
      <c r="N53" s="62">
        <f t="shared" si="15"/>
        <v>145756</v>
      </c>
      <c r="O53" s="51"/>
      <c r="P53" s="51"/>
      <c r="Q53" s="51"/>
      <c r="R53" s="51"/>
      <c r="S53" s="51"/>
      <c r="T53" s="51"/>
      <c r="U53" s="51"/>
    </row>
    <row r="54" spans="1:21">
      <c r="A54" s="46">
        <f t="shared" si="11"/>
        <v>48</v>
      </c>
      <c r="B54" s="46" t="s">
        <v>82</v>
      </c>
      <c r="C54" s="47" t="s">
        <v>82</v>
      </c>
      <c r="D54" s="48" t="s">
        <v>210</v>
      </c>
      <c r="E54" s="49" t="s">
        <v>82</v>
      </c>
      <c r="F54" s="50" t="s">
        <v>82</v>
      </c>
      <c r="G54" s="47">
        <v>1</v>
      </c>
      <c r="H54" s="61">
        <v>2015</v>
      </c>
      <c r="I54" s="66">
        <v>156000</v>
      </c>
      <c r="J54" s="63">
        <v>15</v>
      </c>
      <c r="K54" s="63">
        <f t="shared" si="12"/>
        <v>14</v>
      </c>
      <c r="L54" s="63">
        <f t="shared" si="13"/>
        <v>6.5666666666666673</v>
      </c>
      <c r="M54" s="64">
        <f t="shared" si="14"/>
        <v>10244.000000000002</v>
      </c>
      <c r="N54" s="62">
        <f t="shared" si="15"/>
        <v>145756</v>
      </c>
      <c r="O54" s="51"/>
      <c r="P54" s="51"/>
      <c r="Q54" s="51"/>
      <c r="R54" s="51"/>
      <c r="S54" s="51"/>
      <c r="T54" s="51"/>
      <c r="U54" s="51"/>
    </row>
    <row r="55" spans="1:21">
      <c r="A55" s="46">
        <f t="shared" si="11"/>
        <v>49</v>
      </c>
      <c r="B55" s="46" t="s">
        <v>82</v>
      </c>
      <c r="C55" s="47" t="s">
        <v>82</v>
      </c>
      <c r="D55" s="48" t="s">
        <v>211</v>
      </c>
      <c r="E55" s="49" t="s">
        <v>82</v>
      </c>
      <c r="F55" s="50" t="s">
        <v>82</v>
      </c>
      <c r="G55" s="47">
        <v>1</v>
      </c>
      <c r="H55" s="61">
        <v>2015</v>
      </c>
      <c r="I55" s="66">
        <v>156000</v>
      </c>
      <c r="J55" s="63">
        <v>15</v>
      </c>
      <c r="K55" s="63">
        <f t="shared" si="12"/>
        <v>14</v>
      </c>
      <c r="L55" s="63">
        <f t="shared" si="13"/>
        <v>6.5666666666666673</v>
      </c>
      <c r="M55" s="64">
        <f t="shared" si="14"/>
        <v>10244.000000000002</v>
      </c>
      <c r="N55" s="62">
        <f t="shared" si="15"/>
        <v>145756</v>
      </c>
      <c r="O55" s="51"/>
      <c r="P55" s="51"/>
      <c r="Q55" s="51"/>
      <c r="R55" s="51"/>
      <c r="S55" s="51"/>
      <c r="T55" s="51"/>
      <c r="U55" s="51"/>
    </row>
    <row r="56" spans="1:21">
      <c r="A56" s="46">
        <f t="shared" si="11"/>
        <v>50</v>
      </c>
      <c r="B56" s="46" t="s">
        <v>82</v>
      </c>
      <c r="C56" s="47" t="s">
        <v>82</v>
      </c>
      <c r="D56" s="48" t="s">
        <v>212</v>
      </c>
      <c r="E56" s="49" t="s">
        <v>82</v>
      </c>
      <c r="F56" s="50" t="s">
        <v>82</v>
      </c>
      <c r="G56" s="47">
        <v>26</v>
      </c>
      <c r="H56" s="61">
        <v>2015</v>
      </c>
      <c r="I56" s="66">
        <v>156000</v>
      </c>
      <c r="J56" s="63">
        <v>15</v>
      </c>
      <c r="K56" s="63">
        <f t="shared" si="12"/>
        <v>14</v>
      </c>
      <c r="L56" s="63">
        <f t="shared" si="13"/>
        <v>6.5666666666666673</v>
      </c>
      <c r="M56" s="64">
        <f t="shared" si="14"/>
        <v>10244.000000000002</v>
      </c>
      <c r="N56" s="62">
        <f t="shared" si="15"/>
        <v>145756</v>
      </c>
      <c r="O56" s="51"/>
      <c r="P56" s="51"/>
      <c r="Q56" s="51"/>
      <c r="R56" s="51"/>
      <c r="S56" s="51"/>
      <c r="T56" s="51"/>
      <c r="U56" s="51"/>
    </row>
    <row r="57" spans="1:21">
      <c r="A57" s="46">
        <f t="shared" si="11"/>
        <v>51</v>
      </c>
      <c r="B57" s="46" t="s">
        <v>82</v>
      </c>
      <c r="C57" s="47" t="s">
        <v>82</v>
      </c>
      <c r="D57" s="48" t="s">
        <v>213</v>
      </c>
      <c r="E57" s="49" t="s">
        <v>82</v>
      </c>
      <c r="F57" s="50" t="s">
        <v>82</v>
      </c>
      <c r="G57" s="47">
        <v>60</v>
      </c>
      <c r="H57" s="61">
        <v>2015</v>
      </c>
      <c r="I57" s="66">
        <v>156000</v>
      </c>
      <c r="J57" s="63">
        <v>15</v>
      </c>
      <c r="K57" s="63">
        <f t="shared" si="12"/>
        <v>14</v>
      </c>
      <c r="L57" s="63">
        <f t="shared" si="13"/>
        <v>6.5666666666666673</v>
      </c>
      <c r="M57" s="64">
        <f t="shared" si="14"/>
        <v>10244.000000000002</v>
      </c>
      <c r="N57" s="62">
        <f t="shared" si="15"/>
        <v>145756</v>
      </c>
      <c r="O57" s="51"/>
      <c r="P57" s="51"/>
      <c r="Q57" s="51"/>
      <c r="R57" s="51"/>
      <c r="S57" s="51"/>
      <c r="T57" s="51"/>
      <c r="U57" s="51"/>
    </row>
    <row r="58" spans="1:21">
      <c r="A58" s="46">
        <f t="shared" si="11"/>
        <v>52</v>
      </c>
      <c r="B58" s="46" t="s">
        <v>82</v>
      </c>
      <c r="C58" s="47" t="s">
        <v>82</v>
      </c>
      <c r="D58" s="48" t="s">
        <v>214</v>
      </c>
      <c r="E58" s="49" t="s">
        <v>82</v>
      </c>
      <c r="F58" s="50" t="s">
        <v>82</v>
      </c>
      <c r="G58" s="47">
        <v>8</v>
      </c>
      <c r="H58" s="61">
        <v>2015</v>
      </c>
      <c r="I58" s="66">
        <v>156000</v>
      </c>
      <c r="J58" s="63">
        <v>15</v>
      </c>
      <c r="K58" s="63">
        <f t="shared" si="12"/>
        <v>14</v>
      </c>
      <c r="L58" s="63">
        <f t="shared" si="13"/>
        <v>6.5666666666666673</v>
      </c>
      <c r="M58" s="64">
        <f t="shared" si="14"/>
        <v>10244.000000000002</v>
      </c>
      <c r="N58" s="62">
        <f t="shared" si="15"/>
        <v>145756</v>
      </c>
      <c r="O58" s="51"/>
      <c r="P58" s="51"/>
      <c r="Q58" s="51"/>
      <c r="R58" s="51"/>
      <c r="S58" s="51"/>
      <c r="T58" s="51"/>
      <c r="U58" s="51"/>
    </row>
    <row r="59" spans="1:21">
      <c r="A59" s="46">
        <f t="shared" si="11"/>
        <v>53</v>
      </c>
      <c r="B59" s="46" t="s">
        <v>82</v>
      </c>
      <c r="C59" s="47" t="s">
        <v>82</v>
      </c>
      <c r="D59" s="48" t="s">
        <v>215</v>
      </c>
      <c r="E59" s="49" t="s">
        <v>82</v>
      </c>
      <c r="F59" s="50" t="s">
        <v>82</v>
      </c>
      <c r="G59" s="47">
        <v>1</v>
      </c>
      <c r="H59" s="61">
        <v>2015</v>
      </c>
      <c r="I59" s="66">
        <v>156000</v>
      </c>
      <c r="J59" s="63">
        <v>15</v>
      </c>
      <c r="K59" s="63">
        <f t="shared" si="12"/>
        <v>14</v>
      </c>
      <c r="L59" s="63">
        <f t="shared" si="13"/>
        <v>6.5666666666666673</v>
      </c>
      <c r="M59" s="64">
        <f t="shared" si="14"/>
        <v>10244.000000000002</v>
      </c>
      <c r="N59" s="62">
        <f t="shared" si="15"/>
        <v>145756</v>
      </c>
      <c r="O59" s="51"/>
      <c r="P59" s="51"/>
      <c r="Q59" s="51"/>
      <c r="R59" s="51"/>
      <c r="S59" s="51"/>
      <c r="T59" s="51"/>
      <c r="U59" s="51"/>
    </row>
    <row r="60" spans="1:21">
      <c r="A60" s="46">
        <f t="shared" si="11"/>
        <v>54</v>
      </c>
      <c r="B60" s="46" t="s">
        <v>82</v>
      </c>
      <c r="C60" s="47" t="s">
        <v>82</v>
      </c>
      <c r="D60" s="48" t="s">
        <v>216</v>
      </c>
      <c r="E60" s="49" t="s">
        <v>82</v>
      </c>
      <c r="F60" s="50" t="s">
        <v>82</v>
      </c>
      <c r="G60" s="47">
        <v>1</v>
      </c>
      <c r="H60" s="61">
        <v>2015</v>
      </c>
      <c r="I60" s="66">
        <v>156000</v>
      </c>
      <c r="J60" s="63">
        <v>15</v>
      </c>
      <c r="K60" s="63">
        <f t="shared" si="12"/>
        <v>14</v>
      </c>
      <c r="L60" s="63">
        <f t="shared" si="13"/>
        <v>6.5666666666666673</v>
      </c>
      <c r="M60" s="64">
        <f t="shared" si="14"/>
        <v>10244.000000000002</v>
      </c>
      <c r="N60" s="62">
        <f t="shared" si="15"/>
        <v>145756</v>
      </c>
      <c r="O60" s="51"/>
      <c r="P60" s="51"/>
      <c r="Q60" s="51"/>
      <c r="R60" s="51"/>
      <c r="S60" s="51"/>
      <c r="T60" s="51"/>
      <c r="U60" s="51"/>
    </row>
    <row r="61" spans="1:21">
      <c r="A61" s="46">
        <f t="shared" si="11"/>
        <v>55</v>
      </c>
      <c r="B61" s="46" t="s">
        <v>82</v>
      </c>
      <c r="C61" s="47" t="s">
        <v>82</v>
      </c>
      <c r="D61" s="48" t="s">
        <v>217</v>
      </c>
      <c r="E61" s="49" t="s">
        <v>82</v>
      </c>
      <c r="F61" s="50" t="s">
        <v>82</v>
      </c>
      <c r="G61" s="47">
        <v>1</v>
      </c>
      <c r="H61" s="61">
        <v>2015</v>
      </c>
      <c r="I61" s="66">
        <v>156000</v>
      </c>
      <c r="J61" s="63">
        <v>15</v>
      </c>
      <c r="K61" s="63">
        <f t="shared" si="12"/>
        <v>14</v>
      </c>
      <c r="L61" s="63">
        <f t="shared" si="13"/>
        <v>6.5666666666666673</v>
      </c>
      <c r="M61" s="64">
        <f t="shared" si="14"/>
        <v>10244.000000000002</v>
      </c>
      <c r="N61" s="62">
        <f t="shared" si="15"/>
        <v>145756</v>
      </c>
      <c r="O61" s="51"/>
      <c r="P61" s="51"/>
      <c r="Q61" s="51"/>
      <c r="R61" s="51"/>
      <c r="S61" s="51"/>
      <c r="T61" s="51"/>
      <c r="U61" s="51"/>
    </row>
    <row r="62" spans="1:21">
      <c r="A62" s="46">
        <f t="shared" si="11"/>
        <v>56</v>
      </c>
      <c r="B62" s="46" t="s">
        <v>82</v>
      </c>
      <c r="C62" s="47" t="s">
        <v>82</v>
      </c>
      <c r="D62" s="48" t="s">
        <v>218</v>
      </c>
      <c r="E62" s="49" t="s">
        <v>82</v>
      </c>
      <c r="F62" s="50" t="s">
        <v>82</v>
      </c>
      <c r="G62" s="47">
        <v>1</v>
      </c>
      <c r="H62" s="61">
        <v>2015</v>
      </c>
      <c r="I62" s="66">
        <v>156000</v>
      </c>
      <c r="J62" s="63">
        <v>15</v>
      </c>
      <c r="K62" s="63">
        <f t="shared" si="12"/>
        <v>14</v>
      </c>
      <c r="L62" s="63">
        <f t="shared" si="13"/>
        <v>6.5666666666666673</v>
      </c>
      <c r="M62" s="64">
        <f t="shared" si="14"/>
        <v>10244.000000000002</v>
      </c>
      <c r="N62" s="62">
        <f t="shared" si="15"/>
        <v>145756</v>
      </c>
      <c r="O62" s="51"/>
      <c r="P62" s="51"/>
      <c r="Q62" s="51"/>
      <c r="R62" s="51"/>
      <c r="S62" s="51"/>
      <c r="T62" s="51"/>
      <c r="U62" s="51"/>
    </row>
    <row r="63" spans="1:21">
      <c r="A63" s="46">
        <f t="shared" si="11"/>
        <v>57</v>
      </c>
      <c r="B63" s="46" t="s">
        <v>82</v>
      </c>
      <c r="C63" s="47" t="s">
        <v>82</v>
      </c>
      <c r="D63" s="48" t="s">
        <v>219</v>
      </c>
      <c r="E63" s="49" t="s">
        <v>82</v>
      </c>
      <c r="F63" s="50" t="s">
        <v>82</v>
      </c>
      <c r="G63" s="47">
        <v>1</v>
      </c>
      <c r="H63" s="61">
        <v>2015</v>
      </c>
      <c r="I63" s="66">
        <v>156000</v>
      </c>
      <c r="J63" s="63">
        <v>15</v>
      </c>
      <c r="K63" s="63">
        <f t="shared" si="12"/>
        <v>14</v>
      </c>
      <c r="L63" s="63">
        <f t="shared" si="13"/>
        <v>6.5666666666666673</v>
      </c>
      <c r="M63" s="64">
        <f t="shared" si="14"/>
        <v>10244.000000000002</v>
      </c>
      <c r="N63" s="62">
        <f t="shared" si="15"/>
        <v>145756</v>
      </c>
      <c r="O63" s="51"/>
      <c r="P63" s="51"/>
      <c r="Q63" s="51"/>
      <c r="R63" s="51"/>
      <c r="S63" s="51"/>
      <c r="T63" s="51"/>
      <c r="U63" s="51"/>
    </row>
    <row r="64" spans="1:21">
      <c r="A64" s="46">
        <f t="shared" ref="A64:A80" si="16">A63+1</f>
        <v>58</v>
      </c>
      <c r="B64" s="46" t="s">
        <v>82</v>
      </c>
      <c r="C64" s="47" t="s">
        <v>82</v>
      </c>
      <c r="D64" s="48" t="s">
        <v>220</v>
      </c>
      <c r="E64" s="49" t="s">
        <v>82</v>
      </c>
      <c r="F64" s="50" t="s">
        <v>82</v>
      </c>
      <c r="G64" s="47">
        <v>1</v>
      </c>
      <c r="H64" s="61">
        <v>2015</v>
      </c>
      <c r="I64" s="66">
        <v>156000</v>
      </c>
      <c r="J64" s="63">
        <v>15</v>
      </c>
      <c r="K64" s="63">
        <f t="shared" ref="K64:K80" si="17">+J64-(2021-2020)</f>
        <v>14</v>
      </c>
      <c r="L64" s="63">
        <f t="shared" ref="L64:L80" si="18">+(((J64-K64)/J64 *100)-0.1)</f>
        <v>6.5666666666666673</v>
      </c>
      <c r="M64" s="64">
        <f t="shared" ref="M64:M80" si="19">I64*L64/100</f>
        <v>10244.000000000002</v>
      </c>
      <c r="N64" s="62">
        <f t="shared" ref="N64:N80" si="20">I64 - (L64/100*I64)</f>
        <v>145756</v>
      </c>
      <c r="O64" s="51"/>
      <c r="P64" s="51"/>
      <c r="Q64" s="51"/>
      <c r="R64" s="51"/>
      <c r="S64" s="51"/>
      <c r="T64" s="51"/>
      <c r="U64" s="51"/>
    </row>
    <row r="65" spans="1:21">
      <c r="A65" s="46">
        <f t="shared" si="16"/>
        <v>59</v>
      </c>
      <c r="B65" s="46" t="s">
        <v>82</v>
      </c>
      <c r="C65" s="47" t="s">
        <v>82</v>
      </c>
      <c r="D65" s="48" t="s">
        <v>221</v>
      </c>
      <c r="E65" s="49" t="s">
        <v>82</v>
      </c>
      <c r="F65" s="50" t="s">
        <v>82</v>
      </c>
      <c r="G65" s="47">
        <v>1</v>
      </c>
      <c r="H65" s="61">
        <v>2015</v>
      </c>
      <c r="I65" s="66">
        <v>156000</v>
      </c>
      <c r="J65" s="63">
        <v>15</v>
      </c>
      <c r="K65" s="63">
        <f t="shared" si="17"/>
        <v>14</v>
      </c>
      <c r="L65" s="63">
        <f t="shared" si="18"/>
        <v>6.5666666666666673</v>
      </c>
      <c r="M65" s="64">
        <f t="shared" si="19"/>
        <v>10244.000000000002</v>
      </c>
      <c r="N65" s="62">
        <f t="shared" si="20"/>
        <v>145756</v>
      </c>
      <c r="O65" s="51"/>
      <c r="P65" s="51"/>
      <c r="Q65" s="51"/>
      <c r="R65" s="51"/>
      <c r="S65" s="51"/>
      <c r="T65" s="51"/>
      <c r="U65" s="51"/>
    </row>
    <row r="66" spans="1:21">
      <c r="A66" s="46">
        <f t="shared" si="16"/>
        <v>60</v>
      </c>
      <c r="B66" s="46" t="s">
        <v>82</v>
      </c>
      <c r="C66" s="47" t="s">
        <v>82</v>
      </c>
      <c r="D66" s="48" t="s">
        <v>222</v>
      </c>
      <c r="E66" s="49" t="s">
        <v>82</v>
      </c>
      <c r="F66" s="50" t="s">
        <v>82</v>
      </c>
      <c r="G66" s="47">
        <v>0</v>
      </c>
      <c r="H66" s="61">
        <v>2015</v>
      </c>
      <c r="I66" s="66">
        <v>156000</v>
      </c>
      <c r="J66" s="63">
        <v>15</v>
      </c>
      <c r="K66" s="63">
        <f t="shared" si="17"/>
        <v>14</v>
      </c>
      <c r="L66" s="63">
        <f t="shared" si="18"/>
        <v>6.5666666666666673</v>
      </c>
      <c r="M66" s="64">
        <f t="shared" si="19"/>
        <v>10244.000000000002</v>
      </c>
      <c r="N66" s="62">
        <f t="shared" si="20"/>
        <v>145756</v>
      </c>
      <c r="O66" s="51"/>
      <c r="P66" s="51"/>
      <c r="Q66" s="51"/>
      <c r="R66" s="51"/>
      <c r="S66" s="51"/>
      <c r="T66" s="51"/>
      <c r="U66" s="51"/>
    </row>
    <row r="67" spans="1:21">
      <c r="A67" s="46">
        <f t="shared" si="16"/>
        <v>61</v>
      </c>
      <c r="B67" s="46" t="s">
        <v>82</v>
      </c>
      <c r="C67" s="47" t="s">
        <v>82</v>
      </c>
      <c r="D67" s="48" t="s">
        <v>223</v>
      </c>
      <c r="E67" s="49" t="s">
        <v>82</v>
      </c>
      <c r="F67" s="50" t="s">
        <v>82</v>
      </c>
      <c r="G67" s="47">
        <v>3</v>
      </c>
      <c r="H67" s="61">
        <v>2015</v>
      </c>
      <c r="I67" s="66">
        <v>156000</v>
      </c>
      <c r="J67" s="63">
        <v>15</v>
      </c>
      <c r="K67" s="63">
        <f t="shared" si="17"/>
        <v>14</v>
      </c>
      <c r="L67" s="63">
        <f t="shared" si="18"/>
        <v>6.5666666666666673</v>
      </c>
      <c r="M67" s="64">
        <f t="shared" si="19"/>
        <v>10244.000000000002</v>
      </c>
      <c r="N67" s="62">
        <f t="shared" si="20"/>
        <v>145756</v>
      </c>
      <c r="O67" s="51"/>
      <c r="P67" s="51"/>
      <c r="Q67" s="51"/>
      <c r="R67" s="51"/>
      <c r="S67" s="51"/>
      <c r="T67" s="51"/>
      <c r="U67" s="51"/>
    </row>
    <row r="68" spans="1:21">
      <c r="A68" s="46">
        <f t="shared" si="16"/>
        <v>62</v>
      </c>
      <c r="B68" s="46" t="s">
        <v>82</v>
      </c>
      <c r="C68" s="47" t="s">
        <v>82</v>
      </c>
      <c r="D68" s="48" t="s">
        <v>224</v>
      </c>
      <c r="E68" s="49" t="s">
        <v>82</v>
      </c>
      <c r="F68" s="50" t="s">
        <v>82</v>
      </c>
      <c r="G68" s="47">
        <v>1</v>
      </c>
      <c r="H68" s="61">
        <v>2015</v>
      </c>
      <c r="I68" s="66">
        <v>156000</v>
      </c>
      <c r="J68" s="63">
        <v>15</v>
      </c>
      <c r="K68" s="63">
        <f t="shared" si="17"/>
        <v>14</v>
      </c>
      <c r="L68" s="63">
        <f t="shared" si="18"/>
        <v>6.5666666666666673</v>
      </c>
      <c r="M68" s="64">
        <f t="shared" si="19"/>
        <v>10244.000000000002</v>
      </c>
      <c r="N68" s="62">
        <f t="shared" si="20"/>
        <v>145756</v>
      </c>
      <c r="O68" s="51"/>
      <c r="P68" s="51"/>
      <c r="Q68" s="51"/>
      <c r="R68" s="51"/>
      <c r="S68" s="51"/>
      <c r="T68" s="51"/>
      <c r="U68" s="51"/>
    </row>
    <row r="69" spans="1:21">
      <c r="A69" s="46">
        <f t="shared" si="16"/>
        <v>63</v>
      </c>
      <c r="B69" s="46" t="s">
        <v>82</v>
      </c>
      <c r="C69" s="47" t="s">
        <v>82</v>
      </c>
      <c r="D69" s="48" t="s">
        <v>225</v>
      </c>
      <c r="E69" s="49" t="s">
        <v>82</v>
      </c>
      <c r="F69" s="50" t="s">
        <v>82</v>
      </c>
      <c r="G69" s="47">
        <v>4</v>
      </c>
      <c r="H69" s="61">
        <v>2015</v>
      </c>
      <c r="I69" s="66">
        <v>156000</v>
      </c>
      <c r="J69" s="63">
        <v>15</v>
      </c>
      <c r="K69" s="63">
        <f t="shared" si="17"/>
        <v>14</v>
      </c>
      <c r="L69" s="63">
        <f t="shared" si="18"/>
        <v>6.5666666666666673</v>
      </c>
      <c r="M69" s="64">
        <f t="shared" si="19"/>
        <v>10244.000000000002</v>
      </c>
      <c r="N69" s="62">
        <f t="shared" si="20"/>
        <v>145756</v>
      </c>
      <c r="O69" s="51"/>
      <c r="P69" s="51"/>
      <c r="Q69" s="51"/>
      <c r="R69" s="51"/>
      <c r="S69" s="51"/>
      <c r="T69" s="51"/>
      <c r="U69" s="51"/>
    </row>
    <row r="70" spans="1:21">
      <c r="A70" s="46">
        <f t="shared" si="16"/>
        <v>64</v>
      </c>
      <c r="B70" s="46" t="s">
        <v>82</v>
      </c>
      <c r="C70" s="47" t="s">
        <v>82</v>
      </c>
      <c r="D70" s="48" t="s">
        <v>226</v>
      </c>
      <c r="E70" s="49" t="s">
        <v>82</v>
      </c>
      <c r="F70" s="50" t="s">
        <v>82</v>
      </c>
      <c r="G70" s="47">
        <v>1</v>
      </c>
      <c r="H70" s="61">
        <v>2015</v>
      </c>
      <c r="I70" s="66">
        <v>156000</v>
      </c>
      <c r="J70" s="63">
        <v>15</v>
      </c>
      <c r="K70" s="63">
        <f t="shared" si="17"/>
        <v>14</v>
      </c>
      <c r="L70" s="63">
        <f t="shared" si="18"/>
        <v>6.5666666666666673</v>
      </c>
      <c r="M70" s="64">
        <f t="shared" si="19"/>
        <v>10244.000000000002</v>
      </c>
      <c r="N70" s="62">
        <f t="shared" si="20"/>
        <v>145756</v>
      </c>
      <c r="O70" s="51"/>
      <c r="P70" s="51"/>
      <c r="Q70" s="51"/>
      <c r="R70" s="51"/>
      <c r="S70" s="51"/>
      <c r="T70" s="51"/>
      <c r="U70" s="51"/>
    </row>
    <row r="71" spans="1:21">
      <c r="A71" s="46">
        <f t="shared" si="16"/>
        <v>65</v>
      </c>
      <c r="B71" s="46" t="s">
        <v>82</v>
      </c>
      <c r="C71" s="47" t="s">
        <v>82</v>
      </c>
      <c r="D71" s="48" t="s">
        <v>227</v>
      </c>
      <c r="E71" s="49" t="s">
        <v>82</v>
      </c>
      <c r="F71" s="50" t="s">
        <v>82</v>
      </c>
      <c r="G71" s="47">
        <v>1</v>
      </c>
      <c r="H71" s="61">
        <v>2015</v>
      </c>
      <c r="I71" s="66">
        <v>156000</v>
      </c>
      <c r="J71" s="63">
        <v>15</v>
      </c>
      <c r="K71" s="63">
        <f t="shared" si="17"/>
        <v>14</v>
      </c>
      <c r="L71" s="63">
        <f t="shared" si="18"/>
        <v>6.5666666666666673</v>
      </c>
      <c r="M71" s="64">
        <f t="shared" si="19"/>
        <v>10244.000000000002</v>
      </c>
      <c r="N71" s="62">
        <f t="shared" si="20"/>
        <v>145756</v>
      </c>
      <c r="O71" s="51"/>
      <c r="P71" s="51"/>
      <c r="Q71" s="51"/>
      <c r="R71" s="51"/>
      <c r="S71" s="51"/>
      <c r="T71" s="51"/>
      <c r="U71" s="51"/>
    </row>
    <row r="72" spans="1:21">
      <c r="A72" s="46">
        <f t="shared" si="16"/>
        <v>66</v>
      </c>
      <c r="B72" s="46" t="s">
        <v>82</v>
      </c>
      <c r="C72" s="47" t="s">
        <v>82</v>
      </c>
      <c r="D72" s="48" t="s">
        <v>228</v>
      </c>
      <c r="E72" s="49" t="s">
        <v>82</v>
      </c>
      <c r="F72" s="50" t="s">
        <v>82</v>
      </c>
      <c r="G72" s="47">
        <v>1</v>
      </c>
      <c r="H72" s="61">
        <v>2015</v>
      </c>
      <c r="I72" s="66">
        <v>156000</v>
      </c>
      <c r="J72" s="63">
        <v>15</v>
      </c>
      <c r="K72" s="63">
        <f t="shared" si="17"/>
        <v>14</v>
      </c>
      <c r="L72" s="63">
        <f t="shared" si="18"/>
        <v>6.5666666666666673</v>
      </c>
      <c r="M72" s="64">
        <f t="shared" si="19"/>
        <v>10244.000000000002</v>
      </c>
      <c r="N72" s="62">
        <f t="shared" si="20"/>
        <v>145756</v>
      </c>
      <c r="O72" s="51"/>
      <c r="P72" s="51"/>
      <c r="Q72" s="51"/>
      <c r="R72" s="51"/>
      <c r="S72" s="51"/>
      <c r="T72" s="51"/>
      <c r="U72" s="51"/>
    </row>
    <row r="73" spans="1:21">
      <c r="A73" s="46">
        <f t="shared" si="16"/>
        <v>67</v>
      </c>
      <c r="B73" s="46" t="s">
        <v>82</v>
      </c>
      <c r="C73" s="47" t="s">
        <v>82</v>
      </c>
      <c r="D73" s="48" t="s">
        <v>229</v>
      </c>
      <c r="E73" s="49" t="s">
        <v>82</v>
      </c>
      <c r="F73" s="50" t="s">
        <v>82</v>
      </c>
      <c r="G73" s="47">
        <v>1</v>
      </c>
      <c r="H73" s="61">
        <v>2015</v>
      </c>
      <c r="I73" s="66">
        <v>156000</v>
      </c>
      <c r="J73" s="63">
        <v>15</v>
      </c>
      <c r="K73" s="63">
        <f t="shared" si="17"/>
        <v>14</v>
      </c>
      <c r="L73" s="63">
        <f t="shared" si="18"/>
        <v>6.5666666666666673</v>
      </c>
      <c r="M73" s="64">
        <f t="shared" si="19"/>
        <v>10244.000000000002</v>
      </c>
      <c r="N73" s="62">
        <f t="shared" si="20"/>
        <v>145756</v>
      </c>
      <c r="O73" s="51"/>
      <c r="P73" s="51"/>
      <c r="Q73" s="51"/>
      <c r="R73" s="51"/>
      <c r="S73" s="51"/>
      <c r="T73" s="51"/>
      <c r="U73" s="51"/>
    </row>
    <row r="74" spans="1:21">
      <c r="A74" s="46">
        <f t="shared" si="16"/>
        <v>68</v>
      </c>
      <c r="B74" s="46" t="s">
        <v>82</v>
      </c>
      <c r="C74" s="47" t="s">
        <v>82</v>
      </c>
      <c r="D74" s="48" t="s">
        <v>230</v>
      </c>
      <c r="E74" s="49" t="s">
        <v>82</v>
      </c>
      <c r="F74" s="50" t="s">
        <v>82</v>
      </c>
      <c r="G74" s="47">
        <v>12</v>
      </c>
      <c r="H74" s="61">
        <v>2015</v>
      </c>
      <c r="I74" s="66">
        <v>156000</v>
      </c>
      <c r="J74" s="63">
        <v>15</v>
      </c>
      <c r="K74" s="63">
        <f t="shared" si="17"/>
        <v>14</v>
      </c>
      <c r="L74" s="63">
        <f t="shared" si="18"/>
        <v>6.5666666666666673</v>
      </c>
      <c r="M74" s="64">
        <f t="shared" si="19"/>
        <v>10244.000000000002</v>
      </c>
      <c r="N74" s="62">
        <f t="shared" si="20"/>
        <v>145756</v>
      </c>
      <c r="O74" s="51"/>
      <c r="P74" s="51"/>
      <c r="Q74" s="51"/>
      <c r="R74" s="51"/>
      <c r="S74" s="51"/>
      <c r="T74" s="51"/>
      <c r="U74" s="51"/>
    </row>
    <row r="75" spans="1:21">
      <c r="A75" s="46">
        <f t="shared" si="16"/>
        <v>69</v>
      </c>
      <c r="B75" s="46" t="s">
        <v>82</v>
      </c>
      <c r="C75" s="47" t="s">
        <v>82</v>
      </c>
      <c r="D75" s="48" t="s">
        <v>231</v>
      </c>
      <c r="E75" s="49" t="s">
        <v>82</v>
      </c>
      <c r="F75" s="50" t="s">
        <v>82</v>
      </c>
      <c r="G75" s="47">
        <v>1</v>
      </c>
      <c r="H75" s="61">
        <v>2015</v>
      </c>
      <c r="I75" s="66">
        <v>156000</v>
      </c>
      <c r="J75" s="63">
        <v>15</v>
      </c>
      <c r="K75" s="63">
        <f t="shared" si="17"/>
        <v>14</v>
      </c>
      <c r="L75" s="63">
        <f t="shared" si="18"/>
        <v>6.5666666666666673</v>
      </c>
      <c r="M75" s="64">
        <f t="shared" si="19"/>
        <v>10244.000000000002</v>
      </c>
      <c r="N75" s="62">
        <f t="shared" si="20"/>
        <v>145756</v>
      </c>
      <c r="O75" s="51"/>
      <c r="P75" s="51"/>
      <c r="Q75" s="51"/>
      <c r="R75" s="51"/>
      <c r="S75" s="51"/>
      <c r="T75" s="51"/>
      <c r="U75" s="51"/>
    </row>
    <row r="76" spans="1:21">
      <c r="A76" s="46">
        <f t="shared" si="16"/>
        <v>70</v>
      </c>
      <c r="B76" s="46" t="s">
        <v>82</v>
      </c>
      <c r="C76" s="47" t="s">
        <v>82</v>
      </c>
      <c r="D76" s="48" t="s">
        <v>232</v>
      </c>
      <c r="E76" s="49" t="s">
        <v>82</v>
      </c>
      <c r="F76" s="50" t="s">
        <v>82</v>
      </c>
      <c r="G76" s="47">
        <v>6</v>
      </c>
      <c r="H76" s="61">
        <v>2015</v>
      </c>
      <c r="I76" s="66">
        <v>156000</v>
      </c>
      <c r="J76" s="63">
        <v>15</v>
      </c>
      <c r="K76" s="63">
        <f t="shared" si="17"/>
        <v>14</v>
      </c>
      <c r="L76" s="63">
        <f t="shared" si="18"/>
        <v>6.5666666666666673</v>
      </c>
      <c r="M76" s="64">
        <f t="shared" si="19"/>
        <v>10244.000000000002</v>
      </c>
      <c r="N76" s="62">
        <f t="shared" si="20"/>
        <v>145756</v>
      </c>
      <c r="O76" s="51"/>
      <c r="P76" s="51"/>
      <c r="Q76" s="51"/>
      <c r="R76" s="51"/>
      <c r="S76" s="51"/>
      <c r="T76" s="51"/>
      <c r="U76" s="51"/>
    </row>
    <row r="77" spans="1:21">
      <c r="A77" s="46">
        <f t="shared" si="16"/>
        <v>71</v>
      </c>
      <c r="B77" s="46" t="s">
        <v>82</v>
      </c>
      <c r="C77" s="47" t="s">
        <v>82</v>
      </c>
      <c r="D77" s="48" t="s">
        <v>233</v>
      </c>
      <c r="E77" s="49" t="s">
        <v>82</v>
      </c>
      <c r="F77" s="50" t="s">
        <v>82</v>
      </c>
      <c r="G77" s="47">
        <v>1</v>
      </c>
      <c r="H77" s="61">
        <v>2015</v>
      </c>
      <c r="I77" s="66">
        <v>156000</v>
      </c>
      <c r="J77" s="63">
        <v>15</v>
      </c>
      <c r="K77" s="63">
        <f t="shared" si="17"/>
        <v>14</v>
      </c>
      <c r="L77" s="63">
        <f t="shared" si="18"/>
        <v>6.5666666666666673</v>
      </c>
      <c r="M77" s="64">
        <f t="shared" si="19"/>
        <v>10244.000000000002</v>
      </c>
      <c r="N77" s="62">
        <f t="shared" si="20"/>
        <v>145756</v>
      </c>
      <c r="O77" s="51"/>
      <c r="P77" s="51"/>
      <c r="Q77" s="51"/>
      <c r="R77" s="51"/>
      <c r="S77" s="51"/>
      <c r="T77" s="51"/>
      <c r="U77" s="51"/>
    </row>
    <row r="78" spans="1:21">
      <c r="A78" s="46">
        <f t="shared" si="16"/>
        <v>72</v>
      </c>
      <c r="B78" s="46" t="s">
        <v>82</v>
      </c>
      <c r="C78" s="47" t="s">
        <v>82</v>
      </c>
      <c r="D78" s="48" t="s">
        <v>234</v>
      </c>
      <c r="E78" s="49" t="s">
        <v>82</v>
      </c>
      <c r="F78" s="50" t="s">
        <v>82</v>
      </c>
      <c r="G78" s="47">
        <v>6</v>
      </c>
      <c r="H78" s="61">
        <v>2015</v>
      </c>
      <c r="I78" s="66">
        <v>156000</v>
      </c>
      <c r="J78" s="63">
        <v>15</v>
      </c>
      <c r="K78" s="63">
        <f t="shared" si="17"/>
        <v>14</v>
      </c>
      <c r="L78" s="63">
        <f t="shared" si="18"/>
        <v>6.5666666666666673</v>
      </c>
      <c r="M78" s="64">
        <f t="shared" si="19"/>
        <v>10244.000000000002</v>
      </c>
      <c r="N78" s="62">
        <f t="shared" si="20"/>
        <v>145756</v>
      </c>
      <c r="O78" s="51"/>
      <c r="P78" s="51"/>
      <c r="Q78" s="51"/>
      <c r="R78" s="51"/>
      <c r="S78" s="51"/>
      <c r="T78" s="51"/>
      <c r="U78" s="51"/>
    </row>
    <row r="79" spans="1:21">
      <c r="A79" s="46">
        <f t="shared" si="16"/>
        <v>73</v>
      </c>
      <c r="B79" s="46" t="s">
        <v>82</v>
      </c>
      <c r="C79" s="47" t="s">
        <v>82</v>
      </c>
      <c r="D79" s="48" t="s">
        <v>235</v>
      </c>
      <c r="E79" s="49" t="s">
        <v>82</v>
      </c>
      <c r="F79" s="50" t="s">
        <v>82</v>
      </c>
      <c r="G79" s="47">
        <v>1</v>
      </c>
      <c r="H79" s="61">
        <v>2015</v>
      </c>
      <c r="I79" s="66">
        <v>156000</v>
      </c>
      <c r="J79" s="63">
        <v>15</v>
      </c>
      <c r="K79" s="63">
        <f t="shared" si="17"/>
        <v>14</v>
      </c>
      <c r="L79" s="63">
        <f t="shared" si="18"/>
        <v>6.5666666666666673</v>
      </c>
      <c r="M79" s="64">
        <f t="shared" si="19"/>
        <v>10244.000000000002</v>
      </c>
      <c r="N79" s="62">
        <f t="shared" si="20"/>
        <v>145756</v>
      </c>
      <c r="O79" s="51"/>
      <c r="P79" s="51"/>
      <c r="Q79" s="51"/>
      <c r="R79" s="51"/>
      <c r="S79" s="51"/>
      <c r="T79" s="51"/>
      <c r="U79" s="51"/>
    </row>
    <row r="80" spans="1:21">
      <c r="A80" s="46">
        <f t="shared" si="16"/>
        <v>74</v>
      </c>
      <c r="B80" s="46" t="s">
        <v>82</v>
      </c>
      <c r="C80" s="47" t="s">
        <v>82</v>
      </c>
      <c r="D80" s="48" t="s">
        <v>236</v>
      </c>
      <c r="E80" s="49" t="s">
        <v>82</v>
      </c>
      <c r="F80" s="50" t="s">
        <v>82</v>
      </c>
      <c r="G80" s="47">
        <v>1</v>
      </c>
      <c r="H80" s="61">
        <v>2015</v>
      </c>
      <c r="I80" s="66">
        <v>156000</v>
      </c>
      <c r="J80" s="63">
        <v>15</v>
      </c>
      <c r="K80" s="63">
        <f t="shared" si="17"/>
        <v>14</v>
      </c>
      <c r="L80" s="63">
        <f t="shared" si="18"/>
        <v>6.5666666666666673</v>
      </c>
      <c r="M80" s="64">
        <f t="shared" si="19"/>
        <v>10244.000000000002</v>
      </c>
      <c r="N80" s="62">
        <f t="shared" si="20"/>
        <v>145756</v>
      </c>
      <c r="O80" s="51"/>
      <c r="P80" s="51"/>
      <c r="Q80" s="51"/>
      <c r="R80" s="51"/>
      <c r="S80" s="51"/>
      <c r="T80" s="51"/>
      <c r="U80" s="51"/>
    </row>
    <row r="81" spans="1:21">
      <c r="A81" s="46">
        <f t="shared" ref="A81" si="21">A80+1</f>
        <v>75</v>
      </c>
      <c r="B81" s="46" t="s">
        <v>82</v>
      </c>
      <c r="C81" s="47" t="s">
        <v>82</v>
      </c>
      <c r="D81" s="48" t="s">
        <v>237</v>
      </c>
      <c r="E81" s="49" t="s">
        <v>82</v>
      </c>
      <c r="F81" s="50" t="s">
        <v>82</v>
      </c>
      <c r="G81" s="47">
        <v>10</v>
      </c>
      <c r="H81" s="61">
        <v>2015</v>
      </c>
      <c r="I81" s="66">
        <v>156000</v>
      </c>
      <c r="J81" s="63">
        <v>15</v>
      </c>
      <c r="K81" s="63">
        <f t="shared" ref="K81" si="22">+J81-(2021-2020)</f>
        <v>14</v>
      </c>
      <c r="L81" s="63">
        <f t="shared" ref="L81" si="23">+(((J81-K81)/J81 *100)-0.1)</f>
        <v>6.5666666666666673</v>
      </c>
      <c r="M81" s="64">
        <f t="shared" ref="M81" si="24">I81*L81/100</f>
        <v>10244.000000000002</v>
      </c>
      <c r="N81" s="62">
        <f t="shared" ref="N81" si="25">I81 - (L81/100*I81)</f>
        <v>145756</v>
      </c>
      <c r="O81" s="51"/>
      <c r="P81" s="51"/>
      <c r="Q81" s="51"/>
      <c r="R81" s="51"/>
      <c r="S81" s="51"/>
      <c r="T81" s="51"/>
      <c r="U81" s="51"/>
    </row>
    <row r="82" spans="1:21">
      <c r="A82" s="157" t="s">
        <v>128</v>
      </c>
      <c r="B82" s="157"/>
      <c r="C82" s="157"/>
      <c r="D82" s="157"/>
      <c r="E82" s="157"/>
      <c r="F82" s="157"/>
      <c r="G82" s="157"/>
      <c r="H82" s="157"/>
      <c r="I82" s="52">
        <f>SUM(I7:I18)</f>
        <v>6604000</v>
      </c>
      <c r="J82" s="53"/>
      <c r="K82" s="53"/>
      <c r="L82" s="53"/>
      <c r="M82" s="52">
        <f>SUM(M7:M18)</f>
        <v>458262.66666666669</v>
      </c>
      <c r="N82" s="67">
        <f>SUM(N7:N81)</f>
        <v>15328365.333333332</v>
      </c>
      <c r="O82" s="54"/>
      <c r="P82" s="54"/>
      <c r="Q82" s="54"/>
      <c r="R82" s="54"/>
      <c r="S82" s="54"/>
      <c r="T82" s="54"/>
      <c r="U82" s="54"/>
    </row>
    <row r="83" spans="1:21">
      <c r="A83" s="157" t="s">
        <v>143</v>
      </c>
      <c r="B83" s="157"/>
      <c r="C83" s="157"/>
      <c r="D83" s="157"/>
      <c r="E83" s="157"/>
      <c r="F83" s="157"/>
      <c r="G83" s="157"/>
      <c r="H83" s="157"/>
      <c r="I83" s="52">
        <f>ROUND(I82, -3)</f>
        <v>6604000</v>
      </c>
      <c r="J83" s="53"/>
      <c r="K83" s="53"/>
      <c r="L83" s="53"/>
      <c r="M83" s="52">
        <f>ROUND(M82, -3)</f>
        <v>458000</v>
      </c>
      <c r="N83" s="68">
        <f>ROUND(N82, -3)</f>
        <v>15328000</v>
      </c>
    </row>
    <row r="84" spans="1:21">
      <c r="A84" s="157" t="s">
        <v>156</v>
      </c>
      <c r="B84" s="157"/>
      <c r="C84" s="157"/>
      <c r="D84" s="157"/>
      <c r="E84" s="157"/>
      <c r="F84" s="157"/>
      <c r="G84" s="157"/>
      <c r="H84" s="157"/>
      <c r="I84" s="55"/>
      <c r="J84" s="56"/>
      <c r="K84" s="56"/>
      <c r="L84" s="56"/>
      <c r="M84" s="56"/>
      <c r="N84" s="67">
        <f>N83*15%</f>
        <v>2299200</v>
      </c>
    </row>
    <row r="85" spans="1:21">
      <c r="A85" s="157" t="s">
        <v>157</v>
      </c>
      <c r="B85" s="157"/>
      <c r="C85" s="157"/>
      <c r="D85" s="157"/>
      <c r="E85" s="157"/>
      <c r="F85" s="157"/>
      <c r="G85" s="157"/>
      <c r="H85" s="157"/>
      <c r="I85" s="57"/>
      <c r="J85" s="57"/>
      <c r="K85" s="57"/>
      <c r="L85" s="57"/>
      <c r="M85" s="58"/>
      <c r="N85" s="69">
        <f>N83-N84</f>
        <v>13028800</v>
      </c>
    </row>
    <row r="86" spans="1:21">
      <c r="A86" s="158" t="s">
        <v>158</v>
      </c>
      <c r="B86" s="158"/>
      <c r="C86" s="158"/>
      <c r="D86" s="158"/>
      <c r="E86" s="158"/>
      <c r="F86" s="158"/>
      <c r="G86" s="158"/>
      <c r="H86" s="158"/>
      <c r="I86" s="158"/>
      <c r="J86" s="158"/>
      <c r="K86" s="158"/>
      <c r="L86" s="158"/>
      <c r="M86" s="158"/>
      <c r="N86" s="158"/>
    </row>
    <row r="87" spans="1:21">
      <c r="A87" s="166" t="s">
        <v>161</v>
      </c>
      <c r="B87" s="166"/>
      <c r="C87" s="166"/>
      <c r="D87" s="166"/>
      <c r="E87" s="166"/>
      <c r="F87" s="166"/>
      <c r="G87" s="166"/>
      <c r="H87" s="166"/>
      <c r="I87" s="166"/>
      <c r="J87" s="166"/>
      <c r="K87" s="166"/>
      <c r="L87" s="166"/>
      <c r="M87" s="166"/>
      <c r="N87" s="166"/>
    </row>
    <row r="88" spans="1:21">
      <c r="A88" s="167" t="s">
        <v>132</v>
      </c>
      <c r="B88" s="167"/>
      <c r="C88" s="167"/>
      <c r="D88" s="167"/>
      <c r="E88" s="70">
        <f>N85</f>
        <v>13028800</v>
      </c>
      <c r="F88" s="163" t="s">
        <v>158</v>
      </c>
      <c r="G88" s="164"/>
      <c r="H88" s="164"/>
      <c r="I88" s="164"/>
      <c r="J88" s="164"/>
      <c r="K88" s="164"/>
      <c r="L88" s="164"/>
      <c r="M88" s="164"/>
      <c r="N88" s="165"/>
    </row>
    <row r="89" spans="1:21">
      <c r="A89" s="167" t="s">
        <v>159</v>
      </c>
      <c r="B89" s="167"/>
      <c r="C89" s="167"/>
      <c r="D89" s="167"/>
      <c r="E89" s="71">
        <f>ROUND(E88*85%,-1)</f>
        <v>11074480</v>
      </c>
      <c r="F89" s="163" t="s">
        <v>162</v>
      </c>
      <c r="G89" s="164"/>
      <c r="H89" s="164"/>
      <c r="I89" s="164"/>
      <c r="J89" s="164"/>
      <c r="K89" s="164"/>
      <c r="L89" s="164"/>
      <c r="M89" s="164"/>
      <c r="N89" s="165"/>
      <c r="O89" s="59"/>
    </row>
    <row r="90" spans="1:21">
      <c r="A90" s="167" t="s">
        <v>160</v>
      </c>
      <c r="B90" s="167"/>
      <c r="C90" s="167"/>
      <c r="D90" s="167"/>
      <c r="E90" s="71">
        <f>ROUND(E88*70%,-1)</f>
        <v>9120160</v>
      </c>
      <c r="F90" s="163" t="s">
        <v>163</v>
      </c>
      <c r="G90" s="164"/>
      <c r="H90" s="164"/>
      <c r="I90" s="164"/>
      <c r="J90" s="164"/>
      <c r="K90" s="164"/>
      <c r="L90" s="164"/>
      <c r="M90" s="164"/>
      <c r="N90" s="165"/>
    </row>
    <row r="91" spans="1:21">
      <c r="F91" s="39"/>
    </row>
    <row r="92" spans="1:21">
      <c r="F92" s="39"/>
    </row>
    <row r="94" spans="1:21">
      <c r="F94" s="39"/>
    </row>
    <row r="95" spans="1:21">
      <c r="F95" s="39"/>
    </row>
    <row r="96" spans="1:21">
      <c r="F96" s="39"/>
    </row>
    <row r="97" spans="6:6">
      <c r="F97" s="39"/>
    </row>
    <row r="98" spans="6:6">
      <c r="F98" s="39"/>
    </row>
    <row r="99" spans="6:6">
      <c r="F99" s="39"/>
    </row>
    <row r="100" spans="6:6">
      <c r="F100" s="39"/>
    </row>
    <row r="101" spans="6:6">
      <c r="F101" s="39"/>
    </row>
    <row r="102" spans="6:6">
      <c r="F102" s="39"/>
    </row>
    <row r="103" spans="6:6">
      <c r="F103" s="39"/>
    </row>
    <row r="104" spans="6:6">
      <c r="F104" s="39"/>
    </row>
    <row r="105" spans="6:6">
      <c r="F105" s="39"/>
    </row>
    <row r="106" spans="6:6">
      <c r="F106" s="39"/>
    </row>
    <row r="107" spans="6:6">
      <c r="F107" s="39"/>
    </row>
    <row r="108" spans="6:6">
      <c r="F108" s="39"/>
    </row>
    <row r="109" spans="6:6">
      <c r="F109" s="39"/>
    </row>
    <row r="110" spans="6:6">
      <c r="F110" s="39"/>
    </row>
    <row r="111" spans="6:6">
      <c r="F111" s="39"/>
    </row>
    <row r="112" spans="6:6">
      <c r="F112" s="39"/>
    </row>
    <row r="113" spans="6:6">
      <c r="F113" s="39"/>
    </row>
    <row r="114" spans="6:6">
      <c r="F114" s="39"/>
    </row>
    <row r="115" spans="6:6">
      <c r="F115" s="39"/>
    </row>
    <row r="116" spans="6:6">
      <c r="F116" s="39"/>
    </row>
    <row r="117" spans="6:6">
      <c r="F117" s="39"/>
    </row>
    <row r="118" spans="6:6">
      <c r="F118" s="39"/>
    </row>
    <row r="119" spans="6:6">
      <c r="F119" s="39"/>
    </row>
    <row r="120" spans="6:6">
      <c r="F120" s="39"/>
    </row>
    <row r="121" spans="6:6">
      <c r="F121" s="39"/>
    </row>
    <row r="122" spans="6:6">
      <c r="F122" s="39"/>
    </row>
    <row r="123" spans="6:6">
      <c r="F123" s="39"/>
    </row>
    <row r="124" spans="6:6">
      <c r="F124" s="39"/>
    </row>
    <row r="125" spans="6:6">
      <c r="F125" s="39"/>
    </row>
    <row r="126" spans="6:6">
      <c r="F126" s="39"/>
    </row>
    <row r="127" spans="6:6">
      <c r="F127" s="39"/>
    </row>
    <row r="128" spans="6:6">
      <c r="F128" s="39"/>
    </row>
    <row r="129" spans="6:6">
      <c r="F129" s="39"/>
    </row>
    <row r="130" spans="6:6">
      <c r="F130" s="39"/>
    </row>
    <row r="131" spans="6:6">
      <c r="F131" s="39"/>
    </row>
    <row r="132" spans="6:6">
      <c r="F132" s="39"/>
    </row>
    <row r="133" spans="6:6">
      <c r="F133" s="39"/>
    </row>
    <row r="134" spans="6:6">
      <c r="F134" s="39"/>
    </row>
    <row r="135" spans="6:6">
      <c r="F135" s="39"/>
    </row>
    <row r="136" spans="6:6">
      <c r="F136" s="39"/>
    </row>
    <row r="137" spans="6:6">
      <c r="F137" s="39"/>
    </row>
    <row r="138" spans="6:6">
      <c r="F138" s="39"/>
    </row>
    <row r="139" spans="6:6">
      <c r="F139" s="39"/>
    </row>
    <row r="140" spans="6:6">
      <c r="F140" s="39"/>
    </row>
    <row r="141" spans="6:6">
      <c r="F141" s="39"/>
    </row>
  </sheetData>
  <mergeCells count="16">
    <mergeCell ref="F89:N89"/>
    <mergeCell ref="F90:N90"/>
    <mergeCell ref="A87:N87"/>
    <mergeCell ref="A88:D88"/>
    <mergeCell ref="A89:D89"/>
    <mergeCell ref="A90:D90"/>
    <mergeCell ref="F88:N88"/>
    <mergeCell ref="A85:H85"/>
    <mergeCell ref="A86:N86"/>
    <mergeCell ref="M1:N1"/>
    <mergeCell ref="A3:N3"/>
    <mergeCell ref="A4:N4"/>
    <mergeCell ref="A5:N5"/>
    <mergeCell ref="A82:H82"/>
    <mergeCell ref="A83:H83"/>
    <mergeCell ref="A84:H84"/>
  </mergeCells>
  <pageMargins left="0.7" right="0.7" top="0.75" bottom="0.75" header="0.3" footer="0.3"/>
  <pageSetup paperSize="5" scale="59" orientation="landscape" horizontalDpi="200" verticalDpi="200" r:id="rId1"/>
  <rowBreaks count="1" manualBreakCount="1">
    <brk id="52"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
  <sheetViews>
    <sheetView view="pageLayout" topLeftCell="A97" workbookViewId="0">
      <selection activeCell="G53" sqref="G53:K53"/>
    </sheetView>
  </sheetViews>
  <sheetFormatPr defaultRowHeight="15"/>
  <cols>
    <col min="5" max="5" width="15.5703125" customWidth="1"/>
    <col min="6" max="6" width="2.7109375" customWidth="1"/>
  </cols>
  <sheetData>
    <row r="1" spans="1:12" ht="15.75">
      <c r="A1" s="171" t="s">
        <v>81</v>
      </c>
      <c r="B1" s="171"/>
      <c r="C1" s="171"/>
      <c r="D1" s="171"/>
      <c r="E1" s="171"/>
      <c r="F1" s="171"/>
      <c r="G1" s="171"/>
      <c r="H1" s="171"/>
      <c r="I1" s="171"/>
      <c r="J1" s="171"/>
      <c r="K1" s="171"/>
      <c r="L1" s="11"/>
    </row>
    <row r="2" spans="1:12" ht="15.75">
      <c r="A2" s="21"/>
      <c r="B2" s="21"/>
      <c r="C2" s="21"/>
      <c r="D2" s="21"/>
      <c r="E2" s="21"/>
      <c r="F2" s="21"/>
      <c r="G2" s="21"/>
      <c r="H2" s="21"/>
      <c r="I2" s="21"/>
      <c r="J2" s="21"/>
      <c r="K2" s="21"/>
      <c r="L2" s="21"/>
    </row>
    <row r="3" spans="1:12" ht="15.75">
      <c r="A3" s="172" t="s">
        <v>8</v>
      </c>
      <c r="B3" s="172"/>
      <c r="C3" s="172"/>
      <c r="D3" s="172"/>
      <c r="E3" s="172"/>
      <c r="F3" s="172"/>
      <c r="G3" s="172"/>
      <c r="H3" s="172"/>
      <c r="I3" s="172"/>
      <c r="J3" s="172"/>
      <c r="K3" s="172"/>
      <c r="L3" s="7"/>
    </row>
    <row r="4" spans="1:12" ht="15.75">
      <c r="A4" s="10"/>
      <c r="B4" s="10"/>
      <c r="C4" s="10"/>
      <c r="D4" s="10"/>
      <c r="E4" s="10"/>
      <c r="F4" s="10"/>
      <c r="G4" s="10"/>
      <c r="H4" s="10"/>
      <c r="I4" s="10"/>
      <c r="J4" s="10"/>
      <c r="K4" s="10"/>
    </row>
    <row r="5" spans="1:12" ht="15.75">
      <c r="A5" s="10" t="s">
        <v>0</v>
      </c>
      <c r="B5" s="172" t="s">
        <v>3</v>
      </c>
      <c r="C5" s="172"/>
      <c r="D5" s="172"/>
      <c r="E5" s="172"/>
      <c r="F5" s="7"/>
      <c r="G5" s="172" t="s">
        <v>4</v>
      </c>
      <c r="H5" s="172"/>
      <c r="I5" s="172"/>
      <c r="J5" s="172"/>
      <c r="K5" s="172"/>
    </row>
    <row r="6" spans="1:12" ht="15.75">
      <c r="A6" s="5"/>
      <c r="B6" s="10"/>
      <c r="C6" s="10"/>
      <c r="D6" s="10"/>
      <c r="E6" s="10"/>
      <c r="F6" s="10"/>
      <c r="G6" s="27"/>
      <c r="H6" s="27"/>
      <c r="I6" s="27"/>
      <c r="J6" s="27"/>
      <c r="K6" s="27"/>
    </row>
    <row r="7" spans="1:12" ht="15.75">
      <c r="A7" s="5">
        <v>1.1000000000000001</v>
      </c>
      <c r="B7" s="26" t="s">
        <v>1</v>
      </c>
      <c r="C7" s="26"/>
      <c r="D7" s="26"/>
      <c r="E7" s="26"/>
      <c r="F7" s="12"/>
      <c r="G7" s="169" t="s">
        <v>6</v>
      </c>
      <c r="H7" s="169"/>
      <c r="I7" s="169"/>
      <c r="J7" s="169"/>
      <c r="K7" s="169"/>
    </row>
    <row r="8" spans="1:12" ht="15.75">
      <c r="A8" s="5"/>
      <c r="B8" s="2"/>
      <c r="C8" s="2"/>
      <c r="D8" s="2"/>
      <c r="E8" s="2"/>
      <c r="F8" s="3"/>
      <c r="G8" s="11"/>
      <c r="H8" s="11"/>
      <c r="I8" s="11"/>
      <c r="J8" s="11"/>
      <c r="K8" s="11"/>
    </row>
    <row r="9" spans="1:12" ht="15.75">
      <c r="A9" s="5">
        <v>1.2</v>
      </c>
      <c r="B9" s="173" t="s">
        <v>2</v>
      </c>
      <c r="C9" s="173"/>
      <c r="D9" s="173"/>
      <c r="E9" s="173"/>
      <c r="F9" s="8"/>
      <c r="G9" s="169" t="s">
        <v>7</v>
      </c>
      <c r="H9" s="169"/>
      <c r="I9" s="169"/>
      <c r="J9" s="169"/>
      <c r="K9" s="169"/>
    </row>
    <row r="10" spans="1:12" ht="15.75">
      <c r="A10" s="5"/>
      <c r="B10" s="2"/>
      <c r="C10" s="2"/>
      <c r="D10" s="2"/>
      <c r="E10" s="2"/>
      <c r="F10" s="3"/>
      <c r="G10" s="11"/>
      <c r="H10" s="11"/>
      <c r="I10" s="11"/>
      <c r="J10" s="11"/>
      <c r="K10" s="11"/>
    </row>
    <row r="11" spans="1:12" ht="15.75">
      <c r="A11" s="5">
        <v>1.3</v>
      </c>
      <c r="B11" s="173" t="s">
        <v>55</v>
      </c>
      <c r="C11" s="173"/>
      <c r="D11" s="173"/>
      <c r="E11" s="173"/>
      <c r="F11" s="8"/>
      <c r="G11" s="169" t="s">
        <v>144</v>
      </c>
      <c r="H11" s="169"/>
      <c r="I11" s="169"/>
      <c r="J11" s="169"/>
      <c r="K11" s="169"/>
    </row>
    <row r="12" spans="1:12" ht="15.75">
      <c r="A12" s="5"/>
      <c r="B12" s="2"/>
      <c r="C12" s="2"/>
      <c r="D12" s="2"/>
      <c r="E12" s="2"/>
      <c r="F12" s="3"/>
      <c r="G12" s="11" t="s">
        <v>145</v>
      </c>
      <c r="H12" s="11"/>
      <c r="I12" s="11"/>
      <c r="J12" s="11"/>
      <c r="K12" s="11"/>
    </row>
    <row r="13" spans="1:12" ht="15.75">
      <c r="A13" s="9" t="s">
        <v>9</v>
      </c>
      <c r="B13" s="168" t="s">
        <v>11</v>
      </c>
      <c r="C13" s="168"/>
      <c r="D13" s="168"/>
      <c r="E13" s="168"/>
      <c r="F13" s="8"/>
      <c r="G13" s="169" t="s">
        <v>146</v>
      </c>
      <c r="H13" s="169"/>
      <c r="I13" s="169"/>
      <c r="J13" s="169"/>
      <c r="K13" s="169"/>
    </row>
    <row r="14" spans="1:12" ht="15.75">
      <c r="A14" s="5"/>
      <c r="B14" s="22"/>
      <c r="C14" s="22"/>
      <c r="D14" s="22"/>
      <c r="E14" s="22"/>
      <c r="F14" s="3"/>
      <c r="G14" s="3"/>
      <c r="H14" s="7"/>
      <c r="I14" s="7"/>
      <c r="J14" s="7"/>
      <c r="K14" s="7"/>
    </row>
    <row r="15" spans="1:12" ht="34.5" customHeight="1">
      <c r="A15" s="9" t="s">
        <v>10</v>
      </c>
      <c r="B15" s="170" t="s">
        <v>56</v>
      </c>
      <c r="C15" s="170"/>
      <c r="D15" s="170"/>
      <c r="E15" s="170"/>
      <c r="F15" s="8"/>
      <c r="G15" s="169" t="s">
        <v>12</v>
      </c>
      <c r="H15" s="169"/>
      <c r="I15" s="169"/>
      <c r="J15" s="169"/>
      <c r="K15" s="169"/>
    </row>
    <row r="16" spans="1:12" ht="15.75">
      <c r="A16" s="9"/>
      <c r="B16" s="16"/>
      <c r="C16" s="16"/>
      <c r="D16" s="16"/>
      <c r="E16" s="16"/>
      <c r="F16" s="8"/>
      <c r="G16" s="8"/>
      <c r="H16" s="3"/>
      <c r="I16" s="3"/>
      <c r="J16" s="3"/>
      <c r="K16" s="3"/>
    </row>
    <row r="17" spans="1:12" ht="36" customHeight="1">
      <c r="A17" s="9">
        <v>1.5</v>
      </c>
      <c r="B17" s="170" t="s">
        <v>13</v>
      </c>
      <c r="C17" s="170"/>
      <c r="D17" s="170"/>
      <c r="E17" s="170"/>
      <c r="F17" s="8"/>
      <c r="G17" s="175"/>
      <c r="H17" s="175"/>
      <c r="I17" s="175"/>
      <c r="J17" s="175"/>
      <c r="K17" s="175"/>
    </row>
    <row r="18" spans="1:12" ht="15.75">
      <c r="A18" s="9"/>
      <c r="B18" s="25"/>
      <c r="C18" s="25"/>
      <c r="D18" s="25"/>
      <c r="E18" s="25"/>
      <c r="F18" s="8"/>
      <c r="G18" s="8"/>
      <c r="H18" s="4"/>
      <c r="I18" s="4"/>
      <c r="J18" s="4"/>
      <c r="K18" s="4"/>
      <c r="L18" s="4"/>
    </row>
    <row r="19" spans="1:12" ht="18.75" customHeight="1">
      <c r="A19" s="9" t="s">
        <v>84</v>
      </c>
      <c r="B19" s="177" t="s">
        <v>14</v>
      </c>
      <c r="C19" s="177"/>
      <c r="D19" s="177"/>
      <c r="E19" s="177"/>
      <c r="F19" s="8"/>
      <c r="G19" s="174" t="s">
        <v>109</v>
      </c>
      <c r="H19" s="174"/>
      <c r="I19" s="174"/>
      <c r="J19" s="174"/>
      <c r="K19" s="174"/>
    </row>
    <row r="20" spans="1:12" ht="15.75">
      <c r="A20" s="9"/>
      <c r="B20" s="8"/>
      <c r="C20" s="8"/>
      <c r="D20" s="8"/>
      <c r="E20" s="8"/>
      <c r="F20" s="8"/>
      <c r="G20" s="8"/>
      <c r="H20" s="20"/>
      <c r="I20" s="20"/>
      <c r="J20" s="20"/>
      <c r="K20" s="20"/>
      <c r="L20" s="11"/>
    </row>
    <row r="21" spans="1:12" ht="15.75" customHeight="1">
      <c r="A21" s="9" t="s">
        <v>85</v>
      </c>
      <c r="B21" s="26" t="s">
        <v>15</v>
      </c>
      <c r="C21" s="26"/>
      <c r="D21" s="26"/>
      <c r="E21" s="26"/>
      <c r="F21" s="12"/>
      <c r="G21" s="174" t="s">
        <v>110</v>
      </c>
      <c r="H21" s="174"/>
      <c r="I21" s="174"/>
      <c r="J21" s="174"/>
      <c r="K21" s="174"/>
    </row>
    <row r="22" spans="1:12" ht="15.75">
      <c r="A22" s="9"/>
      <c r="G22" s="12"/>
      <c r="H22" s="20"/>
      <c r="I22" s="20"/>
      <c r="J22" s="20"/>
      <c r="K22" s="20"/>
      <c r="L22" s="11"/>
    </row>
    <row r="23" spans="1:12" ht="17.25" customHeight="1">
      <c r="A23" s="9" t="s">
        <v>86</v>
      </c>
      <c r="B23" s="173" t="s">
        <v>57</v>
      </c>
      <c r="C23" s="173"/>
      <c r="D23" s="173"/>
      <c r="E23" s="173"/>
      <c r="F23" s="12"/>
      <c r="G23" s="174" t="s">
        <v>111</v>
      </c>
      <c r="H23" s="174"/>
      <c r="I23" s="174"/>
      <c r="J23" s="174"/>
      <c r="K23" s="174"/>
    </row>
    <row r="24" spans="1:12" ht="15.75">
      <c r="A24" s="9"/>
      <c r="G24" s="12"/>
      <c r="H24" s="20"/>
      <c r="I24" s="20"/>
      <c r="J24" s="20"/>
      <c r="K24" s="20"/>
      <c r="L24" s="11"/>
    </row>
    <row r="25" spans="1:12" ht="15.75" customHeight="1">
      <c r="A25" s="9" t="s">
        <v>87</v>
      </c>
      <c r="B25" s="173" t="s">
        <v>58</v>
      </c>
      <c r="C25" s="173"/>
      <c r="D25" s="173"/>
      <c r="E25" s="173"/>
      <c r="F25" s="12"/>
      <c r="G25" s="174" t="s">
        <v>109</v>
      </c>
      <c r="H25" s="174"/>
      <c r="I25" s="174"/>
      <c r="J25" s="174"/>
      <c r="K25" s="174"/>
    </row>
    <row r="26" spans="1:12" ht="15.75">
      <c r="A26" s="9"/>
      <c r="G26" s="12"/>
      <c r="H26" s="20"/>
      <c r="I26" s="20"/>
      <c r="J26" s="20"/>
      <c r="K26" s="20"/>
      <c r="L26" s="11"/>
    </row>
    <row r="27" spans="1:12" ht="13.5" customHeight="1">
      <c r="A27" s="9" t="s">
        <v>88</v>
      </c>
      <c r="B27" s="173" t="s">
        <v>59</v>
      </c>
      <c r="C27" s="173"/>
      <c r="D27" s="173"/>
      <c r="E27" s="173"/>
      <c r="F27" s="12"/>
      <c r="G27" s="174" t="s">
        <v>112</v>
      </c>
      <c r="H27" s="174"/>
      <c r="I27" s="174"/>
      <c r="J27" s="174"/>
      <c r="K27" s="174"/>
    </row>
    <row r="28" spans="1:12" ht="15.75">
      <c r="A28" s="9"/>
      <c r="G28" s="12"/>
      <c r="H28" s="20"/>
      <c r="I28" s="20"/>
      <c r="J28" s="20"/>
      <c r="K28" s="20"/>
      <c r="L28" s="11"/>
    </row>
    <row r="29" spans="1:12" ht="15.75" customHeight="1">
      <c r="A29" s="9" t="s">
        <v>89</v>
      </c>
      <c r="B29" s="176" t="s">
        <v>80</v>
      </c>
      <c r="C29" s="176"/>
      <c r="D29" s="176"/>
      <c r="E29" s="176"/>
      <c r="G29" s="174" t="s">
        <v>113</v>
      </c>
      <c r="H29" s="174"/>
      <c r="I29" s="174"/>
      <c r="J29" s="174"/>
      <c r="K29" s="174"/>
    </row>
    <row r="30" spans="1:12" ht="15.75">
      <c r="A30" s="9"/>
      <c r="G30" s="12"/>
      <c r="H30" s="20"/>
      <c r="I30" s="20"/>
      <c r="J30" s="20"/>
      <c r="K30" s="20"/>
      <c r="L30" s="11"/>
    </row>
    <row r="31" spans="1:12" ht="15.75">
      <c r="A31" s="9" t="s">
        <v>90</v>
      </c>
      <c r="B31" s="1" t="s">
        <v>62</v>
      </c>
      <c r="G31" s="174" t="s">
        <v>12</v>
      </c>
      <c r="H31" s="174"/>
      <c r="I31" s="174"/>
      <c r="J31" s="174"/>
      <c r="K31" s="174"/>
    </row>
    <row r="32" spans="1:12" ht="15.75">
      <c r="A32" s="9"/>
      <c r="B32" s="1"/>
      <c r="G32" s="28"/>
      <c r="H32" s="20"/>
      <c r="I32" s="20"/>
      <c r="J32" s="20"/>
      <c r="K32" s="20"/>
      <c r="L32" s="11"/>
    </row>
    <row r="33" spans="1:12" ht="15.75">
      <c r="A33" s="9" t="s">
        <v>91</v>
      </c>
      <c r="B33" s="1" t="s">
        <v>61</v>
      </c>
      <c r="G33" s="174" t="str">
        <f>G31</f>
        <v>Nil</v>
      </c>
      <c r="H33" s="174"/>
      <c r="I33" s="174"/>
      <c r="J33" s="174"/>
      <c r="K33" s="174"/>
    </row>
    <row r="34" spans="1:12" ht="15.75">
      <c r="A34" s="9"/>
      <c r="B34" s="1"/>
      <c r="G34" s="12"/>
      <c r="H34" s="20"/>
      <c r="I34" s="20"/>
      <c r="J34" s="20"/>
      <c r="K34" s="12"/>
      <c r="L34" s="11"/>
    </row>
    <row r="35" spans="1:12" ht="18" customHeight="1">
      <c r="A35" s="9" t="s">
        <v>92</v>
      </c>
      <c r="B35" s="12" t="s">
        <v>60</v>
      </c>
      <c r="C35" s="12"/>
      <c r="D35" s="12"/>
      <c r="E35" s="12"/>
      <c r="F35" s="12"/>
      <c r="G35" s="174" t="s">
        <v>114</v>
      </c>
      <c r="H35" s="174"/>
      <c r="I35" s="174"/>
      <c r="J35" s="174"/>
      <c r="K35" s="174"/>
    </row>
    <row r="36" spans="1:12" ht="15.75">
      <c r="A36" s="9"/>
      <c r="G36" s="12"/>
      <c r="H36" s="20"/>
      <c r="I36" s="20"/>
      <c r="J36" s="20"/>
      <c r="K36" s="20"/>
      <c r="L36" s="11"/>
    </row>
    <row r="37" spans="1:12" ht="18" customHeight="1">
      <c r="A37" s="9" t="s">
        <v>93</v>
      </c>
      <c r="B37" s="12" t="s">
        <v>63</v>
      </c>
      <c r="C37" s="12"/>
      <c r="D37" s="12"/>
      <c r="E37" s="12"/>
      <c r="F37" s="12"/>
      <c r="G37" s="174" t="str">
        <f>G35</f>
        <v>Not Applicable</v>
      </c>
      <c r="H37" s="174"/>
      <c r="I37" s="174"/>
      <c r="J37" s="174"/>
      <c r="K37" s="174"/>
    </row>
    <row r="38" spans="1:12" ht="15.75" customHeight="1">
      <c r="A38" s="9"/>
      <c r="H38" s="34"/>
      <c r="I38" s="34"/>
      <c r="J38" s="34"/>
      <c r="K38" s="34"/>
      <c r="L38" s="11"/>
    </row>
    <row r="39" spans="1:12" ht="15.75" customHeight="1">
      <c r="A39" s="9" t="s">
        <v>94</v>
      </c>
      <c r="B39" s="12" t="s">
        <v>64</v>
      </c>
      <c r="C39" s="12"/>
      <c r="D39" s="12"/>
      <c r="E39" s="12"/>
      <c r="F39" s="12"/>
      <c r="G39" s="174" t="str">
        <f>G37</f>
        <v>Not Applicable</v>
      </c>
      <c r="H39" s="174"/>
      <c r="I39" s="174"/>
      <c r="J39" s="174"/>
      <c r="K39" s="174"/>
    </row>
    <row r="40" spans="1:12" ht="15.75">
      <c r="A40" s="9"/>
      <c r="G40" s="8"/>
      <c r="H40" s="20"/>
      <c r="I40" s="20"/>
      <c r="J40" s="20"/>
      <c r="K40" s="20"/>
      <c r="L40" s="11"/>
    </row>
    <row r="41" spans="1:12" ht="16.5" customHeight="1">
      <c r="A41" s="9" t="s">
        <v>95</v>
      </c>
      <c r="B41" s="12" t="s">
        <v>65</v>
      </c>
      <c r="C41" s="12"/>
      <c r="D41" s="12"/>
      <c r="E41" s="12"/>
      <c r="F41" s="12"/>
      <c r="G41" s="174" t="s">
        <v>115</v>
      </c>
      <c r="H41" s="174"/>
      <c r="I41" s="174"/>
      <c r="J41" s="174"/>
      <c r="K41" s="174"/>
    </row>
    <row r="42" spans="1:12" ht="15.75">
      <c r="A42" s="9"/>
      <c r="G42" s="8"/>
      <c r="H42" s="20"/>
      <c r="I42" s="20"/>
      <c r="J42" s="20"/>
      <c r="K42" s="20"/>
      <c r="L42" s="11"/>
    </row>
    <row r="43" spans="1:12" ht="35.25" customHeight="1">
      <c r="A43" s="9" t="s">
        <v>96</v>
      </c>
      <c r="B43" s="170" t="s">
        <v>66</v>
      </c>
      <c r="C43" s="170"/>
      <c r="D43" s="170"/>
      <c r="E43" s="170"/>
      <c r="F43" s="16"/>
      <c r="G43" s="174" t="s">
        <v>116</v>
      </c>
      <c r="H43" s="174"/>
      <c r="I43" s="174"/>
      <c r="J43" s="174"/>
      <c r="K43" s="174"/>
    </row>
    <row r="44" spans="1:12" ht="15.75">
      <c r="A44" s="9"/>
      <c r="B44" s="16"/>
      <c r="C44" s="16"/>
      <c r="D44" s="16"/>
      <c r="E44" s="16"/>
      <c r="F44" s="16"/>
      <c r="G44" s="12"/>
      <c r="H44" s="20"/>
      <c r="I44" s="20"/>
      <c r="J44" s="20"/>
      <c r="K44" s="20"/>
      <c r="L44" s="11"/>
    </row>
    <row r="45" spans="1:12" ht="31.5" customHeight="1">
      <c r="A45" s="9" t="s">
        <v>97</v>
      </c>
      <c r="B45" s="170" t="s">
        <v>67</v>
      </c>
      <c r="C45" s="170"/>
      <c r="D45" s="170"/>
      <c r="E45" s="170"/>
      <c r="F45" s="16"/>
      <c r="G45" s="174" t="str">
        <f>G43</f>
        <v>Refer Annexure - I (Particulars)</v>
      </c>
      <c r="H45" s="174"/>
      <c r="I45" s="174"/>
      <c r="J45" s="174"/>
      <c r="K45" s="174"/>
    </row>
    <row r="46" spans="1:12" ht="15.75">
      <c r="A46" s="9"/>
      <c r="B46" s="16"/>
      <c r="C46" s="16"/>
      <c r="D46" s="16"/>
      <c r="E46" s="16"/>
      <c r="F46" s="16"/>
      <c r="G46" s="8"/>
      <c r="H46" s="20"/>
      <c r="I46" s="20"/>
      <c r="J46" s="20"/>
      <c r="K46" s="20"/>
      <c r="L46" s="11"/>
    </row>
    <row r="47" spans="1:12" ht="39" customHeight="1">
      <c r="A47" s="9" t="s">
        <v>98</v>
      </c>
      <c r="B47" s="170" t="s">
        <v>68</v>
      </c>
      <c r="C47" s="170"/>
      <c r="D47" s="170"/>
      <c r="E47" s="170"/>
      <c r="F47" s="16"/>
      <c r="G47" s="174" t="s">
        <v>117</v>
      </c>
      <c r="H47" s="174"/>
      <c r="I47" s="174"/>
      <c r="J47" s="174"/>
      <c r="K47" s="174"/>
    </row>
    <row r="48" spans="1:12" ht="15.75">
      <c r="A48" s="9"/>
      <c r="B48" s="16"/>
      <c r="C48" s="16"/>
      <c r="D48" s="16"/>
      <c r="E48" s="16"/>
      <c r="F48" s="16"/>
      <c r="G48" s="8"/>
      <c r="H48" s="20"/>
      <c r="I48" s="20"/>
      <c r="J48" s="20"/>
      <c r="K48" s="20"/>
      <c r="L48" s="11"/>
    </row>
    <row r="49" spans="1:12" ht="31.5" customHeight="1">
      <c r="A49" s="9" t="s">
        <v>99</v>
      </c>
      <c r="B49" s="170" t="s">
        <v>118</v>
      </c>
      <c r="C49" s="170"/>
      <c r="D49" s="170"/>
      <c r="E49" s="170"/>
      <c r="F49" s="16"/>
      <c r="G49" s="174" t="s">
        <v>47</v>
      </c>
      <c r="H49" s="174"/>
      <c r="I49" s="174"/>
      <c r="J49" s="174"/>
      <c r="K49" s="174"/>
    </row>
    <row r="50" spans="1:12" ht="15.75">
      <c r="A50" s="9"/>
      <c r="B50" s="16"/>
      <c r="C50" s="16"/>
      <c r="D50" s="16"/>
      <c r="E50" s="16"/>
      <c r="F50" s="16"/>
      <c r="G50" s="8"/>
      <c r="H50" s="20"/>
      <c r="I50" s="20"/>
      <c r="J50" s="20"/>
      <c r="K50" s="20"/>
      <c r="L50" s="11"/>
    </row>
    <row r="51" spans="1:12" ht="34.5" customHeight="1">
      <c r="A51" s="9" t="s">
        <v>100</v>
      </c>
      <c r="B51" s="170" t="s">
        <v>119</v>
      </c>
      <c r="C51" s="170"/>
      <c r="D51" s="170"/>
      <c r="E51" s="170"/>
      <c r="F51" s="16"/>
      <c r="G51" s="178" t="s">
        <v>152</v>
      </c>
      <c r="H51" s="178"/>
      <c r="I51" s="178"/>
      <c r="J51" s="178"/>
      <c r="K51" s="178"/>
    </row>
    <row r="52" spans="1:12" ht="15.75" customHeight="1">
      <c r="A52" s="9"/>
      <c r="B52" s="16"/>
      <c r="C52" s="16"/>
      <c r="D52" s="16"/>
      <c r="E52" s="16"/>
      <c r="F52" s="16"/>
      <c r="G52" s="8"/>
      <c r="H52" s="20"/>
      <c r="I52" s="20"/>
      <c r="J52" s="20"/>
      <c r="K52" s="20"/>
      <c r="L52" s="11"/>
    </row>
    <row r="53" spans="1:12" ht="51.75" customHeight="1">
      <c r="A53" s="9" t="s">
        <v>101</v>
      </c>
      <c r="B53" s="170" t="s">
        <v>83</v>
      </c>
      <c r="C53" s="170"/>
      <c r="D53" s="170"/>
      <c r="E53" s="170"/>
      <c r="F53" s="16"/>
      <c r="G53" s="174" t="s">
        <v>114</v>
      </c>
      <c r="H53" s="174"/>
      <c r="I53" s="174"/>
      <c r="J53" s="174"/>
      <c r="K53" s="174"/>
    </row>
    <row r="54" spans="1:12" ht="15.75">
      <c r="A54" s="9"/>
      <c r="B54" s="16"/>
      <c r="C54" s="16"/>
      <c r="D54" s="16"/>
      <c r="E54" s="16"/>
      <c r="F54" s="16"/>
      <c r="G54" s="8"/>
      <c r="H54" s="20"/>
      <c r="I54" s="20"/>
      <c r="J54" s="20"/>
      <c r="K54" s="20"/>
      <c r="L54" s="11"/>
    </row>
    <row r="55" spans="1:12" ht="19.5" customHeight="1">
      <c r="A55" s="9" t="s">
        <v>102</v>
      </c>
      <c r="B55" s="179" t="s">
        <v>69</v>
      </c>
      <c r="C55" s="179"/>
      <c r="D55" s="179"/>
      <c r="E55" s="179"/>
      <c r="F55" s="16"/>
      <c r="G55" s="174" t="s">
        <v>147</v>
      </c>
      <c r="H55" s="174"/>
      <c r="I55" s="174"/>
      <c r="J55" s="174"/>
      <c r="K55" s="174"/>
    </row>
    <row r="56" spans="1:12" ht="15.75">
      <c r="A56" s="9"/>
      <c r="B56" s="16"/>
      <c r="C56" s="16"/>
      <c r="D56" s="16"/>
      <c r="E56" s="16"/>
      <c r="F56" s="16"/>
      <c r="G56" s="8"/>
      <c r="H56" s="20"/>
      <c r="I56" s="20"/>
      <c r="J56" s="20"/>
      <c r="K56" s="20"/>
      <c r="L56" s="11"/>
    </row>
    <row r="57" spans="1:12" ht="36.75" customHeight="1">
      <c r="A57" s="9" t="s">
        <v>103</v>
      </c>
      <c r="B57" s="170" t="s">
        <v>70</v>
      </c>
      <c r="C57" s="170"/>
      <c r="D57" s="170"/>
      <c r="E57" s="170"/>
      <c r="F57" s="16"/>
      <c r="G57" s="174" t="s">
        <v>114</v>
      </c>
      <c r="H57" s="174"/>
      <c r="I57" s="174"/>
      <c r="J57" s="174"/>
      <c r="K57" s="174"/>
    </row>
    <row r="58" spans="1:12" ht="15.75">
      <c r="A58" s="9"/>
      <c r="B58" s="16"/>
      <c r="C58" s="16"/>
      <c r="D58" s="16"/>
      <c r="E58" s="16"/>
      <c r="F58" s="16"/>
      <c r="G58" s="12"/>
      <c r="H58" s="20"/>
      <c r="I58" s="20"/>
      <c r="J58" s="20"/>
      <c r="K58" s="20"/>
      <c r="L58" s="11"/>
    </row>
    <row r="59" spans="1:12" ht="15.75">
      <c r="A59" s="9" t="s">
        <v>104</v>
      </c>
      <c r="B59" s="170" t="s">
        <v>71</v>
      </c>
      <c r="C59" s="170"/>
      <c r="D59" s="170"/>
      <c r="E59" s="170"/>
      <c r="F59" s="16"/>
      <c r="G59" s="174" t="s">
        <v>114</v>
      </c>
      <c r="H59" s="174"/>
      <c r="I59" s="174"/>
      <c r="J59" s="174"/>
      <c r="K59" s="174"/>
    </row>
    <row r="60" spans="1:12" ht="15.75">
      <c r="A60" s="9"/>
      <c r="B60" s="16"/>
      <c r="C60" s="16"/>
      <c r="D60" s="16"/>
      <c r="E60" s="16"/>
      <c r="F60" s="16"/>
      <c r="G60" s="12"/>
      <c r="H60" s="20"/>
      <c r="I60" s="20"/>
      <c r="J60" s="20"/>
      <c r="K60" s="20"/>
      <c r="L60" s="11"/>
    </row>
    <row r="61" spans="1:12" ht="15.75">
      <c r="A61" s="9" t="s">
        <v>105</v>
      </c>
      <c r="B61" s="170" t="s">
        <v>72</v>
      </c>
      <c r="C61" s="170"/>
      <c r="D61" s="170"/>
      <c r="E61" s="170"/>
      <c r="F61" s="16"/>
      <c r="G61" s="174" t="s">
        <v>120</v>
      </c>
      <c r="H61" s="174"/>
      <c r="I61" s="174"/>
      <c r="J61" s="174"/>
      <c r="K61" s="174"/>
    </row>
    <row r="62" spans="1:12" ht="15.75">
      <c r="A62" s="9"/>
      <c r="B62" s="16"/>
      <c r="C62" s="16"/>
      <c r="D62" s="16"/>
      <c r="E62" s="16"/>
      <c r="F62" s="16"/>
      <c r="G62" s="12"/>
      <c r="H62" s="20"/>
      <c r="I62" s="20"/>
      <c r="J62" s="20"/>
      <c r="K62" s="20"/>
      <c r="L62" s="11"/>
    </row>
    <row r="63" spans="1:12" ht="15.75">
      <c r="A63" s="9" t="s">
        <v>106</v>
      </c>
      <c r="B63" s="170" t="s">
        <v>73</v>
      </c>
      <c r="C63" s="170"/>
      <c r="D63" s="170"/>
      <c r="E63" s="170"/>
      <c r="F63" s="16"/>
      <c r="G63" s="174" t="s">
        <v>121</v>
      </c>
      <c r="H63" s="174"/>
      <c r="I63" s="174"/>
      <c r="J63" s="174"/>
      <c r="K63" s="174"/>
    </row>
    <row r="64" spans="1:12" ht="15.75">
      <c r="A64" s="9"/>
      <c r="B64" s="16"/>
      <c r="C64" s="16"/>
      <c r="D64" s="16"/>
      <c r="E64" s="16"/>
      <c r="F64" s="16"/>
      <c r="G64" s="12"/>
      <c r="H64" s="20"/>
      <c r="I64" s="20"/>
      <c r="J64" s="20"/>
      <c r="K64" s="20"/>
      <c r="L64" s="11"/>
    </row>
    <row r="65" spans="1:12" ht="15.75">
      <c r="A65" s="9" t="s">
        <v>107</v>
      </c>
      <c r="B65" s="170" t="s">
        <v>74</v>
      </c>
      <c r="C65" s="170"/>
      <c r="D65" s="170"/>
      <c r="E65" s="170"/>
      <c r="F65" s="16"/>
      <c r="G65" s="174" t="s">
        <v>122</v>
      </c>
      <c r="H65" s="174"/>
      <c r="I65" s="174"/>
      <c r="J65" s="174"/>
      <c r="K65" s="174"/>
    </row>
    <row r="66" spans="1:12" ht="15.75">
      <c r="A66" s="9"/>
      <c r="B66" s="16"/>
      <c r="C66" s="16"/>
      <c r="D66" s="16"/>
      <c r="E66" s="16"/>
      <c r="F66" s="16"/>
      <c r="G66" s="12"/>
      <c r="H66" s="20"/>
      <c r="I66" s="20"/>
      <c r="J66" s="20"/>
      <c r="K66" s="20"/>
      <c r="L66" s="11"/>
    </row>
    <row r="67" spans="1:12" ht="15.75">
      <c r="A67" s="9" t="s">
        <v>108</v>
      </c>
      <c r="B67" s="170" t="s">
        <v>75</v>
      </c>
      <c r="C67" s="170"/>
      <c r="D67" s="170"/>
      <c r="E67" s="170"/>
      <c r="F67" s="16"/>
      <c r="G67" s="174" t="s">
        <v>123</v>
      </c>
      <c r="H67" s="174"/>
      <c r="I67" s="174"/>
      <c r="J67" s="174"/>
      <c r="K67" s="174"/>
    </row>
    <row r="68" spans="1:12" ht="15.75">
      <c r="A68" s="9"/>
      <c r="B68" s="8"/>
      <c r="C68" s="8"/>
      <c r="D68" s="8"/>
      <c r="E68" s="8"/>
      <c r="F68" s="8"/>
      <c r="G68" s="8"/>
      <c r="H68" s="6"/>
      <c r="I68" s="6"/>
      <c r="J68" s="6"/>
      <c r="K68" s="6"/>
    </row>
    <row r="69" spans="1:12" ht="159" customHeight="1">
      <c r="A69" s="9">
        <v>1.6</v>
      </c>
      <c r="B69" s="170" t="s">
        <v>129</v>
      </c>
      <c r="C69" s="170"/>
      <c r="D69" s="170"/>
      <c r="E69" s="170"/>
      <c r="F69" s="24"/>
      <c r="G69" s="169" t="s">
        <v>130</v>
      </c>
      <c r="H69" s="169"/>
      <c r="I69" s="169"/>
      <c r="J69" s="169"/>
      <c r="K69" s="169"/>
    </row>
    <row r="70" spans="1:12" ht="15.75">
      <c r="A70" s="9"/>
      <c r="B70" s="8"/>
      <c r="C70" s="8"/>
      <c r="D70" s="8"/>
      <c r="E70" s="8"/>
      <c r="F70" s="8"/>
      <c r="G70" s="8"/>
      <c r="H70" s="6"/>
      <c r="I70" s="6"/>
      <c r="J70" s="6"/>
      <c r="K70" s="6"/>
    </row>
    <row r="71" spans="1:12" ht="15.75">
      <c r="A71" s="9" t="s">
        <v>131</v>
      </c>
      <c r="B71" s="180" t="s">
        <v>132</v>
      </c>
      <c r="C71" s="180"/>
      <c r="D71" s="180"/>
      <c r="E71" s="180"/>
      <c r="F71" s="18"/>
      <c r="G71" s="191" t="e">
        <f>'ANNEXURE - I'!#REF!</f>
        <v>#REF!</v>
      </c>
      <c r="H71" s="191"/>
      <c r="I71" s="191"/>
      <c r="J71" s="191"/>
      <c r="K71" s="191"/>
    </row>
    <row r="72" spans="1:12" ht="15.75">
      <c r="A72" s="9"/>
      <c r="B72" s="18"/>
      <c r="C72" s="18"/>
      <c r="D72" s="18"/>
      <c r="E72" s="18"/>
      <c r="F72" s="18"/>
      <c r="G72" s="8"/>
      <c r="H72" s="6"/>
      <c r="I72" s="6"/>
      <c r="J72" s="6"/>
      <c r="K72" s="6"/>
      <c r="L72" s="11"/>
    </row>
    <row r="73" spans="1:12" ht="33" customHeight="1">
      <c r="A73" s="9" t="s">
        <v>133</v>
      </c>
      <c r="B73" s="170" t="s">
        <v>76</v>
      </c>
      <c r="C73" s="170"/>
      <c r="D73" s="170"/>
      <c r="E73" s="170"/>
      <c r="F73" s="18"/>
      <c r="G73" s="182" t="e">
        <f>'ANNEXURE - I'!#REF!</f>
        <v>#REF!</v>
      </c>
      <c r="H73" s="182"/>
      <c r="I73" s="182"/>
      <c r="J73" s="182"/>
      <c r="K73" s="182"/>
      <c r="L73" s="11"/>
    </row>
    <row r="74" spans="1:12" ht="15.75">
      <c r="A74" s="9"/>
      <c r="B74" s="18"/>
      <c r="C74" s="18"/>
      <c r="D74" s="18"/>
      <c r="E74" s="18"/>
      <c r="F74" s="18"/>
      <c r="G74" s="8"/>
      <c r="H74" s="6"/>
      <c r="I74" s="6"/>
      <c r="J74" s="6"/>
      <c r="K74" s="6"/>
      <c r="L74" s="11"/>
    </row>
    <row r="75" spans="1:12" ht="15.75">
      <c r="A75" s="9" t="s">
        <v>131</v>
      </c>
      <c r="B75" s="180" t="s">
        <v>134</v>
      </c>
      <c r="C75" s="180"/>
      <c r="D75" s="180"/>
      <c r="E75" s="180"/>
      <c r="F75" s="18"/>
      <c r="G75" s="183" t="e">
        <f>'ANNEXURE - I'!#REF!</f>
        <v>#REF!</v>
      </c>
      <c r="H75" s="183"/>
      <c r="I75" s="183"/>
      <c r="J75" s="183"/>
      <c r="K75" s="183"/>
      <c r="L75" s="11"/>
    </row>
    <row r="76" spans="1:12" ht="15.75">
      <c r="A76" s="9"/>
      <c r="B76" s="18"/>
      <c r="C76" s="18"/>
      <c r="D76" s="18"/>
      <c r="E76" s="18"/>
      <c r="F76" s="18"/>
      <c r="G76" s="8"/>
      <c r="H76" s="6"/>
      <c r="I76" s="6"/>
      <c r="J76" s="6"/>
      <c r="K76" s="6"/>
      <c r="L76" s="11"/>
    </row>
    <row r="77" spans="1:12" ht="15.75">
      <c r="A77" s="9"/>
      <c r="B77" s="23"/>
      <c r="C77" s="23"/>
      <c r="D77" s="23"/>
      <c r="E77" s="23"/>
      <c r="F77" s="23"/>
      <c r="G77" s="8"/>
      <c r="H77" s="6"/>
      <c r="I77" s="6"/>
      <c r="J77" s="6"/>
      <c r="K77" s="6"/>
    </row>
    <row r="78" spans="1:12" ht="15.75">
      <c r="A78" s="9"/>
      <c r="B78" s="180" t="s">
        <v>16</v>
      </c>
      <c r="C78" s="180"/>
      <c r="D78" s="180"/>
      <c r="E78" s="180"/>
      <c r="F78" s="18"/>
      <c r="G78" s="184" t="s">
        <v>18</v>
      </c>
      <c r="H78" s="184"/>
      <c r="I78" s="184"/>
      <c r="J78" s="184"/>
      <c r="K78" s="184"/>
    </row>
    <row r="79" spans="1:12" ht="15.75">
      <c r="A79" s="9"/>
      <c r="B79" s="180" t="s">
        <v>17</v>
      </c>
      <c r="C79" s="180"/>
      <c r="D79" s="180"/>
      <c r="E79" s="180"/>
      <c r="F79" s="18"/>
      <c r="G79" s="184" t="s">
        <v>19</v>
      </c>
      <c r="H79" s="184"/>
      <c r="I79" s="184"/>
      <c r="J79" s="184"/>
      <c r="K79" s="184"/>
    </row>
    <row r="80" spans="1:12" ht="15.75">
      <c r="A80" s="9"/>
      <c r="B80" s="18"/>
      <c r="C80" s="18"/>
      <c r="D80" s="18"/>
      <c r="E80" s="18"/>
      <c r="F80" s="18"/>
      <c r="G80" s="8"/>
      <c r="H80" s="17"/>
      <c r="I80" s="17"/>
      <c r="J80" s="17"/>
      <c r="K80" s="17"/>
      <c r="L80" s="11"/>
    </row>
    <row r="81" spans="1:12" ht="15.75">
      <c r="A81" s="9"/>
      <c r="B81" s="18"/>
      <c r="C81" s="18"/>
      <c r="D81" s="18"/>
      <c r="E81" s="18"/>
      <c r="F81" s="18"/>
      <c r="G81" s="8"/>
      <c r="H81" s="17"/>
      <c r="I81" s="17"/>
      <c r="J81" s="17"/>
      <c r="K81" s="17"/>
      <c r="L81" s="11"/>
    </row>
    <row r="82" spans="1:12" ht="15.75">
      <c r="A82" s="9">
        <v>1.8</v>
      </c>
      <c r="B82" s="172" t="s">
        <v>20</v>
      </c>
      <c r="C82" s="172"/>
      <c r="D82" s="172"/>
      <c r="E82" s="172"/>
      <c r="F82" s="3"/>
      <c r="G82" s="11"/>
      <c r="H82" s="13"/>
      <c r="I82" s="13"/>
      <c r="J82" s="13"/>
      <c r="K82" s="13"/>
      <c r="L82" s="12"/>
    </row>
    <row r="83" spans="1:12" ht="15.75">
      <c r="A83" s="9"/>
      <c r="B83" s="8"/>
      <c r="C83" s="8"/>
      <c r="D83" s="8"/>
      <c r="E83" s="8"/>
      <c r="F83" s="8"/>
      <c r="G83" s="11"/>
      <c r="H83" s="13"/>
      <c r="I83" s="13"/>
      <c r="J83" s="13"/>
      <c r="K83" s="13"/>
      <c r="L83" s="12"/>
    </row>
    <row r="84" spans="1:12" ht="15.75">
      <c r="A84" s="9" t="s">
        <v>84</v>
      </c>
      <c r="B84" s="180" t="s">
        <v>21</v>
      </c>
      <c r="C84" s="180"/>
      <c r="D84" s="180"/>
      <c r="E84" s="180"/>
      <c r="F84" s="25"/>
      <c r="G84" s="181" t="s">
        <v>22</v>
      </c>
      <c r="H84" s="181"/>
      <c r="I84" s="181"/>
      <c r="J84" s="181"/>
      <c r="K84" s="181"/>
      <c r="L84" s="12"/>
    </row>
    <row r="85" spans="1:12" ht="15.75">
      <c r="B85" s="12"/>
      <c r="C85" s="12"/>
      <c r="D85" s="12"/>
      <c r="E85" s="12"/>
      <c r="F85" s="9"/>
      <c r="G85" s="12"/>
      <c r="H85" s="12"/>
      <c r="I85" s="12"/>
      <c r="J85" s="12"/>
      <c r="K85" s="28"/>
      <c r="L85" s="12"/>
    </row>
    <row r="86" spans="1:12" ht="15.75">
      <c r="A86" s="9" t="s">
        <v>85</v>
      </c>
      <c r="B86" s="180" t="s">
        <v>53</v>
      </c>
      <c r="C86" s="180"/>
      <c r="D86" s="180"/>
      <c r="E86" s="180"/>
      <c r="F86" s="25"/>
      <c r="G86" s="181" t="str">
        <f>G84</f>
        <v>Attach</v>
      </c>
      <c r="H86" s="181"/>
      <c r="I86" s="181"/>
      <c r="J86" s="181"/>
      <c r="K86" s="181"/>
      <c r="L86" s="12"/>
    </row>
    <row r="87" spans="1:12" ht="15.75">
      <c r="B87" s="9"/>
      <c r="C87" s="9"/>
      <c r="D87" s="9"/>
      <c r="E87" s="9"/>
      <c r="F87" s="9"/>
      <c r="G87" s="9"/>
      <c r="H87" s="9"/>
      <c r="I87" s="9"/>
      <c r="J87" s="9"/>
      <c r="L87" s="12"/>
    </row>
    <row r="88" spans="1:12" ht="15.75">
      <c r="A88" s="9" t="s">
        <v>86</v>
      </c>
      <c r="B88" s="180" t="s">
        <v>54</v>
      </c>
      <c r="C88" s="180"/>
      <c r="D88" s="180"/>
      <c r="E88" s="180"/>
      <c r="F88" s="25"/>
      <c r="G88" s="181" t="s">
        <v>23</v>
      </c>
      <c r="H88" s="181"/>
      <c r="I88" s="181"/>
      <c r="J88" s="181"/>
      <c r="K88" s="181"/>
      <c r="L88" s="12"/>
    </row>
    <row r="89" spans="1:12" ht="15.75">
      <c r="A89" s="9"/>
      <c r="B89" s="8"/>
      <c r="C89" s="8"/>
      <c r="D89" s="8"/>
      <c r="E89" s="8"/>
      <c r="F89" s="8"/>
      <c r="G89" s="8"/>
      <c r="H89" s="6"/>
      <c r="I89" s="6"/>
      <c r="J89" s="6"/>
      <c r="K89" s="6"/>
    </row>
    <row r="90" spans="1:12" ht="15.75">
      <c r="A90" s="9">
        <v>1.9</v>
      </c>
      <c r="B90" s="172" t="s">
        <v>24</v>
      </c>
      <c r="C90" s="172"/>
      <c r="D90" s="172"/>
      <c r="E90" s="172"/>
      <c r="F90" s="3"/>
      <c r="H90" s="13"/>
      <c r="I90" s="13"/>
      <c r="J90" s="13"/>
      <c r="K90" s="13"/>
      <c r="L90" s="12"/>
    </row>
    <row r="91" spans="1:12" ht="15.75">
      <c r="A91" s="9"/>
      <c r="B91" s="8"/>
      <c r="C91" s="8"/>
      <c r="D91" s="8"/>
      <c r="E91" s="8"/>
      <c r="F91" s="8"/>
      <c r="H91" s="13"/>
      <c r="I91" s="13"/>
      <c r="J91" s="13"/>
      <c r="K91" s="13"/>
      <c r="L91" s="12"/>
    </row>
    <row r="92" spans="1:12" ht="16.5" customHeight="1">
      <c r="A92" s="9"/>
      <c r="B92" s="177" t="s">
        <v>25</v>
      </c>
      <c r="C92" s="177"/>
      <c r="D92" s="177"/>
      <c r="E92" s="177"/>
      <c r="F92" s="8"/>
      <c r="H92" s="13"/>
      <c r="I92" s="13"/>
      <c r="J92" s="13"/>
      <c r="K92" s="13"/>
      <c r="L92" s="12"/>
    </row>
    <row r="93" spans="1:12" ht="34.5" customHeight="1">
      <c r="A93" s="9" t="s">
        <v>84</v>
      </c>
      <c r="B93" s="185" t="s">
        <v>148</v>
      </c>
      <c r="C93" s="185"/>
      <c r="D93" s="185"/>
      <c r="E93" s="185"/>
      <c r="F93" s="185"/>
      <c r="G93" s="185"/>
      <c r="H93" s="185"/>
      <c r="I93" s="185"/>
      <c r="J93" s="185"/>
      <c r="K93" s="185"/>
      <c r="L93" s="12"/>
    </row>
    <row r="94" spans="1:12" ht="15.75">
      <c r="A94" s="9"/>
      <c r="B94" s="24"/>
      <c r="C94" s="24"/>
      <c r="D94" s="24"/>
      <c r="E94" s="24"/>
      <c r="F94" s="24"/>
      <c r="G94" s="24"/>
      <c r="H94" s="29"/>
      <c r="I94" s="29"/>
      <c r="J94" s="29"/>
      <c r="K94" s="29"/>
      <c r="L94" s="12"/>
    </row>
    <row r="95" spans="1:12" ht="15.75">
      <c r="A95" s="9" t="s">
        <v>85</v>
      </c>
      <c r="B95" s="185" t="s">
        <v>26</v>
      </c>
      <c r="C95" s="185"/>
      <c r="D95" s="185"/>
      <c r="E95" s="185"/>
      <c r="F95" s="185"/>
      <c r="G95" s="185"/>
      <c r="H95" s="185"/>
      <c r="I95" s="185"/>
      <c r="J95" s="185"/>
      <c r="K95" s="185"/>
      <c r="L95" s="12"/>
    </row>
    <row r="96" spans="1:12" ht="15.75">
      <c r="A96" s="9"/>
      <c r="B96" s="24"/>
      <c r="C96" s="24"/>
      <c r="D96" s="24"/>
      <c r="E96" s="24"/>
      <c r="F96" s="24"/>
      <c r="G96" s="24"/>
      <c r="H96" s="24"/>
      <c r="I96" s="24"/>
      <c r="J96" s="24"/>
      <c r="K96" s="24"/>
      <c r="L96" s="12"/>
    </row>
    <row r="97" spans="1:12" ht="38.25" customHeight="1">
      <c r="A97" s="9" t="s">
        <v>86</v>
      </c>
      <c r="B97" s="185" t="s">
        <v>149</v>
      </c>
      <c r="C97" s="185"/>
      <c r="D97" s="185"/>
      <c r="E97" s="185"/>
      <c r="F97" s="185"/>
      <c r="G97" s="185"/>
      <c r="H97" s="185"/>
      <c r="I97" s="185"/>
      <c r="J97" s="185"/>
      <c r="K97" s="185"/>
      <c r="L97" s="12"/>
    </row>
    <row r="98" spans="1:12" ht="15.75">
      <c r="A98" s="9"/>
      <c r="B98" s="24"/>
      <c r="C98" s="24"/>
      <c r="D98" s="24"/>
      <c r="E98" s="24"/>
      <c r="F98" s="24"/>
      <c r="G98" s="24"/>
      <c r="H98" s="29"/>
      <c r="I98" s="29"/>
      <c r="J98" s="29"/>
      <c r="K98" s="29"/>
      <c r="L98" s="12"/>
    </row>
    <row r="99" spans="1:12" ht="19.5" customHeight="1">
      <c r="A99" s="9" t="s">
        <v>87</v>
      </c>
      <c r="B99" s="185" t="s">
        <v>27</v>
      </c>
      <c r="C99" s="185"/>
      <c r="D99" s="185"/>
      <c r="E99" s="185"/>
      <c r="F99" s="185"/>
      <c r="G99" s="185"/>
      <c r="H99" s="185"/>
      <c r="I99" s="185"/>
      <c r="J99" s="185"/>
      <c r="K99" s="185"/>
      <c r="L99" s="12"/>
    </row>
    <row r="100" spans="1:12" ht="15.75">
      <c r="A100" s="9"/>
      <c r="B100" s="24"/>
      <c r="C100" s="24"/>
      <c r="D100" s="24"/>
      <c r="E100" s="24"/>
      <c r="F100" s="24"/>
      <c r="G100" s="24"/>
      <c r="H100" s="29"/>
      <c r="I100" s="29"/>
      <c r="J100" s="29"/>
      <c r="K100" s="29"/>
      <c r="L100" s="12"/>
    </row>
    <row r="101" spans="1:12" ht="19.5" customHeight="1">
      <c r="A101" s="9" t="s">
        <v>88</v>
      </c>
      <c r="B101" s="185" t="s">
        <v>28</v>
      </c>
      <c r="C101" s="185"/>
      <c r="D101" s="185"/>
      <c r="E101" s="185"/>
      <c r="F101" s="185"/>
      <c r="G101" s="185"/>
      <c r="H101" s="185"/>
      <c r="I101" s="185"/>
      <c r="J101" s="185"/>
      <c r="K101" s="185"/>
      <c r="L101" s="12"/>
    </row>
    <row r="102" spans="1:12" ht="15.75">
      <c r="A102" s="9"/>
      <c r="B102" s="24"/>
      <c r="C102" s="24"/>
      <c r="D102" s="24"/>
      <c r="E102" s="24"/>
      <c r="F102" s="24"/>
      <c r="G102" s="24"/>
      <c r="H102" s="29"/>
      <c r="I102" s="29"/>
      <c r="J102" s="29"/>
      <c r="K102" s="29"/>
      <c r="L102" s="12"/>
    </row>
    <row r="103" spans="1:12" ht="48.75" customHeight="1">
      <c r="A103" s="9" t="s">
        <v>89</v>
      </c>
      <c r="B103" s="185" t="s">
        <v>29</v>
      </c>
      <c r="C103" s="185"/>
      <c r="D103" s="185"/>
      <c r="E103" s="185"/>
      <c r="F103" s="185"/>
      <c r="G103" s="185"/>
      <c r="H103" s="185"/>
      <c r="I103" s="185"/>
      <c r="J103" s="185"/>
      <c r="K103" s="185"/>
      <c r="L103" s="12"/>
    </row>
    <row r="104" spans="1:12" ht="15.75">
      <c r="A104" s="9"/>
      <c r="B104" s="24"/>
      <c r="C104" s="24"/>
      <c r="D104" s="24"/>
      <c r="E104" s="24"/>
      <c r="F104" s="24"/>
      <c r="G104" s="24"/>
      <c r="H104" s="29"/>
      <c r="I104" s="29"/>
      <c r="J104" s="29"/>
      <c r="K104" s="29"/>
      <c r="L104" s="12"/>
    </row>
    <row r="105" spans="1:12" ht="39.75" customHeight="1">
      <c r="A105" s="9" t="s">
        <v>90</v>
      </c>
      <c r="B105" s="185" t="s">
        <v>30</v>
      </c>
      <c r="C105" s="185"/>
      <c r="D105" s="185"/>
      <c r="E105" s="185"/>
      <c r="F105" s="185"/>
      <c r="G105" s="185"/>
      <c r="H105" s="185"/>
      <c r="I105" s="185"/>
      <c r="J105" s="185"/>
      <c r="K105" s="185"/>
      <c r="L105" s="12"/>
    </row>
    <row r="106" spans="1:12" ht="15.75">
      <c r="A106" s="9"/>
      <c r="B106" s="24"/>
      <c r="C106" s="24"/>
      <c r="D106" s="24"/>
      <c r="E106" s="24"/>
      <c r="F106" s="24"/>
      <c r="G106" s="30"/>
      <c r="H106" s="29"/>
      <c r="I106" s="29"/>
      <c r="J106" s="29"/>
      <c r="K106" s="29"/>
      <c r="L106" s="12"/>
    </row>
    <row r="107" spans="1:12" ht="15.75">
      <c r="A107" s="9" t="s">
        <v>91</v>
      </c>
      <c r="B107" s="185" t="s">
        <v>31</v>
      </c>
      <c r="C107" s="185"/>
      <c r="D107" s="185"/>
      <c r="E107" s="185"/>
      <c r="F107" s="185"/>
      <c r="G107" s="185"/>
      <c r="H107" s="185"/>
      <c r="I107" s="185"/>
      <c r="J107" s="185"/>
      <c r="K107" s="185"/>
      <c r="L107" s="12"/>
    </row>
    <row r="108" spans="1:12" ht="15.75">
      <c r="A108" s="9"/>
      <c r="B108" s="24"/>
      <c r="C108" s="24"/>
      <c r="D108" s="24"/>
      <c r="E108" s="24"/>
      <c r="F108" s="24"/>
      <c r="G108" s="24"/>
      <c r="H108" s="24"/>
      <c r="I108" s="24"/>
      <c r="J108" s="24"/>
      <c r="K108" s="24"/>
      <c r="L108" s="12"/>
    </row>
    <row r="109" spans="1:12" ht="15.75">
      <c r="A109" s="9" t="s">
        <v>92</v>
      </c>
      <c r="B109" s="185" t="s">
        <v>32</v>
      </c>
      <c r="C109" s="185"/>
      <c r="D109" s="185"/>
      <c r="E109" s="185"/>
      <c r="F109" s="185"/>
      <c r="G109" s="185"/>
      <c r="H109" s="185"/>
      <c r="I109" s="185"/>
      <c r="J109" s="185"/>
      <c r="K109" s="185"/>
      <c r="L109" s="12"/>
    </row>
    <row r="110" spans="1:12" ht="15.75">
      <c r="A110" s="9"/>
      <c r="B110" s="24"/>
      <c r="C110" s="24"/>
      <c r="D110" s="24"/>
      <c r="E110" s="24"/>
      <c r="F110" s="24"/>
      <c r="G110" s="24"/>
      <c r="H110" s="24"/>
      <c r="I110" s="24"/>
      <c r="J110" s="24"/>
      <c r="K110" s="24"/>
      <c r="L110" s="12"/>
    </row>
    <row r="111" spans="1:12" ht="15.75">
      <c r="A111" s="14" t="s">
        <v>93</v>
      </c>
      <c r="B111" s="185" t="s">
        <v>33</v>
      </c>
      <c r="C111" s="185"/>
      <c r="D111" s="185"/>
      <c r="E111" s="185"/>
      <c r="F111" s="185"/>
      <c r="G111" s="185"/>
      <c r="H111" s="185"/>
      <c r="I111" s="185"/>
      <c r="J111" s="185"/>
      <c r="K111" s="185"/>
      <c r="L111" s="12"/>
    </row>
    <row r="112" spans="1:12" ht="15.75">
      <c r="A112" s="9"/>
      <c r="B112" s="24"/>
      <c r="C112" s="24"/>
      <c r="D112" s="24"/>
      <c r="E112" s="24"/>
      <c r="F112" s="24"/>
      <c r="G112" s="24"/>
      <c r="H112" s="24"/>
      <c r="I112" s="24"/>
      <c r="J112" s="24"/>
      <c r="K112" s="24"/>
      <c r="L112" s="12"/>
    </row>
    <row r="113" spans="1:12" ht="15.75">
      <c r="A113" s="9" t="s">
        <v>94</v>
      </c>
      <c r="B113" s="185" t="s">
        <v>34</v>
      </c>
      <c r="C113" s="185"/>
      <c r="D113" s="185"/>
      <c r="E113" s="185"/>
      <c r="F113" s="185"/>
      <c r="G113" s="185"/>
      <c r="H113" s="185"/>
      <c r="I113" s="185"/>
      <c r="J113" s="185"/>
      <c r="K113" s="185"/>
      <c r="L113" s="12"/>
    </row>
    <row r="114" spans="1:12" ht="15.75">
      <c r="A114" s="9"/>
      <c r="B114" s="8"/>
      <c r="C114" s="8"/>
      <c r="D114" s="8"/>
      <c r="E114" s="8"/>
      <c r="F114" s="8"/>
      <c r="G114" s="8"/>
      <c r="H114" s="8"/>
      <c r="I114" s="8"/>
      <c r="J114" s="8"/>
      <c r="K114" s="8"/>
      <c r="L114" s="12"/>
    </row>
    <row r="115" spans="1:12" ht="15.75">
      <c r="A115" s="7" t="s">
        <v>35</v>
      </c>
      <c r="B115" s="172" t="s">
        <v>36</v>
      </c>
      <c r="C115" s="172"/>
      <c r="D115" s="172"/>
      <c r="E115" s="172"/>
      <c r="F115" s="7"/>
      <c r="G115" s="190" t="s">
        <v>37</v>
      </c>
      <c r="H115" s="190"/>
      <c r="I115" s="190"/>
      <c r="J115" s="190"/>
      <c r="K115" s="190"/>
      <c r="L115" s="12"/>
    </row>
    <row r="116" spans="1:12" ht="15.75">
      <c r="A116" s="9"/>
      <c r="B116" s="8"/>
      <c r="C116" s="8"/>
      <c r="D116" s="8"/>
      <c r="E116" s="8"/>
      <c r="F116" s="8"/>
      <c r="H116" s="13"/>
      <c r="I116" s="13"/>
      <c r="J116" s="13"/>
      <c r="K116" s="13"/>
      <c r="L116" s="12"/>
    </row>
    <row r="117" spans="1:12" ht="15.75">
      <c r="A117" s="9" t="s">
        <v>84</v>
      </c>
      <c r="B117" s="170" t="s">
        <v>38</v>
      </c>
      <c r="C117" s="170"/>
      <c r="D117" s="170"/>
      <c r="E117" s="170"/>
      <c r="F117" s="16"/>
      <c r="G117" s="187" t="s">
        <v>5</v>
      </c>
      <c r="H117" s="187"/>
      <c r="I117" s="187"/>
      <c r="J117" s="187"/>
      <c r="K117" s="187"/>
      <c r="L117" s="12"/>
    </row>
    <row r="118" spans="1:12" ht="15.75">
      <c r="A118" s="9"/>
      <c r="B118" s="16"/>
      <c r="C118" s="16"/>
      <c r="D118" s="16"/>
      <c r="E118" s="16"/>
      <c r="F118" s="16"/>
      <c r="G118" s="31"/>
      <c r="H118" s="32"/>
      <c r="I118" s="32"/>
      <c r="J118" s="32"/>
      <c r="K118" s="32"/>
      <c r="L118" s="12"/>
    </row>
    <row r="119" spans="1:12" ht="34.5" customHeight="1">
      <c r="A119" s="9" t="s">
        <v>85</v>
      </c>
      <c r="B119" s="186" t="s">
        <v>39</v>
      </c>
      <c r="C119" s="186"/>
      <c r="D119" s="186"/>
      <c r="E119" s="186"/>
      <c r="F119" s="16"/>
      <c r="G119" s="187" t="s">
        <v>77</v>
      </c>
      <c r="H119" s="187"/>
      <c r="I119" s="187"/>
      <c r="J119" s="187"/>
      <c r="K119" s="187"/>
      <c r="L119" s="12"/>
    </row>
    <row r="120" spans="1:12" ht="15.75">
      <c r="A120" s="9"/>
      <c r="B120" s="16"/>
      <c r="C120" s="16"/>
      <c r="D120" s="16"/>
      <c r="E120" s="16"/>
      <c r="F120" s="16"/>
      <c r="G120" s="31"/>
      <c r="H120" s="32"/>
      <c r="I120" s="32"/>
      <c r="J120" s="32"/>
      <c r="K120" s="32"/>
      <c r="L120" s="12"/>
    </row>
    <row r="121" spans="1:12" ht="30.75" customHeight="1">
      <c r="A121" s="9" t="s">
        <v>86</v>
      </c>
      <c r="B121" s="170" t="s">
        <v>40</v>
      </c>
      <c r="C121" s="170"/>
      <c r="D121" s="170"/>
      <c r="E121" s="170"/>
      <c r="F121" s="16"/>
      <c r="G121" s="188" t="s">
        <v>78</v>
      </c>
      <c r="H121" s="188"/>
      <c r="I121" s="188"/>
      <c r="J121" s="188"/>
      <c r="K121" s="188"/>
      <c r="L121" s="12"/>
    </row>
    <row r="122" spans="1:12" ht="15.75">
      <c r="A122" s="9"/>
      <c r="B122" s="16"/>
      <c r="C122" s="16"/>
      <c r="D122" s="16"/>
      <c r="E122" s="16"/>
      <c r="F122" s="16"/>
      <c r="G122" s="31"/>
      <c r="H122" s="32"/>
      <c r="I122" s="33"/>
      <c r="J122" s="33"/>
      <c r="K122" s="33"/>
      <c r="L122" s="12"/>
    </row>
    <row r="123" spans="1:12" ht="15.75">
      <c r="A123" s="9" t="s">
        <v>87</v>
      </c>
      <c r="B123" s="170" t="s">
        <v>41</v>
      </c>
      <c r="C123" s="170"/>
      <c r="D123" s="170"/>
      <c r="E123" s="170"/>
      <c r="F123" s="16"/>
      <c r="G123" s="189" t="s">
        <v>42</v>
      </c>
      <c r="H123" s="189"/>
      <c r="I123" s="189"/>
      <c r="J123" s="189"/>
      <c r="K123" s="189"/>
      <c r="L123" s="12"/>
    </row>
    <row r="124" spans="1:12" ht="15.75">
      <c r="A124" s="9"/>
      <c r="B124" s="4"/>
      <c r="C124" s="4"/>
      <c r="D124" s="4"/>
      <c r="E124" s="4"/>
      <c r="F124" s="4"/>
      <c r="G124" s="4"/>
      <c r="H124" s="4"/>
      <c r="I124" s="4"/>
      <c r="J124" s="4"/>
      <c r="K124" s="4"/>
      <c r="L124" s="12"/>
    </row>
    <row r="125" spans="1:12" ht="15.75">
      <c r="A125" s="9" t="s">
        <v>88</v>
      </c>
      <c r="B125" s="170" t="s">
        <v>43</v>
      </c>
      <c r="C125" s="170"/>
      <c r="D125" s="170"/>
      <c r="E125" s="170"/>
      <c r="F125" s="16"/>
      <c r="G125" s="189" t="s">
        <v>150</v>
      </c>
      <c r="H125" s="189"/>
      <c r="I125" s="189"/>
      <c r="J125" s="189"/>
      <c r="K125" s="189"/>
      <c r="L125" s="12"/>
    </row>
    <row r="126" spans="1:12" ht="15.75">
      <c r="A126" s="9"/>
      <c r="B126" s="16"/>
      <c r="C126" s="16"/>
      <c r="D126" s="16"/>
      <c r="E126" s="16"/>
      <c r="F126" s="16"/>
      <c r="G126" s="4"/>
      <c r="H126" s="4"/>
      <c r="I126" s="4"/>
      <c r="J126" s="4"/>
      <c r="K126" s="4"/>
      <c r="L126" s="12"/>
    </row>
    <row r="127" spans="1:12" ht="15.75">
      <c r="A127" s="9" t="s">
        <v>89</v>
      </c>
      <c r="B127" s="170" t="s">
        <v>44</v>
      </c>
      <c r="C127" s="170"/>
      <c r="D127" s="170"/>
      <c r="E127" s="170"/>
      <c r="F127" s="16"/>
      <c r="G127" s="195" t="s">
        <v>144</v>
      </c>
      <c r="H127" s="195"/>
      <c r="I127" s="195"/>
      <c r="J127" s="195"/>
      <c r="K127" s="195"/>
      <c r="L127" s="12"/>
    </row>
    <row r="128" spans="1:12" ht="15.75">
      <c r="A128" s="9"/>
      <c r="B128" s="16"/>
      <c r="C128" s="16"/>
      <c r="D128" s="16"/>
      <c r="E128" s="16"/>
      <c r="F128" s="16"/>
      <c r="G128" s="4"/>
      <c r="H128" s="4"/>
      <c r="I128" s="4"/>
      <c r="J128" s="4"/>
      <c r="K128" s="4"/>
      <c r="L128" s="12"/>
    </row>
    <row r="129" spans="1:12" ht="15.75">
      <c r="A129" s="9" t="s">
        <v>90</v>
      </c>
      <c r="B129" s="170" t="s">
        <v>45</v>
      </c>
      <c r="C129" s="170"/>
      <c r="D129" s="170"/>
      <c r="E129" s="170"/>
      <c r="F129" s="16"/>
      <c r="G129" s="196" t="str">
        <f>G127</f>
        <v>14.09.2019</v>
      </c>
      <c r="H129" s="196"/>
      <c r="I129" s="196"/>
      <c r="J129" s="196"/>
      <c r="K129" s="196"/>
      <c r="L129" s="12"/>
    </row>
    <row r="130" spans="1:12" ht="15.75">
      <c r="A130" s="9"/>
      <c r="B130" s="16"/>
      <c r="C130" s="16"/>
      <c r="D130" s="16"/>
      <c r="E130" s="16"/>
      <c r="F130" s="16"/>
      <c r="G130" s="4"/>
      <c r="H130" s="4"/>
      <c r="I130" s="4"/>
      <c r="J130" s="4"/>
      <c r="K130" s="4"/>
      <c r="L130" s="12"/>
    </row>
    <row r="131" spans="1:12" ht="15.75">
      <c r="A131" s="9" t="s">
        <v>91</v>
      </c>
      <c r="B131" s="170" t="s">
        <v>46</v>
      </c>
      <c r="C131" s="170"/>
      <c r="D131" s="170"/>
      <c r="E131" s="170"/>
      <c r="F131" s="16"/>
      <c r="G131" s="189" t="s">
        <v>47</v>
      </c>
      <c r="H131" s="189"/>
      <c r="I131" s="189"/>
      <c r="J131" s="189"/>
      <c r="K131" s="189"/>
      <c r="L131" s="12"/>
    </row>
    <row r="132" spans="1:12" ht="15.75">
      <c r="A132" s="9"/>
      <c r="B132" s="4"/>
      <c r="C132" s="4"/>
      <c r="D132" s="4"/>
      <c r="E132" s="4"/>
      <c r="F132" s="4"/>
      <c r="G132" s="4"/>
      <c r="H132" s="4"/>
      <c r="I132" s="4"/>
      <c r="J132" s="4"/>
      <c r="K132" s="4"/>
      <c r="L132" s="12"/>
    </row>
    <row r="133" spans="1:12" ht="33.75" customHeight="1">
      <c r="A133" s="9" t="s">
        <v>92</v>
      </c>
      <c r="B133" s="170" t="s">
        <v>48</v>
      </c>
      <c r="C133" s="170"/>
      <c r="D133" s="170"/>
      <c r="E133" s="170"/>
      <c r="F133" s="16"/>
      <c r="G133" s="193" t="s">
        <v>5</v>
      </c>
      <c r="H133" s="193"/>
      <c r="I133" s="193"/>
      <c r="J133" s="193"/>
      <c r="K133" s="193"/>
      <c r="L133" s="12"/>
    </row>
    <row r="134" spans="1:12" ht="15.75">
      <c r="A134" s="9"/>
      <c r="B134" s="16"/>
      <c r="C134" s="16"/>
      <c r="D134" s="16"/>
      <c r="E134" s="16"/>
      <c r="F134" s="16"/>
      <c r="G134" s="16"/>
      <c r="H134" s="16"/>
      <c r="I134" s="16"/>
      <c r="J134" s="16"/>
      <c r="K134" s="4"/>
      <c r="L134" s="12"/>
    </row>
    <row r="135" spans="1:12" ht="34.5" customHeight="1">
      <c r="A135" s="14" t="s">
        <v>93</v>
      </c>
      <c r="B135" s="170" t="s">
        <v>49</v>
      </c>
      <c r="C135" s="170"/>
      <c r="D135" s="170"/>
      <c r="E135" s="170"/>
      <c r="F135" s="16"/>
      <c r="G135" s="194" t="s">
        <v>5</v>
      </c>
      <c r="H135" s="194"/>
      <c r="I135" s="194"/>
      <c r="J135" s="194"/>
      <c r="K135" s="194"/>
      <c r="L135" s="12"/>
    </row>
    <row r="136" spans="1:12" ht="15.75">
      <c r="B136" s="16"/>
      <c r="C136" s="16"/>
      <c r="D136" s="16"/>
      <c r="E136" s="16"/>
      <c r="F136" s="16"/>
      <c r="G136" s="16"/>
      <c r="H136" s="16"/>
      <c r="I136" s="16"/>
      <c r="J136" s="16"/>
      <c r="K136" s="31"/>
      <c r="L136" s="12"/>
    </row>
    <row r="137" spans="1:12" ht="15.75">
      <c r="A137" s="9" t="s">
        <v>94</v>
      </c>
      <c r="B137" s="170" t="s">
        <v>50</v>
      </c>
      <c r="C137" s="170"/>
      <c r="D137" s="170"/>
      <c r="E137" s="170"/>
      <c r="F137" s="16"/>
      <c r="G137" s="187" t="s">
        <v>79</v>
      </c>
      <c r="H137" s="187"/>
      <c r="I137" s="187"/>
      <c r="J137" s="187"/>
      <c r="K137" s="187"/>
      <c r="L137" s="12"/>
    </row>
    <row r="138" spans="1:12" ht="15.75">
      <c r="B138" s="16"/>
      <c r="C138" s="16"/>
      <c r="D138" s="16"/>
      <c r="E138" s="16"/>
      <c r="F138" s="16"/>
      <c r="G138" s="16"/>
      <c r="H138" s="16"/>
      <c r="I138" s="16"/>
      <c r="J138" s="16"/>
      <c r="K138" s="31"/>
      <c r="L138" s="12"/>
    </row>
    <row r="139" spans="1:12" ht="35.25" customHeight="1">
      <c r="A139" s="9" t="s">
        <v>95</v>
      </c>
      <c r="B139" s="170" t="s">
        <v>51</v>
      </c>
      <c r="C139" s="170"/>
      <c r="D139" s="170"/>
      <c r="E139" s="170"/>
      <c r="F139" s="16"/>
      <c r="G139" s="188" t="s">
        <v>5</v>
      </c>
      <c r="H139" s="188"/>
      <c r="I139" s="188"/>
      <c r="J139" s="188"/>
      <c r="K139" s="188"/>
    </row>
    <row r="140" spans="1:12" ht="15.75">
      <c r="A140" s="9"/>
      <c r="B140" s="16"/>
      <c r="C140" s="16"/>
      <c r="D140" s="16"/>
      <c r="E140" s="16"/>
      <c r="F140" s="16"/>
      <c r="G140" s="16"/>
      <c r="H140" s="32"/>
      <c r="I140" s="32"/>
      <c r="J140" s="32"/>
      <c r="K140" s="32"/>
    </row>
    <row r="141" spans="1:12" ht="210.75" customHeight="1">
      <c r="A141" s="9" t="s">
        <v>96</v>
      </c>
      <c r="B141" s="186" t="s">
        <v>52</v>
      </c>
      <c r="C141" s="186"/>
      <c r="D141" s="186"/>
      <c r="E141" s="186"/>
      <c r="F141" s="16"/>
      <c r="G141" s="189" t="s">
        <v>135</v>
      </c>
      <c r="H141" s="189"/>
      <c r="I141" s="189"/>
      <c r="J141" s="189"/>
      <c r="K141" s="189"/>
      <c r="L141" s="12"/>
    </row>
    <row r="142" spans="1:12" ht="15.75">
      <c r="A142" s="9"/>
      <c r="B142" s="8"/>
      <c r="C142" s="8"/>
      <c r="D142" s="8"/>
      <c r="E142" s="8"/>
      <c r="F142" s="8"/>
      <c r="G142" s="9"/>
      <c r="H142" s="19"/>
      <c r="I142" s="19"/>
      <c r="J142" s="19"/>
      <c r="K142" s="19"/>
    </row>
    <row r="143" spans="1:12" ht="15.75">
      <c r="A143" s="9"/>
      <c r="B143" s="9"/>
      <c r="C143" s="9"/>
      <c r="D143" s="9"/>
      <c r="E143" s="9"/>
      <c r="F143" s="9"/>
      <c r="G143" s="7"/>
      <c r="H143" s="15"/>
      <c r="I143" s="15"/>
      <c r="J143" s="15"/>
      <c r="K143" s="15"/>
      <c r="L143" s="2"/>
    </row>
    <row r="144" spans="1:12" ht="15.75">
      <c r="A144" s="9"/>
      <c r="B144" s="192" t="s">
        <v>16</v>
      </c>
      <c r="C144" s="192"/>
      <c r="D144" s="192"/>
      <c r="E144" s="192"/>
      <c r="F144" s="20"/>
      <c r="G144" s="184" t="s">
        <v>18</v>
      </c>
      <c r="H144" s="184"/>
      <c r="I144" s="184"/>
      <c r="J144" s="184"/>
      <c r="K144" s="184"/>
    </row>
    <row r="145" spans="1:12" ht="19.5" customHeight="1">
      <c r="A145" s="9"/>
      <c r="B145" s="192" t="s">
        <v>151</v>
      </c>
      <c r="C145" s="192"/>
      <c r="D145" s="192"/>
      <c r="E145" s="192"/>
      <c r="F145" s="20"/>
      <c r="G145" s="184" t="s">
        <v>19</v>
      </c>
      <c r="H145" s="184"/>
      <c r="I145" s="184"/>
      <c r="J145" s="184"/>
      <c r="K145" s="184"/>
    </row>
    <row r="146" spans="1:12" ht="19.5" customHeight="1">
      <c r="A146" s="9"/>
      <c r="B146" s="9"/>
      <c r="C146" s="9"/>
      <c r="D146" s="9"/>
      <c r="E146" s="9">
        <v>3</v>
      </c>
      <c r="F146" s="9"/>
      <c r="G146" s="7"/>
      <c r="H146" s="15"/>
      <c r="I146" s="15"/>
      <c r="J146" s="15"/>
      <c r="K146" s="15"/>
      <c r="L146" s="2"/>
    </row>
    <row r="147" spans="1:12" ht="15.75">
      <c r="A147" s="9"/>
      <c r="B147" s="9"/>
      <c r="C147" s="9"/>
      <c r="D147" s="9"/>
      <c r="E147" s="9"/>
      <c r="F147" s="9"/>
      <c r="G147" s="7"/>
      <c r="H147" s="15"/>
      <c r="I147" s="15"/>
      <c r="J147" s="15"/>
      <c r="K147" s="15"/>
      <c r="L147" s="2"/>
    </row>
  </sheetData>
  <mergeCells count="122">
    <mergeCell ref="B71:E71"/>
    <mergeCell ref="G71:K71"/>
    <mergeCell ref="G39:K39"/>
    <mergeCell ref="B137:E137"/>
    <mergeCell ref="G137:K137"/>
    <mergeCell ref="B139:E139"/>
    <mergeCell ref="G139:K139"/>
    <mergeCell ref="B144:E144"/>
    <mergeCell ref="B145:E145"/>
    <mergeCell ref="G144:K144"/>
    <mergeCell ref="G145:K145"/>
    <mergeCell ref="B141:E141"/>
    <mergeCell ref="G141:K141"/>
    <mergeCell ref="B131:E131"/>
    <mergeCell ref="G133:K133"/>
    <mergeCell ref="G131:K131"/>
    <mergeCell ref="B133:E133"/>
    <mergeCell ref="B135:E135"/>
    <mergeCell ref="G135:K135"/>
    <mergeCell ref="B125:E125"/>
    <mergeCell ref="G125:K125"/>
    <mergeCell ref="G127:K127"/>
    <mergeCell ref="G129:K129"/>
    <mergeCell ref="B127:E127"/>
    <mergeCell ref="B129:E129"/>
    <mergeCell ref="B119:E119"/>
    <mergeCell ref="G119:K119"/>
    <mergeCell ref="B121:E121"/>
    <mergeCell ref="G121:K121"/>
    <mergeCell ref="B123:E123"/>
    <mergeCell ref="G123:K123"/>
    <mergeCell ref="B113:K113"/>
    <mergeCell ref="B115:E115"/>
    <mergeCell ref="G115:K115"/>
    <mergeCell ref="B117:E117"/>
    <mergeCell ref="G117:K117"/>
    <mergeCell ref="B101:K101"/>
    <mergeCell ref="B103:K103"/>
    <mergeCell ref="B105:K105"/>
    <mergeCell ref="B107:K107"/>
    <mergeCell ref="B109:K109"/>
    <mergeCell ref="B111:K111"/>
    <mergeCell ref="B90:E90"/>
    <mergeCell ref="B92:E92"/>
    <mergeCell ref="B93:K93"/>
    <mergeCell ref="B95:K95"/>
    <mergeCell ref="B97:K97"/>
    <mergeCell ref="B99:K99"/>
    <mergeCell ref="B82:E82"/>
    <mergeCell ref="B84:E84"/>
    <mergeCell ref="G84:K84"/>
    <mergeCell ref="B86:E86"/>
    <mergeCell ref="G86:K86"/>
    <mergeCell ref="B88:E88"/>
    <mergeCell ref="G88:K88"/>
    <mergeCell ref="B73:E73"/>
    <mergeCell ref="G73:K73"/>
    <mergeCell ref="B75:E75"/>
    <mergeCell ref="G75:K75"/>
    <mergeCell ref="G78:K78"/>
    <mergeCell ref="G79:K79"/>
    <mergeCell ref="B78:E78"/>
    <mergeCell ref="B79:E79"/>
    <mergeCell ref="B65:E65"/>
    <mergeCell ref="G65:K65"/>
    <mergeCell ref="B67:E67"/>
    <mergeCell ref="G67:K67"/>
    <mergeCell ref="B69:E69"/>
    <mergeCell ref="G69:K69"/>
    <mergeCell ref="B59:E59"/>
    <mergeCell ref="G59:K59"/>
    <mergeCell ref="B61:E61"/>
    <mergeCell ref="G61:K61"/>
    <mergeCell ref="B63:E63"/>
    <mergeCell ref="G63:K63"/>
    <mergeCell ref="B53:E53"/>
    <mergeCell ref="G53:K53"/>
    <mergeCell ref="B51:E51"/>
    <mergeCell ref="G51:K51"/>
    <mergeCell ref="B57:E57"/>
    <mergeCell ref="G57:K57"/>
    <mergeCell ref="B55:E55"/>
    <mergeCell ref="G55:K55"/>
    <mergeCell ref="G45:K45"/>
    <mergeCell ref="B45:E45"/>
    <mergeCell ref="B49:E49"/>
    <mergeCell ref="G49:K49"/>
    <mergeCell ref="B47:E47"/>
    <mergeCell ref="G47:K47"/>
    <mergeCell ref="G35:K35"/>
    <mergeCell ref="G37:K37"/>
    <mergeCell ref="G17:K17"/>
    <mergeCell ref="G41:K41"/>
    <mergeCell ref="B43:E43"/>
    <mergeCell ref="G43:K43"/>
    <mergeCell ref="G27:K27"/>
    <mergeCell ref="G29:K29"/>
    <mergeCell ref="G31:K31"/>
    <mergeCell ref="G33:K33"/>
    <mergeCell ref="B29:E29"/>
    <mergeCell ref="B27:E27"/>
    <mergeCell ref="B17:E17"/>
    <mergeCell ref="B19:E19"/>
    <mergeCell ref="G19:K19"/>
    <mergeCell ref="G21:K21"/>
    <mergeCell ref="G23:K23"/>
    <mergeCell ref="G25:K25"/>
    <mergeCell ref="B25:E25"/>
    <mergeCell ref="B23:E23"/>
    <mergeCell ref="B13:E13"/>
    <mergeCell ref="G7:K7"/>
    <mergeCell ref="G9:K9"/>
    <mergeCell ref="G11:K11"/>
    <mergeCell ref="G13:K13"/>
    <mergeCell ref="B15:E15"/>
    <mergeCell ref="G15:K15"/>
    <mergeCell ref="A1:K1"/>
    <mergeCell ref="A3:K3"/>
    <mergeCell ref="B5:E5"/>
    <mergeCell ref="G5:K5"/>
    <mergeCell ref="B9:E9"/>
    <mergeCell ref="B11:E11"/>
  </mergeCells>
  <pageMargins left="0.2" right="0.2" top="0.75" bottom="0.75" header="0.3" footer="0.3"/>
  <pageSetup paperSize="5" orientation="portrait" horizontalDpi="200" verticalDpi="200" r:id="rId1"/>
  <headerFooter>
    <oddHeader>&amp;R&amp;"Arial Narrow,Regular"T / VR / 19 / 87                                     14.09.2019</oddHeader>
    <oddFooter>&amp;C&amp;"Arial Narrow,Regular"Page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0:V38"/>
  <sheetViews>
    <sheetView view="pageLayout" topLeftCell="J1" zoomScaleNormal="70" workbookViewId="0">
      <selection activeCell="U32" sqref="U32:V38"/>
    </sheetView>
  </sheetViews>
  <sheetFormatPr defaultRowHeight="15"/>
  <cols>
    <col min="1" max="1" width="9.140625" customWidth="1"/>
    <col min="18" max="18" width="9.28515625" style="87" bestFit="1" customWidth="1"/>
    <col min="19" max="19" width="13.28515625" style="87" bestFit="1" customWidth="1"/>
    <col min="20" max="20" width="12.5703125" bestFit="1" customWidth="1"/>
    <col min="22" max="22" width="19.140625" customWidth="1"/>
  </cols>
  <sheetData>
    <row r="10" spans="18:20">
      <c r="R10" s="87">
        <v>83.12</v>
      </c>
      <c r="S10" s="87">
        <f>R10*47800</f>
        <v>3973136</v>
      </c>
      <c r="T10" s="88">
        <f>R10*48000</f>
        <v>3989760</v>
      </c>
    </row>
    <row r="32" spans="21:22">
      <c r="U32" s="87"/>
      <c r="V32" s="87"/>
    </row>
    <row r="33" spans="21:22">
      <c r="U33" s="87"/>
      <c r="V33" s="87"/>
    </row>
    <row r="34" spans="21:22">
      <c r="U34" s="87">
        <v>90.3</v>
      </c>
      <c r="V34" s="87">
        <f>U34*60000</f>
        <v>5418000</v>
      </c>
    </row>
    <row r="35" spans="21:22">
      <c r="U35" s="87"/>
      <c r="V35" s="87"/>
    </row>
    <row r="36" spans="21:22">
      <c r="U36" s="87"/>
      <c r="V36" s="87"/>
    </row>
    <row r="37" spans="21:22">
      <c r="U37" s="87"/>
      <c r="V37" s="87"/>
    </row>
    <row r="38" spans="21:22">
      <c r="U38" s="87"/>
      <c r="V38" s="87"/>
    </row>
  </sheetData>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7"/>
  <sheetViews>
    <sheetView view="pageLayout" topLeftCell="A10" zoomScaleNormal="100" workbookViewId="0">
      <selection activeCell="E21" sqref="E21"/>
    </sheetView>
  </sheetViews>
  <sheetFormatPr defaultRowHeight="15"/>
  <cols>
    <col min="9" max="9" width="7.140625" customWidth="1"/>
    <col min="11" max="11" width="12" customWidth="1"/>
  </cols>
  <sheetData>
    <row r="2" spans="1:11" ht="16.5">
      <c r="A2" s="238" t="s">
        <v>138</v>
      </c>
      <c r="B2" s="238"/>
      <c r="C2" s="238"/>
      <c r="D2" s="238"/>
      <c r="E2" s="238"/>
      <c r="F2" s="238"/>
      <c r="G2" s="238"/>
      <c r="H2" s="238"/>
      <c r="I2" s="238"/>
      <c r="J2" s="238"/>
      <c r="K2" s="90"/>
    </row>
    <row r="3" spans="1:11" ht="16.5">
      <c r="A3" s="238"/>
      <c r="B3" s="238"/>
      <c r="C3" s="238"/>
      <c r="D3" s="238"/>
      <c r="E3" s="238"/>
      <c r="F3" s="238"/>
      <c r="G3" s="238"/>
      <c r="H3" s="238"/>
      <c r="I3" s="238"/>
      <c r="J3" s="238"/>
      <c r="K3" s="90"/>
    </row>
    <row r="4" spans="1:11" ht="16.5">
      <c r="A4" s="238"/>
      <c r="B4" s="238"/>
      <c r="C4" s="238"/>
      <c r="D4" s="238"/>
      <c r="E4" s="238"/>
      <c r="F4" s="238"/>
      <c r="G4" s="238"/>
      <c r="H4" s="238"/>
      <c r="I4" s="238"/>
      <c r="J4" s="238"/>
      <c r="K4" s="90"/>
    </row>
    <row r="5" spans="1:11" ht="16.5">
      <c r="A5" s="90"/>
      <c r="B5" s="90"/>
      <c r="C5" s="90"/>
      <c r="D5" s="90"/>
      <c r="E5" s="90"/>
      <c r="F5" s="90"/>
      <c r="G5" s="90"/>
      <c r="H5" s="90"/>
      <c r="I5" s="90"/>
      <c r="J5" s="90"/>
      <c r="K5" s="90"/>
    </row>
    <row r="6" spans="1:11" ht="23.25">
      <c r="A6" s="40"/>
      <c r="B6" s="91"/>
      <c r="C6" s="90"/>
      <c r="D6" s="90"/>
      <c r="E6" s="90"/>
      <c r="F6" s="90"/>
      <c r="G6" s="90"/>
      <c r="H6" s="90"/>
      <c r="I6" s="90"/>
      <c r="J6" s="90"/>
      <c r="K6" s="90"/>
    </row>
    <row r="7" spans="1:11" ht="45.75">
      <c r="A7" s="239" t="s">
        <v>251</v>
      </c>
      <c r="B7" s="239"/>
      <c r="C7" s="239"/>
      <c r="D7" s="239"/>
      <c r="E7" s="239"/>
      <c r="F7" s="239"/>
      <c r="G7" s="239"/>
      <c r="H7" s="239"/>
      <c r="I7" s="239"/>
      <c r="J7" s="239"/>
      <c r="K7" s="239"/>
    </row>
    <row r="8" spans="1:11" ht="16.5">
      <c r="A8" s="92"/>
      <c r="B8" s="91"/>
      <c r="C8" s="90"/>
      <c r="D8" s="90"/>
      <c r="E8" s="90"/>
      <c r="F8" s="90"/>
      <c r="G8" s="90"/>
      <c r="H8" s="90"/>
      <c r="I8" s="90"/>
      <c r="J8" s="90"/>
      <c r="K8" s="90"/>
    </row>
    <row r="9" spans="1:11">
      <c r="A9" s="234" t="s">
        <v>252</v>
      </c>
      <c r="B9" s="234"/>
      <c r="C9" s="234"/>
      <c r="D9" s="234"/>
      <c r="E9" s="234"/>
      <c r="F9" s="234"/>
      <c r="G9" s="234"/>
      <c r="H9" s="234"/>
      <c r="I9" s="234"/>
      <c r="J9" s="234"/>
      <c r="K9" s="234"/>
    </row>
    <row r="10" spans="1:11">
      <c r="A10" s="234"/>
      <c r="B10" s="234"/>
      <c r="C10" s="234"/>
      <c r="D10" s="234"/>
      <c r="E10" s="234"/>
      <c r="F10" s="234"/>
      <c r="G10" s="234"/>
      <c r="H10" s="234"/>
      <c r="I10" s="234"/>
      <c r="J10" s="234"/>
      <c r="K10" s="234"/>
    </row>
    <row r="11" spans="1:11" ht="23.25">
      <c r="A11" s="40"/>
      <c r="B11" s="91"/>
      <c r="C11" s="90"/>
      <c r="D11" s="90"/>
      <c r="E11" s="90"/>
      <c r="F11" s="90"/>
      <c r="G11" s="90"/>
      <c r="H11" s="90"/>
      <c r="I11" s="90"/>
      <c r="J11" s="90"/>
      <c r="K11" s="90"/>
    </row>
    <row r="12" spans="1:11" ht="33.75">
      <c r="A12" s="240" t="s">
        <v>302</v>
      </c>
      <c r="B12" s="241"/>
      <c r="C12" s="241"/>
      <c r="D12" s="241"/>
      <c r="E12" s="241"/>
      <c r="F12" s="241"/>
      <c r="G12" s="241"/>
      <c r="H12" s="241"/>
      <c r="I12" s="241"/>
      <c r="J12" s="241"/>
      <c r="K12" s="241"/>
    </row>
    <row r="13" spans="1:11" ht="18">
      <c r="A13" s="242" t="s">
        <v>250</v>
      </c>
      <c r="B13" s="242"/>
      <c r="C13" s="242"/>
      <c r="D13" s="242"/>
      <c r="E13" s="242"/>
      <c r="F13" s="242"/>
      <c r="G13" s="242"/>
      <c r="H13" s="242"/>
      <c r="I13" s="242"/>
      <c r="J13" s="242"/>
      <c r="K13" s="242"/>
    </row>
    <row r="14" spans="1:11" ht="23.25">
      <c r="A14" s="40"/>
      <c r="B14" s="91"/>
      <c r="C14" s="90"/>
      <c r="D14" s="90"/>
      <c r="E14" s="90"/>
      <c r="F14" s="90"/>
      <c r="G14" s="90"/>
      <c r="H14" s="90"/>
      <c r="I14" s="90"/>
      <c r="J14" s="90"/>
      <c r="K14" s="90"/>
    </row>
    <row r="15" spans="1:11" ht="23.25">
      <c r="A15" s="234" t="s">
        <v>253</v>
      </c>
      <c r="B15" s="234"/>
      <c r="C15" s="234"/>
      <c r="D15" s="234"/>
      <c r="E15" s="234"/>
      <c r="F15" s="234"/>
      <c r="G15" s="234"/>
      <c r="H15" s="234"/>
      <c r="I15" s="234"/>
      <c r="J15" s="234"/>
      <c r="K15" s="234"/>
    </row>
    <row r="16" spans="1:11" ht="16.5">
      <c r="A16" s="93"/>
      <c r="B16" s="91"/>
      <c r="C16" s="90"/>
      <c r="D16" s="90"/>
      <c r="E16" s="90"/>
      <c r="F16" s="90"/>
      <c r="G16" s="90"/>
      <c r="H16" s="90"/>
      <c r="I16" s="90"/>
      <c r="J16" s="90"/>
      <c r="K16" s="90"/>
    </row>
    <row r="17" spans="1:11" ht="35.25">
      <c r="A17" s="235" t="s">
        <v>303</v>
      </c>
      <c r="B17" s="235"/>
      <c r="C17" s="235"/>
      <c r="D17" s="235"/>
      <c r="E17" s="235"/>
      <c r="F17" s="235"/>
      <c r="G17" s="235"/>
      <c r="H17" s="235"/>
      <c r="I17" s="235"/>
      <c r="J17" s="235"/>
      <c r="K17" s="235"/>
    </row>
    <row r="18" spans="1:11" ht="18">
      <c r="A18" s="236" t="s">
        <v>304</v>
      </c>
      <c r="B18" s="237"/>
      <c r="C18" s="237"/>
      <c r="D18" s="237"/>
      <c r="E18" s="237"/>
      <c r="F18" s="237"/>
      <c r="G18" s="237"/>
      <c r="H18" s="237"/>
      <c r="I18" s="237"/>
      <c r="J18" s="237"/>
      <c r="K18" s="237"/>
    </row>
    <row r="19" spans="1:11" ht="16.5">
      <c r="A19" s="90"/>
      <c r="B19" s="90"/>
      <c r="C19" s="90"/>
      <c r="D19" s="90"/>
      <c r="E19" s="90"/>
      <c r="F19" s="90"/>
      <c r="G19" s="90"/>
      <c r="H19" s="90"/>
      <c r="I19" s="90"/>
      <c r="J19" s="90"/>
      <c r="K19" s="90"/>
    </row>
    <row r="20" spans="1:11" ht="16.5">
      <c r="A20" s="238" t="s">
        <v>254</v>
      </c>
      <c r="B20" s="238"/>
      <c r="C20" s="238"/>
      <c r="D20" s="238"/>
      <c r="E20" s="238"/>
      <c r="F20" s="238"/>
      <c r="G20" s="238"/>
      <c r="H20" s="238"/>
      <c r="I20" s="238"/>
      <c r="J20" s="238"/>
      <c r="K20" s="238"/>
    </row>
    <row r="21" spans="1:11" ht="16.5">
      <c r="A21" s="90"/>
      <c r="B21" s="90"/>
      <c r="C21" s="90"/>
      <c r="D21" s="90"/>
      <c r="E21" s="90"/>
      <c r="F21" s="90"/>
      <c r="G21" s="90"/>
      <c r="H21" s="90"/>
      <c r="I21" s="90"/>
      <c r="J21" s="90"/>
      <c r="K21" s="90"/>
    </row>
    <row r="22" spans="1:11" ht="16.5">
      <c r="A22" s="90"/>
      <c r="B22" s="90"/>
      <c r="C22" s="90"/>
      <c r="D22" s="90"/>
      <c r="E22" s="90"/>
      <c r="F22" s="90"/>
      <c r="G22" s="90"/>
      <c r="H22" s="90"/>
      <c r="I22" s="90"/>
      <c r="J22" s="90"/>
      <c r="K22" s="90"/>
    </row>
    <row r="23" spans="1:11" ht="16.5">
      <c r="A23" s="90"/>
      <c r="B23" s="90"/>
      <c r="C23" s="90"/>
      <c r="D23" s="90"/>
      <c r="E23" s="90"/>
      <c r="F23" s="90"/>
      <c r="G23" s="90"/>
      <c r="H23" s="90"/>
      <c r="I23" s="90"/>
      <c r="J23" s="90"/>
      <c r="K23" s="90"/>
    </row>
    <row r="24" spans="1:11" ht="23.25">
      <c r="A24" s="90"/>
      <c r="B24" s="50" t="s">
        <v>0</v>
      </c>
      <c r="C24" s="231" t="s">
        <v>255</v>
      </c>
      <c r="D24" s="231"/>
      <c r="E24" s="231"/>
      <c r="F24" s="231"/>
      <c r="G24" s="231" t="s">
        <v>256</v>
      </c>
      <c r="H24" s="231"/>
      <c r="I24" s="231"/>
      <c r="J24" s="231"/>
      <c r="K24" s="90"/>
    </row>
    <row r="25" spans="1:11" ht="54" customHeight="1">
      <c r="A25" s="90"/>
      <c r="B25" s="50">
        <v>1</v>
      </c>
      <c r="C25" s="231" t="s">
        <v>257</v>
      </c>
      <c r="D25" s="231"/>
      <c r="E25" s="231"/>
      <c r="F25" s="231"/>
      <c r="G25" s="232" t="s">
        <v>312</v>
      </c>
      <c r="H25" s="232"/>
      <c r="I25" s="232"/>
      <c r="J25" s="232"/>
      <c r="K25" s="90"/>
    </row>
    <row r="26" spans="1:11" ht="23.25">
      <c r="A26" s="90"/>
      <c r="B26" s="94">
        <v>2</v>
      </c>
      <c r="C26" s="231" t="s">
        <v>311</v>
      </c>
      <c r="D26" s="231"/>
      <c r="E26" s="231"/>
      <c r="F26" s="231"/>
      <c r="G26" s="232" t="s">
        <v>313</v>
      </c>
      <c r="H26" s="232"/>
      <c r="I26" s="232"/>
      <c r="J26" s="232"/>
      <c r="K26" s="90"/>
    </row>
    <row r="27" spans="1:11" ht="23.25">
      <c r="A27" s="90"/>
      <c r="B27" s="50">
        <v>3</v>
      </c>
      <c r="C27" s="231" t="s">
        <v>139</v>
      </c>
      <c r="D27" s="231"/>
      <c r="E27" s="231"/>
      <c r="F27" s="231"/>
      <c r="G27" s="233" t="s">
        <v>314</v>
      </c>
      <c r="H27" s="233"/>
      <c r="I27" s="233"/>
      <c r="J27" s="233"/>
      <c r="K27" s="90"/>
    </row>
    <row r="28" spans="1:11" ht="23.25">
      <c r="A28" s="90"/>
      <c r="B28" s="50">
        <v>4</v>
      </c>
      <c r="C28" s="231" t="s">
        <v>258</v>
      </c>
      <c r="D28" s="231"/>
      <c r="E28" s="231"/>
      <c r="F28" s="231"/>
      <c r="G28" s="232" t="s">
        <v>315</v>
      </c>
      <c r="H28" s="232"/>
      <c r="I28" s="232"/>
      <c r="J28" s="232"/>
      <c r="K28" s="90"/>
    </row>
    <row r="29" spans="1:11" ht="16.5">
      <c r="A29" s="90"/>
      <c r="B29" s="90"/>
      <c r="C29" s="90"/>
      <c r="D29" s="90"/>
      <c r="E29" s="90"/>
      <c r="F29" s="90"/>
      <c r="G29" s="90"/>
      <c r="H29" s="90"/>
      <c r="I29" s="90"/>
      <c r="J29" s="90"/>
      <c r="K29" s="90"/>
    </row>
    <row r="30" spans="1:11" ht="16.5">
      <c r="A30" s="90"/>
      <c r="B30" s="90"/>
      <c r="C30" s="90"/>
      <c r="D30" s="90"/>
      <c r="E30" s="90"/>
      <c r="F30" s="90"/>
      <c r="G30" s="90"/>
      <c r="H30" s="90"/>
      <c r="I30" s="90"/>
      <c r="J30" s="90"/>
      <c r="K30" s="90"/>
    </row>
    <row r="31" spans="1:11" ht="16.5">
      <c r="A31" s="90"/>
      <c r="B31" s="90"/>
      <c r="C31" s="90"/>
      <c r="D31" s="90"/>
      <c r="E31" s="90"/>
      <c r="F31" s="90"/>
      <c r="G31" s="90"/>
      <c r="H31" s="90"/>
      <c r="I31" s="90"/>
      <c r="J31" s="90"/>
      <c r="K31" s="90"/>
    </row>
    <row r="32" spans="1:11" ht="16.5">
      <c r="A32" s="90"/>
      <c r="B32" s="90"/>
      <c r="C32" s="90"/>
      <c r="D32" s="90"/>
      <c r="E32" s="90"/>
      <c r="F32" s="90"/>
      <c r="G32" s="90"/>
      <c r="H32" s="90"/>
      <c r="I32" s="90"/>
      <c r="J32" s="90"/>
      <c r="K32" s="90"/>
    </row>
    <row r="33" spans="1:11" ht="16.5">
      <c r="A33" s="90"/>
      <c r="B33" s="90"/>
      <c r="C33" s="90"/>
      <c r="D33" s="90"/>
      <c r="E33" s="90"/>
      <c r="F33" s="90"/>
      <c r="G33" s="90"/>
      <c r="H33" s="90"/>
      <c r="I33" s="90"/>
      <c r="J33" s="90"/>
      <c r="K33" s="90"/>
    </row>
    <row r="34" spans="1:11" ht="16.5">
      <c r="A34" s="90"/>
      <c r="B34" s="90"/>
      <c r="C34" s="90"/>
      <c r="D34" s="90"/>
      <c r="E34" s="90"/>
      <c r="F34" s="90"/>
      <c r="G34" s="90"/>
      <c r="H34" s="90"/>
      <c r="I34" s="90"/>
      <c r="J34" s="90"/>
      <c r="K34" s="90"/>
    </row>
    <row r="35" spans="1:11" ht="16.5">
      <c r="A35" s="90"/>
      <c r="B35" s="90"/>
      <c r="C35" s="90"/>
      <c r="D35" s="90"/>
      <c r="E35" s="90"/>
      <c r="F35" s="90"/>
      <c r="G35" s="90"/>
      <c r="H35" s="90"/>
      <c r="I35" s="90"/>
      <c r="J35" s="90"/>
      <c r="K35" s="90"/>
    </row>
    <row r="36" spans="1:11" ht="16.5">
      <c r="A36" s="90"/>
      <c r="B36" s="90"/>
      <c r="C36" s="90"/>
      <c r="D36" s="90"/>
      <c r="E36" s="90"/>
      <c r="F36" s="90"/>
      <c r="G36" s="90"/>
      <c r="H36" s="90"/>
      <c r="I36" s="90"/>
      <c r="J36" s="90"/>
      <c r="K36" s="90"/>
    </row>
    <row r="37" spans="1:11" ht="16.5">
      <c r="A37" s="90"/>
      <c r="B37" s="90"/>
      <c r="C37" s="90"/>
      <c r="D37" s="90"/>
      <c r="E37" s="90"/>
      <c r="F37" s="90"/>
      <c r="G37" s="90"/>
      <c r="H37" s="90"/>
      <c r="I37" s="90"/>
      <c r="J37" s="90"/>
      <c r="K37" s="90"/>
    </row>
    <row r="38" spans="1:11" ht="16.5">
      <c r="A38" s="90"/>
      <c r="B38" s="90"/>
      <c r="C38" s="90"/>
      <c r="D38" s="90"/>
      <c r="E38" s="90"/>
      <c r="F38" s="90"/>
      <c r="G38" s="90"/>
      <c r="H38" s="90"/>
      <c r="I38" s="90"/>
      <c r="J38" s="90"/>
      <c r="K38" s="90"/>
    </row>
    <row r="39" spans="1:11" ht="16.5">
      <c r="A39" s="90"/>
      <c r="B39" s="90"/>
      <c r="C39" s="90"/>
      <c r="D39" s="90"/>
      <c r="E39" s="90"/>
      <c r="F39" s="90"/>
      <c r="G39" s="90"/>
      <c r="H39" s="90"/>
      <c r="I39" s="90"/>
      <c r="J39" s="90"/>
      <c r="K39" s="90"/>
    </row>
    <row r="40" spans="1:11" ht="16.5">
      <c r="A40" s="90"/>
      <c r="B40" s="90"/>
      <c r="C40" s="90"/>
      <c r="D40" s="90"/>
      <c r="E40" s="90"/>
      <c r="F40" s="90"/>
      <c r="G40" s="90"/>
      <c r="H40" s="90"/>
      <c r="I40" s="90"/>
      <c r="J40" s="90"/>
      <c r="K40" s="90"/>
    </row>
    <row r="41" spans="1:11" ht="16.5">
      <c r="A41" s="90"/>
      <c r="B41" s="90"/>
      <c r="C41" s="90"/>
      <c r="D41" s="90"/>
      <c r="E41" s="90"/>
      <c r="F41" s="90"/>
      <c r="G41" s="90"/>
      <c r="H41" s="90"/>
      <c r="I41" s="90"/>
      <c r="J41" s="90"/>
      <c r="K41" s="90"/>
    </row>
    <row r="42" spans="1:11" ht="16.5">
      <c r="A42" s="90"/>
      <c r="B42" s="90"/>
      <c r="C42" s="90"/>
      <c r="D42" s="90"/>
      <c r="E42" s="90"/>
      <c r="F42" s="90"/>
      <c r="G42" s="90"/>
      <c r="H42" s="90"/>
      <c r="I42" s="90"/>
      <c r="J42" s="90"/>
      <c r="K42" s="90"/>
    </row>
    <row r="43" spans="1:11" ht="16.5">
      <c r="A43" s="90"/>
      <c r="B43" s="90"/>
      <c r="C43" s="90"/>
      <c r="D43" s="90"/>
      <c r="E43" s="90"/>
      <c r="F43" s="90"/>
      <c r="G43" s="90"/>
      <c r="H43" s="90"/>
      <c r="I43" s="90"/>
      <c r="J43" s="90"/>
      <c r="K43" s="90"/>
    </row>
    <row r="44" spans="1:11" ht="16.5">
      <c r="A44" s="90"/>
      <c r="B44" s="90"/>
      <c r="C44" s="90"/>
      <c r="D44" s="90"/>
      <c r="E44" s="90"/>
      <c r="F44" s="90"/>
      <c r="G44" s="90"/>
      <c r="H44" s="90"/>
      <c r="I44" s="90"/>
      <c r="J44" s="90"/>
      <c r="K44" s="90"/>
    </row>
    <row r="45" spans="1:11" ht="20.25">
      <c r="A45" s="226" t="s">
        <v>259</v>
      </c>
      <c r="B45" s="226"/>
      <c r="C45" s="226"/>
      <c r="D45" s="226"/>
      <c r="E45" s="226"/>
      <c r="F45" s="226"/>
      <c r="G45" s="226"/>
      <c r="H45" s="226"/>
      <c r="I45" s="226"/>
      <c r="J45" s="226"/>
      <c r="K45" s="226"/>
    </row>
    <row r="46" spans="1:11" ht="20.25">
      <c r="A46" s="226"/>
      <c r="B46" s="226"/>
      <c r="C46" s="226"/>
      <c r="D46" s="226"/>
      <c r="E46" s="226"/>
      <c r="F46" s="226"/>
      <c r="G46" s="226"/>
      <c r="H46" s="226"/>
      <c r="I46" s="226"/>
      <c r="J46" s="226"/>
      <c r="K46" s="226"/>
    </row>
    <row r="47" spans="1:11">
      <c r="A47" s="227" t="s">
        <v>307</v>
      </c>
      <c r="B47" s="227"/>
      <c r="C47" s="227"/>
      <c r="D47" s="227"/>
      <c r="E47" s="227"/>
      <c r="F47" s="227"/>
      <c r="G47" s="227"/>
      <c r="H47" s="227"/>
      <c r="I47" s="227"/>
      <c r="J47" s="227"/>
      <c r="K47" s="227"/>
    </row>
    <row r="48" spans="1:11" ht="57.75" customHeight="1">
      <c r="A48" s="227"/>
      <c r="B48" s="227"/>
      <c r="C48" s="227"/>
      <c r="D48" s="227"/>
      <c r="E48" s="227"/>
      <c r="F48" s="227"/>
      <c r="G48" s="227"/>
      <c r="H48" s="227"/>
      <c r="I48" s="227"/>
      <c r="J48" s="227"/>
      <c r="K48" s="227"/>
    </row>
    <row r="49" spans="1:11" ht="51" customHeight="1">
      <c r="A49" s="227"/>
      <c r="B49" s="227"/>
      <c r="C49" s="227"/>
      <c r="D49" s="227"/>
      <c r="E49" s="227"/>
      <c r="F49" s="227"/>
      <c r="G49" s="227"/>
      <c r="H49" s="227"/>
      <c r="I49" s="227"/>
      <c r="J49" s="227"/>
      <c r="K49" s="227"/>
    </row>
    <row r="50" spans="1:11" ht="64.5" customHeight="1">
      <c r="A50" s="227"/>
      <c r="B50" s="227"/>
      <c r="C50" s="227"/>
      <c r="D50" s="227"/>
      <c r="E50" s="227"/>
      <c r="F50" s="227"/>
      <c r="G50" s="227"/>
      <c r="H50" s="227"/>
      <c r="I50" s="227"/>
      <c r="J50" s="227"/>
      <c r="K50" s="227"/>
    </row>
    <row r="51" spans="1:11" ht="20.25">
      <c r="A51" s="95"/>
      <c r="B51" s="95"/>
      <c r="C51" s="95"/>
      <c r="D51" s="95"/>
      <c r="E51" s="95"/>
      <c r="F51" s="95"/>
      <c r="G51" s="95"/>
      <c r="H51" s="95"/>
      <c r="I51" s="95"/>
      <c r="J51" s="95"/>
      <c r="K51" s="95"/>
    </row>
    <row r="52" spans="1:11" ht="63" customHeight="1">
      <c r="A52" s="228" t="s">
        <v>306</v>
      </c>
      <c r="B52" s="228"/>
      <c r="C52" s="228"/>
      <c r="D52" s="228"/>
      <c r="E52" s="228"/>
      <c r="F52" s="228"/>
      <c r="G52" s="228"/>
      <c r="H52" s="228"/>
      <c r="I52" s="228"/>
      <c r="J52" s="228"/>
      <c r="K52" s="228"/>
    </row>
    <row r="53" spans="1:11" ht="20.25">
      <c r="A53" s="96"/>
      <c r="B53" s="96"/>
      <c r="C53" s="96"/>
      <c r="D53" s="96"/>
      <c r="E53" s="96"/>
      <c r="F53" s="96"/>
      <c r="G53" s="96"/>
      <c r="H53" s="96"/>
      <c r="I53" s="96"/>
      <c r="J53" s="96"/>
      <c r="K53" s="96"/>
    </row>
    <row r="54" spans="1:11" ht="20.25">
      <c r="A54" s="229" t="s">
        <v>260</v>
      </c>
      <c r="B54" s="229"/>
      <c r="C54" s="229"/>
      <c r="D54" s="229"/>
      <c r="E54" s="229"/>
      <c r="F54" s="229"/>
      <c r="G54" s="229" t="s">
        <v>79</v>
      </c>
      <c r="H54" s="229"/>
      <c r="I54" s="229"/>
      <c r="J54" s="229"/>
      <c r="K54" s="229"/>
    </row>
    <row r="55" spans="1:11" ht="20.25">
      <c r="A55" s="220" t="s">
        <v>261</v>
      </c>
      <c r="B55" s="220"/>
      <c r="C55" s="220"/>
      <c r="D55" s="220"/>
      <c r="E55" s="220"/>
      <c r="F55" s="220"/>
      <c r="G55" s="97"/>
      <c r="H55" s="97"/>
      <c r="I55" s="97"/>
      <c r="J55" s="97"/>
      <c r="K55" s="97"/>
    </row>
    <row r="56" spans="1:11" ht="20.25">
      <c r="A56" s="98" t="s">
        <v>262</v>
      </c>
      <c r="B56" s="99"/>
      <c r="C56" s="99" t="s">
        <v>263</v>
      </c>
      <c r="D56" s="99"/>
      <c r="E56" s="99" t="s">
        <v>264</v>
      </c>
      <c r="F56" s="99"/>
      <c r="G56" s="99"/>
      <c r="H56" s="99"/>
      <c r="I56" s="99"/>
      <c r="J56" s="99"/>
      <c r="K56" s="99"/>
    </row>
    <row r="57" spans="1:11" ht="20.25">
      <c r="A57" s="220" t="s">
        <v>265</v>
      </c>
      <c r="B57" s="220"/>
      <c r="C57" s="220"/>
      <c r="D57" s="220"/>
      <c r="E57" s="220"/>
      <c r="F57" s="220"/>
      <c r="G57" s="230" t="s">
        <v>305</v>
      </c>
      <c r="H57" s="230"/>
      <c r="I57" s="230"/>
      <c r="J57" s="230"/>
      <c r="K57" s="230"/>
    </row>
    <row r="58" spans="1:11" ht="20.25">
      <c r="A58" s="98"/>
      <c r="B58" s="100"/>
      <c r="C58" s="100"/>
      <c r="D58" s="100"/>
      <c r="E58" s="100"/>
      <c r="F58" s="100"/>
      <c r="G58" s="100"/>
      <c r="H58" s="100"/>
      <c r="I58" s="100"/>
      <c r="J58" s="100"/>
      <c r="K58" s="100"/>
    </row>
    <row r="59" spans="1:11" ht="20.25">
      <c r="A59" s="220" t="s">
        <v>266</v>
      </c>
      <c r="B59" s="220"/>
      <c r="C59" s="220"/>
      <c r="D59" s="220"/>
      <c r="E59" s="220"/>
      <c r="F59" s="220"/>
      <c r="G59" s="220" t="s">
        <v>267</v>
      </c>
      <c r="H59" s="220"/>
      <c r="I59" s="220"/>
      <c r="J59" s="220"/>
      <c r="K59" s="220"/>
    </row>
    <row r="60" spans="1:11" ht="20.25">
      <c r="A60" s="101"/>
      <c r="B60" s="101"/>
      <c r="C60" s="101"/>
      <c r="D60" s="101"/>
      <c r="E60" s="101"/>
      <c r="F60" s="101"/>
      <c r="G60" s="101"/>
      <c r="H60" s="101"/>
      <c r="I60" s="101"/>
      <c r="J60" s="101"/>
      <c r="K60" s="101"/>
    </row>
    <row r="61" spans="1:11" ht="20.25">
      <c r="A61" s="214" t="s">
        <v>268</v>
      </c>
      <c r="B61" s="214"/>
      <c r="C61" s="214"/>
      <c r="D61" s="214"/>
      <c r="E61" s="214"/>
      <c r="F61" s="214"/>
      <c r="G61" s="214" t="s">
        <v>267</v>
      </c>
      <c r="H61" s="214"/>
      <c r="I61" s="214"/>
      <c r="J61" s="214"/>
      <c r="K61" s="214"/>
    </row>
    <row r="62" spans="1:11" ht="20.25">
      <c r="A62" s="100"/>
      <c r="B62" s="100"/>
      <c r="C62" s="100"/>
      <c r="D62" s="100"/>
      <c r="E62" s="100"/>
      <c r="F62" s="100"/>
      <c r="G62" s="100"/>
      <c r="H62" s="100"/>
      <c r="I62" s="100"/>
      <c r="J62" s="100"/>
      <c r="K62" s="100"/>
    </row>
    <row r="63" spans="1:11" ht="20.25">
      <c r="A63" s="100" t="s">
        <v>269</v>
      </c>
      <c r="B63" s="100"/>
      <c r="C63" s="100"/>
      <c r="D63" s="100"/>
      <c r="E63" s="102"/>
      <c r="F63" s="100"/>
      <c r="G63" s="220" t="s">
        <v>270</v>
      </c>
      <c r="H63" s="220"/>
      <c r="I63" s="220"/>
      <c r="J63" s="220"/>
      <c r="K63" s="100"/>
    </row>
    <row r="64" spans="1:11" ht="20.25">
      <c r="A64" s="100"/>
      <c r="B64" s="100"/>
      <c r="C64" s="100"/>
      <c r="D64" s="100"/>
      <c r="E64" s="100"/>
      <c r="F64" s="100"/>
      <c r="G64" s="100"/>
      <c r="H64" s="100"/>
      <c r="I64" s="100"/>
      <c r="J64" s="100"/>
      <c r="K64" s="100"/>
    </row>
    <row r="65" spans="1:11" ht="20.25">
      <c r="A65" s="220" t="s">
        <v>271</v>
      </c>
      <c r="B65" s="220"/>
      <c r="C65" s="220"/>
      <c r="D65" s="220"/>
      <c r="E65" s="220"/>
      <c r="F65" s="220"/>
      <c r="G65" s="220" t="s">
        <v>267</v>
      </c>
      <c r="H65" s="220"/>
      <c r="I65" s="220"/>
      <c r="J65" s="220"/>
      <c r="K65" s="220"/>
    </row>
    <row r="66" spans="1:11" ht="20.25">
      <c r="A66" s="103"/>
      <c r="B66" s="103"/>
      <c r="C66" s="103"/>
      <c r="D66" s="103"/>
      <c r="E66" s="103"/>
      <c r="F66" s="103"/>
      <c r="G66" s="103"/>
      <c r="H66" s="103"/>
      <c r="I66" s="103"/>
      <c r="J66" s="103"/>
      <c r="K66" s="103"/>
    </row>
    <row r="67" spans="1:11" ht="20.25">
      <c r="A67" s="214" t="s">
        <v>272</v>
      </c>
      <c r="B67" s="214"/>
      <c r="C67" s="214"/>
      <c r="D67" s="214"/>
      <c r="E67" s="214"/>
      <c r="F67" s="214"/>
      <c r="G67" s="221">
        <v>132319000</v>
      </c>
      <c r="H67" s="221"/>
      <c r="I67" s="221"/>
      <c r="J67" s="221"/>
      <c r="K67" s="221"/>
    </row>
    <row r="68" spans="1:11" ht="20.25">
      <c r="A68" s="222" t="str">
        <f>Sheet1!A115</f>
        <v>(Rupees Fifty Crore - Seventy Five Lakh - Six Thousand Only)</v>
      </c>
      <c r="B68" s="222"/>
      <c r="C68" s="222"/>
      <c r="D68" s="222"/>
      <c r="E68" s="222"/>
      <c r="F68" s="222"/>
      <c r="G68" s="222"/>
      <c r="H68" s="222"/>
      <c r="I68" s="222"/>
      <c r="J68" s="222"/>
      <c r="K68" s="222"/>
    </row>
    <row r="69" spans="1:11" ht="20.25">
      <c r="A69" s="223" t="s">
        <v>273</v>
      </c>
      <c r="B69" s="223"/>
      <c r="C69" s="223"/>
      <c r="D69" s="223"/>
      <c r="E69" s="223"/>
      <c r="F69" s="223"/>
      <c r="G69" s="223"/>
      <c r="H69" s="223"/>
      <c r="I69" s="223"/>
      <c r="J69" s="223"/>
      <c r="K69" s="223"/>
    </row>
    <row r="70" spans="1:11" ht="20.25">
      <c r="A70" s="104"/>
      <c r="B70" s="104"/>
      <c r="C70" s="105"/>
      <c r="D70" s="105"/>
      <c r="E70" s="105"/>
      <c r="F70" s="105"/>
      <c r="G70" s="105"/>
      <c r="H70" s="105"/>
      <c r="I70" s="105"/>
      <c r="J70" s="105"/>
      <c r="K70" s="105"/>
    </row>
    <row r="71" spans="1:11" ht="20.25">
      <c r="A71" s="224" t="s">
        <v>308</v>
      </c>
      <c r="B71" s="224"/>
      <c r="C71" s="224"/>
      <c r="D71" s="224"/>
      <c r="E71" s="224"/>
      <c r="F71" s="106"/>
      <c r="G71" s="106"/>
      <c r="H71" s="106"/>
      <c r="I71" s="106"/>
      <c r="J71" s="106"/>
      <c r="K71" s="106"/>
    </row>
    <row r="72" spans="1:11" ht="20.25">
      <c r="A72" s="225" t="s">
        <v>274</v>
      </c>
      <c r="B72" s="225"/>
      <c r="C72" s="225"/>
      <c r="D72" s="225"/>
      <c r="E72" s="106"/>
      <c r="F72" s="106"/>
      <c r="G72" s="106"/>
      <c r="H72" s="219"/>
      <c r="I72" s="219"/>
      <c r="J72" s="219"/>
      <c r="K72" s="219"/>
    </row>
    <row r="73" spans="1:11" ht="20.25">
      <c r="A73" s="107"/>
      <c r="B73" s="107"/>
      <c r="C73" s="107"/>
      <c r="D73" s="108"/>
      <c r="E73" s="108"/>
      <c r="F73" s="109"/>
      <c r="G73" s="110"/>
      <c r="H73" s="219"/>
      <c r="I73" s="219"/>
      <c r="J73" s="219"/>
      <c r="K73" s="219"/>
    </row>
    <row r="74" spans="1:11" ht="20.25">
      <c r="A74" s="218" t="s">
        <v>275</v>
      </c>
      <c r="B74" s="218"/>
      <c r="C74" s="218"/>
      <c r="D74" s="218"/>
      <c r="E74" s="218"/>
      <c r="F74" s="109"/>
      <c r="G74" s="110"/>
      <c r="H74" s="219" t="s">
        <v>18</v>
      </c>
      <c r="I74" s="219"/>
      <c r="J74" s="219"/>
      <c r="K74" s="219"/>
    </row>
    <row r="75" spans="1:11" ht="20.25">
      <c r="A75" s="107"/>
      <c r="B75" s="107"/>
      <c r="C75" s="107"/>
      <c r="D75" s="108"/>
      <c r="E75" s="108"/>
      <c r="F75" s="109"/>
      <c r="G75" s="110"/>
      <c r="H75" s="110"/>
      <c r="I75" s="111"/>
      <c r="J75" s="110"/>
      <c r="K75" s="111"/>
    </row>
    <row r="76" spans="1:11" ht="20.25">
      <c r="A76" s="107"/>
      <c r="B76" s="107"/>
      <c r="C76" s="107"/>
      <c r="D76" s="108"/>
      <c r="E76" s="108"/>
      <c r="F76" s="109"/>
      <c r="G76" s="110"/>
      <c r="H76" s="110"/>
      <c r="I76" s="111"/>
      <c r="J76" s="110"/>
      <c r="K76" s="111"/>
    </row>
    <row r="77" spans="1:11" ht="29.25" customHeight="1">
      <c r="A77" s="214" t="s">
        <v>276</v>
      </c>
      <c r="B77" s="214"/>
      <c r="C77" s="214"/>
      <c r="D77" s="214"/>
      <c r="E77" s="214"/>
      <c r="F77" s="214"/>
      <c r="G77" s="214"/>
      <c r="H77" s="110"/>
      <c r="I77" s="111"/>
      <c r="J77" s="110"/>
      <c r="K77" s="111"/>
    </row>
    <row r="78" spans="1:11" ht="81.75" customHeight="1">
      <c r="A78" s="215" t="s">
        <v>277</v>
      </c>
      <c r="B78" s="215"/>
      <c r="C78" s="215"/>
      <c r="D78" s="215"/>
      <c r="E78" s="215"/>
      <c r="F78" s="215"/>
      <c r="G78" s="215"/>
      <c r="H78" s="215"/>
      <c r="I78" s="215"/>
      <c r="J78" s="215"/>
      <c r="K78" s="215"/>
    </row>
    <row r="79" spans="1:11" ht="41.25" customHeight="1">
      <c r="A79" s="216">
        <v>132319000</v>
      </c>
      <c r="B79" s="216"/>
      <c r="C79" s="216"/>
      <c r="D79" s="213" t="e">
        <f>Sheet1!#REF!</f>
        <v>#REF!</v>
      </c>
      <c r="E79" s="213"/>
      <c r="F79" s="213"/>
      <c r="G79" s="213"/>
      <c r="H79" s="213"/>
      <c r="I79" s="213"/>
      <c r="J79" s="213"/>
      <c r="K79" s="213"/>
    </row>
    <row r="80" spans="1:11" ht="20.25">
      <c r="A80" s="112"/>
      <c r="B80" s="112"/>
      <c r="C80" s="112"/>
      <c r="D80" s="112"/>
      <c r="E80" s="113"/>
      <c r="F80" s="113"/>
      <c r="G80" s="114"/>
      <c r="H80" s="114"/>
      <c r="I80" s="114"/>
      <c r="J80" s="114"/>
      <c r="K80" s="114"/>
    </row>
    <row r="81" spans="1:11" ht="61.5" customHeight="1">
      <c r="A81" s="217" t="s">
        <v>278</v>
      </c>
      <c r="B81" s="217"/>
      <c r="C81" s="217"/>
      <c r="D81" s="217"/>
      <c r="E81" s="217"/>
      <c r="F81" s="217"/>
      <c r="G81" s="217"/>
      <c r="H81" s="217"/>
      <c r="I81" s="217"/>
      <c r="J81" s="217"/>
      <c r="K81" s="217"/>
    </row>
    <row r="82" spans="1:11" ht="42" customHeight="1">
      <c r="A82" s="212">
        <v>112471150</v>
      </c>
      <c r="B82" s="212"/>
      <c r="C82" s="212"/>
      <c r="D82" s="213" t="e">
        <f>Sheet1!#REF!</f>
        <v>#REF!</v>
      </c>
      <c r="E82" s="213"/>
      <c r="F82" s="213"/>
      <c r="G82" s="213"/>
      <c r="H82" s="213"/>
      <c r="I82" s="213"/>
      <c r="J82" s="213"/>
      <c r="K82" s="213"/>
    </row>
    <row r="83" spans="1:11" ht="20.25">
      <c r="A83" s="122"/>
      <c r="B83" s="122"/>
      <c r="C83" s="122"/>
      <c r="D83" s="122"/>
      <c r="E83" s="122"/>
      <c r="F83" s="123"/>
      <c r="G83" s="123"/>
      <c r="H83" s="124"/>
      <c r="I83" s="124"/>
      <c r="J83" s="124"/>
      <c r="K83" s="124"/>
    </row>
    <row r="84" spans="1:11" ht="69" customHeight="1">
      <c r="A84" s="211" t="s">
        <v>279</v>
      </c>
      <c r="B84" s="211"/>
      <c r="C84" s="211"/>
      <c r="D84" s="211"/>
      <c r="E84" s="211"/>
      <c r="F84" s="211"/>
      <c r="G84" s="211"/>
      <c r="H84" s="211"/>
      <c r="I84" s="211"/>
      <c r="J84" s="211"/>
      <c r="K84" s="211"/>
    </row>
    <row r="85" spans="1:11" ht="46.5" customHeight="1">
      <c r="A85" s="212">
        <v>92623300</v>
      </c>
      <c r="B85" s="212"/>
      <c r="C85" s="212"/>
      <c r="D85" s="213" t="e">
        <f>Sheet1!#REF!</f>
        <v>#REF!</v>
      </c>
      <c r="E85" s="213"/>
      <c r="F85" s="213"/>
      <c r="G85" s="213"/>
      <c r="H85" s="213"/>
      <c r="I85" s="213"/>
      <c r="J85" s="213"/>
      <c r="K85" s="213"/>
    </row>
    <row r="86" spans="1:11" ht="20.25">
      <c r="A86" s="125"/>
      <c r="B86" s="126"/>
      <c r="C86" s="126"/>
      <c r="D86" s="126"/>
      <c r="E86" s="126"/>
      <c r="F86" s="126"/>
      <c r="G86" s="126"/>
      <c r="H86" s="126"/>
      <c r="I86" s="126"/>
      <c r="J86" s="126"/>
      <c r="K86" s="126"/>
    </row>
    <row r="87" spans="1:11" ht="20.25">
      <c r="A87" s="198" t="s">
        <v>280</v>
      </c>
      <c r="B87" s="198"/>
      <c r="C87" s="198"/>
      <c r="D87" s="198"/>
      <c r="E87" s="198"/>
      <c r="F87" s="198"/>
      <c r="G87" s="198"/>
      <c r="H87" s="198"/>
      <c r="I87" s="198"/>
      <c r="J87" s="198"/>
      <c r="K87" s="198"/>
    </row>
    <row r="88" spans="1:11" ht="20.25">
      <c r="A88" s="115"/>
      <c r="B88" s="115"/>
      <c r="C88" s="115"/>
      <c r="D88" s="115"/>
      <c r="E88" s="115"/>
      <c r="F88" s="115"/>
      <c r="G88" s="115"/>
      <c r="H88" s="115"/>
      <c r="I88" s="115"/>
      <c r="J88" s="115"/>
      <c r="K88" s="115"/>
    </row>
    <row r="89" spans="1:11" ht="20.25">
      <c r="A89" s="203" t="s">
        <v>281</v>
      </c>
      <c r="B89" s="203"/>
      <c r="C89" s="203"/>
      <c r="D89" s="203"/>
      <c r="E89" s="203"/>
      <c r="F89" s="203"/>
      <c r="G89" s="203"/>
      <c r="H89" s="203"/>
      <c r="I89" s="203"/>
      <c r="J89" s="203"/>
      <c r="K89" s="203"/>
    </row>
    <row r="90" spans="1:11" ht="46.5" customHeight="1">
      <c r="A90" s="203" t="s">
        <v>282</v>
      </c>
      <c r="B90" s="203"/>
      <c r="C90" s="203"/>
      <c r="D90" s="203"/>
      <c r="E90" s="203"/>
      <c r="F90" s="203"/>
      <c r="G90" s="203"/>
      <c r="H90" s="203"/>
      <c r="I90" s="203"/>
      <c r="J90" s="203"/>
      <c r="K90" s="203"/>
    </row>
    <row r="91" spans="1:11" ht="37.5" customHeight="1">
      <c r="A91" s="203" t="s">
        <v>283</v>
      </c>
      <c r="B91" s="203"/>
      <c r="C91" s="203"/>
      <c r="D91" s="203"/>
      <c r="E91" s="203"/>
      <c r="F91" s="203"/>
      <c r="G91" s="203"/>
      <c r="H91" s="203"/>
      <c r="I91" s="203"/>
      <c r="J91" s="203"/>
      <c r="K91" s="203"/>
    </row>
    <row r="92" spans="1:11" ht="57" customHeight="1">
      <c r="A92" s="209" t="s">
        <v>284</v>
      </c>
      <c r="B92" s="209"/>
      <c r="C92" s="209"/>
      <c r="D92" s="209"/>
      <c r="E92" s="209"/>
      <c r="F92" s="209"/>
      <c r="G92" s="209"/>
      <c r="H92" s="209"/>
      <c r="I92" s="209"/>
      <c r="J92" s="209"/>
      <c r="K92" s="209"/>
    </row>
    <row r="93" spans="1:11" ht="20.25">
      <c r="A93" s="204" t="s">
        <v>309</v>
      </c>
      <c r="B93" s="204"/>
      <c r="C93" s="204"/>
      <c r="D93" s="204"/>
      <c r="E93" s="204"/>
      <c r="F93" s="204"/>
      <c r="G93" s="204"/>
      <c r="H93" s="204"/>
      <c r="I93" s="204"/>
      <c r="J93" s="204"/>
      <c r="K93" s="204"/>
    </row>
    <row r="94" spans="1:11" ht="43.5" customHeight="1">
      <c r="A94" s="203" t="s">
        <v>285</v>
      </c>
      <c r="B94" s="203"/>
      <c r="C94" s="203"/>
      <c r="D94" s="203"/>
      <c r="E94" s="203"/>
      <c r="F94" s="203"/>
      <c r="G94" s="203"/>
      <c r="H94" s="203"/>
      <c r="I94" s="203"/>
      <c r="J94" s="203"/>
      <c r="K94" s="203"/>
    </row>
    <row r="95" spans="1:11" ht="48.75" customHeight="1">
      <c r="A95" s="203" t="s">
        <v>286</v>
      </c>
      <c r="B95" s="203"/>
      <c r="C95" s="203"/>
      <c r="D95" s="203"/>
      <c r="E95" s="203"/>
      <c r="F95" s="203"/>
      <c r="G95" s="203"/>
      <c r="H95" s="203"/>
      <c r="I95" s="203"/>
      <c r="J95" s="203"/>
      <c r="K95" s="203"/>
    </row>
    <row r="96" spans="1:11" ht="20.25">
      <c r="A96" s="203" t="s">
        <v>287</v>
      </c>
      <c r="B96" s="203"/>
      <c r="C96" s="203"/>
      <c r="D96" s="203"/>
      <c r="E96" s="203"/>
      <c r="F96" s="203"/>
      <c r="G96" s="203"/>
      <c r="H96" s="203"/>
      <c r="I96" s="203"/>
      <c r="J96" s="203"/>
      <c r="K96" s="203"/>
    </row>
    <row r="97" spans="1:11" ht="50.25" customHeight="1">
      <c r="A97" s="203" t="s">
        <v>288</v>
      </c>
      <c r="B97" s="203"/>
      <c r="C97" s="203"/>
      <c r="D97" s="203"/>
      <c r="E97" s="203"/>
      <c r="F97" s="203"/>
      <c r="G97" s="203"/>
      <c r="H97" s="203"/>
      <c r="I97" s="203"/>
      <c r="J97" s="203"/>
      <c r="K97" s="203"/>
    </row>
    <row r="98" spans="1:11" ht="49.5" customHeight="1">
      <c r="A98" s="210" t="s">
        <v>289</v>
      </c>
      <c r="B98" s="210"/>
      <c r="C98" s="210"/>
      <c r="D98" s="210"/>
      <c r="E98" s="210"/>
      <c r="F98" s="210"/>
      <c r="G98" s="210"/>
      <c r="H98" s="210"/>
      <c r="I98" s="210"/>
      <c r="J98" s="210"/>
      <c r="K98" s="210"/>
    </row>
    <row r="99" spans="1:11" ht="44.25" customHeight="1">
      <c r="A99" s="203" t="s">
        <v>290</v>
      </c>
      <c r="B99" s="203"/>
      <c r="C99" s="203"/>
      <c r="D99" s="203"/>
      <c r="E99" s="203"/>
      <c r="F99" s="203"/>
      <c r="G99" s="203"/>
      <c r="H99" s="203"/>
      <c r="I99" s="203"/>
      <c r="J99" s="203"/>
      <c r="K99" s="203"/>
    </row>
    <row r="100" spans="1:11" ht="53.25" customHeight="1">
      <c r="A100" s="203" t="s">
        <v>291</v>
      </c>
      <c r="B100" s="203"/>
      <c r="C100" s="203"/>
      <c r="D100" s="203"/>
      <c r="E100" s="203"/>
      <c r="F100" s="203"/>
      <c r="G100" s="203"/>
      <c r="H100" s="203"/>
      <c r="I100" s="203"/>
      <c r="J100" s="203"/>
      <c r="K100" s="203"/>
    </row>
    <row r="101" spans="1:11" ht="58.5" customHeight="1">
      <c r="A101" s="203" t="s">
        <v>292</v>
      </c>
      <c r="B101" s="203"/>
      <c r="C101" s="203"/>
      <c r="D101" s="203"/>
      <c r="E101" s="203"/>
      <c r="F101" s="203"/>
      <c r="G101" s="203"/>
      <c r="H101" s="203"/>
      <c r="I101" s="203"/>
      <c r="J101" s="203"/>
      <c r="K101" s="203"/>
    </row>
    <row r="102" spans="1:11" ht="33.75" customHeight="1">
      <c r="A102" s="199" t="s">
        <v>293</v>
      </c>
      <c r="B102" s="199"/>
      <c r="C102" s="199"/>
      <c r="D102" s="199"/>
      <c r="E102" s="199"/>
      <c r="F102" s="199"/>
      <c r="G102" s="199"/>
      <c r="H102" s="199"/>
      <c r="I102" s="199"/>
      <c r="J102" s="200">
        <f>A79</f>
        <v>132319000</v>
      </c>
      <c r="K102" s="201"/>
    </row>
    <row r="103" spans="1:11" ht="20.25">
      <c r="A103" s="199" t="s">
        <v>294</v>
      </c>
      <c r="B103" s="199"/>
      <c r="C103" s="199"/>
      <c r="D103" s="199"/>
      <c r="E103" s="199"/>
      <c r="F103" s="199"/>
      <c r="G103" s="90"/>
      <c r="H103" s="90"/>
      <c r="I103" s="90"/>
      <c r="J103" s="200">
        <f>A82</f>
        <v>112471150</v>
      </c>
      <c r="K103" s="201"/>
    </row>
    <row r="104" spans="1:11" ht="20.25">
      <c r="A104" s="202" t="s">
        <v>295</v>
      </c>
      <c r="B104" s="202"/>
      <c r="C104" s="202"/>
      <c r="D104" s="202"/>
      <c r="E104" s="202"/>
      <c r="F104" s="202"/>
      <c r="G104" s="202"/>
      <c r="H104" s="202"/>
      <c r="I104" s="202"/>
      <c r="J104" s="200">
        <f>A85</f>
        <v>92623300</v>
      </c>
      <c r="K104" s="200"/>
    </row>
    <row r="105" spans="1:11" ht="84.75" customHeight="1">
      <c r="A105" s="203" t="s">
        <v>296</v>
      </c>
      <c r="B105" s="203"/>
      <c r="C105" s="203"/>
      <c r="D105" s="203"/>
      <c r="E105" s="203"/>
      <c r="F105" s="203"/>
      <c r="G105" s="203"/>
      <c r="H105" s="203"/>
      <c r="I105" s="203"/>
      <c r="J105" s="203"/>
      <c r="K105" s="203"/>
    </row>
    <row r="106" spans="1:11" ht="20.25">
      <c r="A106" s="204" t="s">
        <v>297</v>
      </c>
      <c r="B106" s="204"/>
      <c r="C106" s="204"/>
      <c r="D106" s="204"/>
      <c r="E106" s="204"/>
      <c r="F106" s="204"/>
      <c r="G106" s="204"/>
      <c r="H106" s="204"/>
      <c r="I106" s="204"/>
      <c r="J106" s="204"/>
      <c r="K106" s="204"/>
    </row>
    <row r="107" spans="1:11" ht="20.25">
      <c r="A107" s="205" t="s">
        <v>298</v>
      </c>
      <c r="B107" s="205"/>
      <c r="C107" s="205"/>
      <c r="D107" s="205"/>
      <c r="E107" s="205"/>
      <c r="F107" s="205"/>
      <c r="G107" s="205"/>
      <c r="H107" s="205"/>
      <c r="I107" s="205"/>
      <c r="J107" s="205"/>
      <c r="K107" s="205"/>
    </row>
    <row r="108" spans="1:11" ht="20.25">
      <c r="A108" s="116"/>
      <c r="B108" s="116"/>
      <c r="C108" s="116"/>
      <c r="D108" s="116"/>
      <c r="E108" s="116"/>
      <c r="F108" s="116"/>
      <c r="G108" s="116"/>
      <c r="H108" s="116"/>
      <c r="I108" s="116"/>
      <c r="J108" s="116"/>
      <c r="K108" s="116"/>
    </row>
    <row r="109" spans="1:11" ht="20.25">
      <c r="A109" s="206" t="s">
        <v>299</v>
      </c>
      <c r="B109" s="206"/>
      <c r="C109" s="206"/>
      <c r="D109" s="206"/>
      <c r="E109" s="206"/>
      <c r="F109" s="206"/>
      <c r="G109" s="206"/>
      <c r="H109" s="206"/>
      <c r="I109" s="206"/>
      <c r="J109" s="206"/>
      <c r="K109" s="206"/>
    </row>
    <row r="110" spans="1:11" ht="87.75" customHeight="1">
      <c r="A110" s="207" t="s">
        <v>310</v>
      </c>
      <c r="B110" s="207"/>
      <c r="C110" s="207"/>
      <c r="D110" s="207"/>
      <c r="E110" s="207"/>
      <c r="F110" s="207"/>
      <c r="G110" s="207"/>
      <c r="H110" s="207"/>
      <c r="I110" s="207"/>
      <c r="J110" s="207"/>
      <c r="K110" s="207"/>
    </row>
    <row r="111" spans="1:11" ht="85.5" customHeight="1">
      <c r="A111" s="207" t="s">
        <v>300</v>
      </c>
      <c r="B111" s="207"/>
      <c r="C111" s="207"/>
      <c r="D111" s="207"/>
      <c r="E111" s="207"/>
      <c r="F111" s="207"/>
      <c r="G111" s="207"/>
      <c r="H111" s="207"/>
      <c r="I111" s="207"/>
      <c r="J111" s="207"/>
      <c r="K111" s="207"/>
    </row>
    <row r="112" spans="1:11" ht="20.25">
      <c r="A112" s="117"/>
      <c r="B112" s="117"/>
      <c r="C112" s="117"/>
      <c r="D112" s="117"/>
      <c r="E112" s="117"/>
      <c r="F112" s="117"/>
      <c r="G112" s="117"/>
      <c r="H112" s="117"/>
      <c r="I112" s="117"/>
      <c r="J112" s="117"/>
      <c r="K112" s="117"/>
    </row>
    <row r="113" spans="1:11" ht="20.25">
      <c r="A113" s="208" t="str">
        <f>A71</f>
        <v>Date –  31.01.2024</v>
      </c>
      <c r="B113" s="208"/>
      <c r="C113" s="208"/>
      <c r="D113" s="208"/>
      <c r="E113" s="208"/>
      <c r="F113" s="208"/>
      <c r="G113" s="208"/>
      <c r="H113" s="208"/>
      <c r="I113" s="208"/>
      <c r="J113" s="208"/>
      <c r="K113" s="208"/>
    </row>
    <row r="114" spans="1:11" ht="21">
      <c r="A114" s="197" t="str">
        <f>A72</f>
        <v>Place - Ludhiana</v>
      </c>
      <c r="B114" s="197"/>
      <c r="C114" s="197"/>
      <c r="D114" s="197"/>
      <c r="E114" s="197"/>
      <c r="F114" s="118"/>
      <c r="G114" s="198" t="s">
        <v>301</v>
      </c>
      <c r="H114" s="198"/>
      <c r="I114" s="198"/>
      <c r="J114" s="198"/>
      <c r="K114" s="198"/>
    </row>
    <row r="115" spans="1:11" ht="20.25">
      <c r="A115" s="119"/>
      <c r="B115" s="120"/>
      <c r="C115" s="120"/>
      <c r="D115" s="120"/>
      <c r="E115" s="120"/>
      <c r="F115" s="120"/>
      <c r="G115" s="120"/>
      <c r="H115" s="121"/>
      <c r="I115" s="121"/>
      <c r="J115" s="121"/>
      <c r="K115" s="121"/>
    </row>
    <row r="116" spans="1:11" ht="20.25">
      <c r="A116" s="90"/>
      <c r="B116" s="90"/>
      <c r="C116" s="90"/>
      <c r="D116" s="90"/>
      <c r="E116" s="90"/>
      <c r="F116" s="120"/>
      <c r="G116" s="90"/>
      <c r="H116" s="90"/>
      <c r="I116" s="90"/>
      <c r="J116" s="90"/>
      <c r="K116" s="90"/>
    </row>
    <row r="117" spans="1:11" ht="16.5">
      <c r="A117" s="90"/>
      <c r="B117" s="90"/>
      <c r="C117" s="90"/>
      <c r="D117" s="90"/>
      <c r="E117" s="90"/>
      <c r="F117" s="90"/>
      <c r="G117" s="90"/>
      <c r="H117" s="90"/>
      <c r="I117" s="90"/>
      <c r="J117" s="90"/>
      <c r="K117" s="90"/>
    </row>
    <row r="118" spans="1:11" ht="16.5">
      <c r="A118" s="90"/>
      <c r="B118" s="90"/>
      <c r="C118" s="90"/>
      <c r="D118" s="90"/>
      <c r="E118" s="90"/>
      <c r="F118" s="90"/>
      <c r="G118" s="90"/>
      <c r="H118" s="90"/>
      <c r="I118" s="90"/>
      <c r="J118" s="90"/>
      <c r="K118" s="90"/>
    </row>
    <row r="119" spans="1:11" ht="16.5">
      <c r="A119" s="90"/>
      <c r="B119" s="90"/>
      <c r="C119" s="90"/>
      <c r="D119" s="90"/>
      <c r="E119" s="90"/>
      <c r="F119" s="90"/>
      <c r="G119" s="90"/>
      <c r="H119" s="90"/>
      <c r="I119" s="90"/>
      <c r="J119" s="90"/>
      <c r="K119" s="90"/>
    </row>
    <row r="120" spans="1:11" ht="16.5">
      <c r="A120" s="90"/>
      <c r="B120" s="90"/>
      <c r="C120" s="90"/>
      <c r="D120" s="90"/>
      <c r="E120" s="90"/>
      <c r="F120" s="90"/>
      <c r="G120" s="90"/>
      <c r="H120" s="90"/>
      <c r="I120" s="90"/>
      <c r="J120" s="90"/>
      <c r="K120" s="90"/>
    </row>
    <row r="121" spans="1:11" ht="16.5">
      <c r="A121" s="90"/>
      <c r="B121" s="90"/>
      <c r="C121" s="90"/>
      <c r="D121" s="90"/>
      <c r="E121" s="90"/>
      <c r="F121" s="90"/>
      <c r="G121" s="90"/>
      <c r="H121" s="90"/>
      <c r="I121" s="90"/>
      <c r="J121" s="90"/>
      <c r="K121" s="90"/>
    </row>
    <row r="122" spans="1:11" ht="16.5">
      <c r="A122" s="90"/>
      <c r="B122" s="90"/>
      <c r="C122" s="90"/>
      <c r="D122" s="90"/>
      <c r="E122" s="90"/>
      <c r="F122" s="90"/>
      <c r="G122" s="90"/>
      <c r="H122" s="90"/>
      <c r="I122" s="90"/>
      <c r="J122" s="90"/>
      <c r="K122" s="90"/>
    </row>
    <row r="123" spans="1:11" ht="16.5">
      <c r="A123" s="90"/>
      <c r="B123" s="90"/>
      <c r="C123" s="90"/>
      <c r="D123" s="90"/>
      <c r="E123" s="90"/>
      <c r="F123" s="90"/>
      <c r="G123" s="90"/>
      <c r="H123" s="90"/>
      <c r="I123" s="90"/>
      <c r="J123" s="90"/>
      <c r="K123" s="90"/>
    </row>
    <row r="124" spans="1:11" ht="16.5">
      <c r="A124" s="90"/>
      <c r="B124" s="90"/>
      <c r="C124" s="90"/>
      <c r="D124" s="90"/>
      <c r="E124" s="90"/>
      <c r="F124" s="90"/>
      <c r="G124" s="90"/>
      <c r="H124" s="90"/>
      <c r="I124" s="90"/>
      <c r="J124" s="90"/>
      <c r="K124" s="90"/>
    </row>
    <row r="125" spans="1:11" ht="16.5">
      <c r="A125" s="90"/>
      <c r="B125" s="90"/>
      <c r="C125" s="90"/>
      <c r="D125" s="90"/>
      <c r="E125" s="90"/>
      <c r="F125" s="90"/>
      <c r="G125" s="90"/>
      <c r="H125" s="90"/>
      <c r="I125" s="90"/>
      <c r="J125" s="90"/>
      <c r="K125" s="90"/>
    </row>
    <row r="126" spans="1:11" ht="16.5">
      <c r="A126" s="90"/>
      <c r="B126" s="90"/>
      <c r="C126" s="90"/>
      <c r="D126" s="90"/>
      <c r="E126" s="90"/>
      <c r="F126" s="90"/>
      <c r="G126" s="90"/>
      <c r="H126" s="90"/>
      <c r="I126" s="90"/>
      <c r="J126" s="90"/>
      <c r="K126" s="90"/>
    </row>
    <row r="127" spans="1:11" ht="16.5">
      <c r="A127" s="90"/>
      <c r="B127" s="90"/>
      <c r="C127" s="90"/>
      <c r="D127" s="90"/>
      <c r="E127" s="90"/>
      <c r="F127" s="90"/>
      <c r="G127" s="90"/>
      <c r="H127" s="90"/>
      <c r="I127" s="90"/>
      <c r="J127" s="90"/>
      <c r="K127" s="90"/>
    </row>
  </sheetData>
  <mergeCells count="84">
    <mergeCell ref="A7:K7"/>
    <mergeCell ref="A9:K10"/>
    <mergeCell ref="A12:K12"/>
    <mergeCell ref="A13:K13"/>
    <mergeCell ref="A2:J4"/>
    <mergeCell ref="A15:K15"/>
    <mergeCell ref="A17:K17"/>
    <mergeCell ref="A18:K18"/>
    <mergeCell ref="A20:K20"/>
    <mergeCell ref="C24:F24"/>
    <mergeCell ref="G24:J24"/>
    <mergeCell ref="C25:F25"/>
    <mergeCell ref="G25:J25"/>
    <mergeCell ref="C27:F27"/>
    <mergeCell ref="G27:J27"/>
    <mergeCell ref="C28:F28"/>
    <mergeCell ref="G28:J28"/>
    <mergeCell ref="C26:F26"/>
    <mergeCell ref="G26:J26"/>
    <mergeCell ref="A61:F61"/>
    <mergeCell ref="G61:K61"/>
    <mergeCell ref="A45:K45"/>
    <mergeCell ref="A46:K46"/>
    <mergeCell ref="A47:K50"/>
    <mergeCell ref="A52:K52"/>
    <mergeCell ref="A54:F54"/>
    <mergeCell ref="G54:K54"/>
    <mergeCell ref="A55:F55"/>
    <mergeCell ref="A57:F57"/>
    <mergeCell ref="G57:K57"/>
    <mergeCell ref="A59:F59"/>
    <mergeCell ref="G59:K59"/>
    <mergeCell ref="A74:E74"/>
    <mergeCell ref="H74:K74"/>
    <mergeCell ref="G63:J63"/>
    <mergeCell ref="A65:F65"/>
    <mergeCell ref="G65:K65"/>
    <mergeCell ref="A67:F67"/>
    <mergeCell ref="G67:K67"/>
    <mergeCell ref="A68:K68"/>
    <mergeCell ref="A69:K69"/>
    <mergeCell ref="A71:E71"/>
    <mergeCell ref="A72:D72"/>
    <mergeCell ref="H72:K72"/>
    <mergeCell ref="H73:K73"/>
    <mergeCell ref="A77:G77"/>
    <mergeCell ref="A78:K78"/>
    <mergeCell ref="A79:C79"/>
    <mergeCell ref="A81:K81"/>
    <mergeCell ref="A82:C82"/>
    <mergeCell ref="D82:K82"/>
    <mergeCell ref="D79:K79"/>
    <mergeCell ref="A84:K84"/>
    <mergeCell ref="A85:C85"/>
    <mergeCell ref="A87:K87"/>
    <mergeCell ref="A89:K89"/>
    <mergeCell ref="A90:K90"/>
    <mergeCell ref="D85:K85"/>
    <mergeCell ref="A102:I102"/>
    <mergeCell ref="J102:K102"/>
    <mergeCell ref="A91:K91"/>
    <mergeCell ref="A92:K92"/>
    <mergeCell ref="A93:K93"/>
    <mergeCell ref="A94:K94"/>
    <mergeCell ref="A95:K95"/>
    <mergeCell ref="A96:K96"/>
    <mergeCell ref="A97:K97"/>
    <mergeCell ref="A98:K98"/>
    <mergeCell ref="A99:K99"/>
    <mergeCell ref="A100:K100"/>
    <mergeCell ref="A101:K101"/>
    <mergeCell ref="A114:E114"/>
    <mergeCell ref="G114:K114"/>
    <mergeCell ref="A103:F103"/>
    <mergeCell ref="J103:K103"/>
    <mergeCell ref="A104:I104"/>
    <mergeCell ref="J104:K104"/>
    <mergeCell ref="A105:K105"/>
    <mergeCell ref="A106:K106"/>
    <mergeCell ref="A107:K107"/>
    <mergeCell ref="A109:K109"/>
    <mergeCell ref="A110:K110"/>
    <mergeCell ref="A111:K111"/>
    <mergeCell ref="A113:K113"/>
  </mergeCells>
  <pageMargins left="0.31496062992125984" right="0.31496062992125984" top="0.74803149606299213" bottom="0.74803149606299213" header="0.31496062992125984" footer="0.31496062992125984"/>
  <pageSetup paperSize="9" scale="90" orientation="portrait" horizontalDpi="0" verticalDpi="0" r:id="rId1"/>
  <headerFooter>
    <oddHeader>&amp;R&amp;"Arial Narrow,Bold"C / T / VR / 2324 / 1683&amp;K00+000.............&amp;K01+000
31.01.2024&amp;K00+000..............</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Sheet1</vt:lpstr>
      <vt:lpstr>ANNEXURE - I</vt:lpstr>
      <vt:lpstr>APPENDIX</vt:lpstr>
      <vt:lpstr>Sheet4</vt:lpstr>
      <vt:lpstr>Sheet2</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agr</dc:creator>
  <cp:lastModifiedBy>hp</cp:lastModifiedBy>
  <cp:lastPrinted>2024-02-24T09:53:34Z</cp:lastPrinted>
  <dcterms:created xsi:type="dcterms:W3CDTF">2013-09-17T14:20:37Z</dcterms:created>
  <dcterms:modified xsi:type="dcterms:W3CDTF">2024-02-24T09:56:06Z</dcterms:modified>
</cp:coreProperties>
</file>