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X:\In Progress Files\Abhinav\VIS(2024-25)-PL293-253-334_Globus Bihar\Report\"/>
    </mc:Choice>
  </mc:AlternateContent>
  <xr:revisionPtr revIDLastSave="0" documentId="13_ncr:1_{082A6F19-70FF-418C-B7F1-AFF19DB3068A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Sheet1" sheetId="1" r:id="rId1"/>
    <sheet name="Deed Details" sheetId="2" r:id="rId2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5" i="1" l="1"/>
  <c r="Q12" i="1"/>
  <c r="P12" i="1"/>
  <c r="P11" i="1"/>
  <c r="P10" i="1"/>
  <c r="Q11" i="1"/>
  <c r="Q10" i="1"/>
  <c r="X10" i="1"/>
  <c r="Y10" i="1" s="1"/>
  <c r="C45" i="2"/>
  <c r="T11" i="1"/>
  <c r="U11" i="1" s="1"/>
  <c r="T10" i="1"/>
  <c r="U10" i="1" s="1"/>
  <c r="U12" i="1" s="1"/>
  <c r="S11" i="1"/>
  <c r="S10" i="1"/>
  <c r="S12" i="1" s="1"/>
  <c r="E49" i="2"/>
  <c r="F49" i="2" s="1"/>
  <c r="G49" i="2" s="1"/>
  <c r="G50" i="2" s="1"/>
  <c r="E44" i="2"/>
  <c r="E45" i="2" s="1"/>
  <c r="E46" i="2" s="1"/>
  <c r="E47" i="2" s="1"/>
  <c r="T12" i="1" l="1"/>
  <c r="Z10" i="1"/>
  <c r="Y11" i="1"/>
  <c r="Z11" i="1" s="1"/>
  <c r="Z12" i="1" l="1"/>
  <c r="R12" i="1" l="1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A4" i="2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D42" i="2"/>
</calcChain>
</file>

<file path=xl/sharedStrings.xml><?xml version="1.0" encoding="utf-8"?>
<sst xmlns="http://schemas.openxmlformats.org/spreadsheetml/2006/main" count="93" uniqueCount="86">
  <si>
    <t>Deed No.</t>
  </si>
  <si>
    <t>Khasra No.</t>
  </si>
  <si>
    <t>Khata No.</t>
  </si>
  <si>
    <t>4124, 4116</t>
  </si>
  <si>
    <t>4281, 4282 (2810), 4268</t>
  </si>
  <si>
    <t>4171, 4145, 4270, 4162, 4259, 4275, 4276, 4277, 4160, 4158, 4239, 4261, 4151</t>
  </si>
  <si>
    <t>4278, 4152, 4278, 4147, 4148, 4155, 4226, 4159, 4243, 4243, 4270</t>
  </si>
  <si>
    <t>4151(2776 2777)</t>
  </si>
  <si>
    <t>4149 4143</t>
  </si>
  <si>
    <t>4146, 4242</t>
  </si>
  <si>
    <t>4154, 4150, 4155</t>
  </si>
  <si>
    <t>4157, 4161, 4153</t>
  </si>
  <si>
    <t>4157, 4161, 4276</t>
  </si>
  <si>
    <t>4229, 4226</t>
  </si>
  <si>
    <t>4122, 4116, 4121</t>
  </si>
  <si>
    <t>4132, 4126, 4129, 4125, 4126, 4130, 4131, 4119, 4120, 4141, 4118, 4117, 4116, 4123</t>
  </si>
  <si>
    <t>4227, 4228, 4226, 4235, 4250, 4251, 4247, 4254, 4237, 4238, 4239, 4240, 4241, 4244</t>
  </si>
  <si>
    <t>4252, 4249, 4231, 4255, 4232</t>
  </si>
  <si>
    <t>4251, 4243, 4253</t>
  </si>
  <si>
    <t>789 &amp; 726</t>
  </si>
  <si>
    <t>447, 879 (500), 71</t>
  </si>
  <si>
    <t>134, 267, 71, 69, 439, 171, 282, 345, 205, 171, 833, 345, 347</t>
  </si>
  <si>
    <t>593, 490, 593, 280,749, 288, 436, 526, 666, 666, 71</t>
  </si>
  <si>
    <t>347, (438, 26)</t>
  </si>
  <si>
    <t>126 &amp; 4K</t>
  </si>
  <si>
    <t>911, 974, 288</t>
  </si>
  <si>
    <t>282, 257</t>
  </si>
  <si>
    <t>436 chak no. 3418 serial no. 789</t>
  </si>
  <si>
    <t>564, 726, 719</t>
  </si>
  <si>
    <t>326, 22, 736, 399, 22, 100, 351, 42, 644, 382, 771, 546, 726, 964</t>
  </si>
  <si>
    <t>379, 737, 436, 379, 249, 347, 593, 261, 833, 249, 165</t>
  </si>
  <si>
    <t>487, 487, 134, 345, 242</t>
  </si>
  <si>
    <t>249 &amp; 666</t>
  </si>
  <si>
    <t>4234, 4233</t>
  </si>
  <si>
    <t>Seller</t>
  </si>
  <si>
    <t>Sri Bishwanath prasad singh</t>
  </si>
  <si>
    <t>sri nanda singh</t>
  </si>
  <si>
    <t>sri manoj kr. Thakur</t>
  </si>
  <si>
    <t>S. No.</t>
  </si>
  <si>
    <t>sri brajkishor singh</t>
  </si>
  <si>
    <t>sri awdesh singh</t>
  </si>
  <si>
    <t>sri vijay nath singh</t>
  </si>
  <si>
    <t>mosmat kiran singh</t>
  </si>
  <si>
    <t>sri prafulla bhushan prasad</t>
  </si>
  <si>
    <t>sri sunil kumar sinha</t>
  </si>
  <si>
    <t>sri satish kumar</t>
  </si>
  <si>
    <t>sri jai prakash singh</t>
  </si>
  <si>
    <t>late jagat kishore singh</t>
  </si>
  <si>
    <t>late shri ram sagar singh</t>
  </si>
  <si>
    <t>sri fekan singh</t>
  </si>
  <si>
    <t>late durga singh</t>
  </si>
  <si>
    <t>devendra kr. Singh</t>
  </si>
  <si>
    <t>late prakloo devi</t>
  </si>
  <si>
    <t>mosmat shiba devi</t>
  </si>
  <si>
    <t>smt dharamshila devi</t>
  </si>
  <si>
    <t>surendra singh</t>
  </si>
  <si>
    <t>late ramshihs</t>
  </si>
  <si>
    <t>sri binda singh</t>
  </si>
  <si>
    <t>smt. Kiran kumari &amp; sri naleen kumar singh</t>
  </si>
  <si>
    <t>late ramlagan singh</t>
  </si>
  <si>
    <t>late ramanuj singh</t>
  </si>
  <si>
    <t>sri prafool bhusan prasad</t>
  </si>
  <si>
    <t>sri praful bhusan prasad</t>
  </si>
  <si>
    <t>sri ayodhya singh &amp; sri subodh kumar singh &amp; smt. Rekha devi</t>
  </si>
  <si>
    <t>sri shankar singh &amp; sri shivji singh &amp; sri anil kr. Singh</t>
  </si>
  <si>
    <t>sri. Mahendra singh</t>
  </si>
  <si>
    <t>smt. Namita devi</t>
  </si>
  <si>
    <t>smt. Shanti devi</t>
  </si>
  <si>
    <t>smt. Parmita devi</t>
  </si>
  <si>
    <t>sri. Sunil kr. Sinha</t>
  </si>
  <si>
    <t>ACre</t>
  </si>
  <si>
    <t>Decimal</t>
  </si>
  <si>
    <t>Sqm</t>
  </si>
  <si>
    <t>Sqft</t>
  </si>
  <si>
    <t>Sqyds</t>
  </si>
  <si>
    <t>Katha</t>
  </si>
  <si>
    <t>Plant</t>
  </si>
  <si>
    <t>Outside</t>
  </si>
  <si>
    <t>sqm</t>
  </si>
  <si>
    <t>sqft</t>
  </si>
  <si>
    <t>sqyd</t>
  </si>
  <si>
    <t>katha</t>
  </si>
  <si>
    <t>Base Rate</t>
  </si>
  <si>
    <t>Discount</t>
  </si>
  <si>
    <t>FMV</t>
  </si>
  <si>
    <t>Acre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</si>
</sst>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_ ;_ @_ "/>
    <numFmt numFmtId="166" formatCode="_ * #,##0_ ;_ * \-#,##0_ ;_ * &quot;-&quot;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3">
    <xf numFmtId="0" fontId="0" fillId="0" borderId="0" xfId="0"/>
    <xf numFmtId="43" fontId="0" fillId="0" borderId="0" xfId="1" applyFont="1"/>
    <xf numFmtId="164" fontId="0" fillId="0" borderId="0" xfId="1" applyNumberFormat="1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43" fontId="2" fillId="2" borderId="0" xfId="1" applyFont="1" applyFill="1" applyAlignment="1">
      <alignment horizontal="center"/>
    </xf>
    <xf numFmtId="43" fontId="0" fillId="0" borderId="0" xfId="0" applyNumberFormat="1"/>
    <xf numFmtId="164" fontId="0" fillId="0" borderId="0" xfId="1" applyNumberFormat="1" applyFont="1" applyAlignment="1">
      <alignment horizontal="center" vertical="center"/>
    </xf>
    <xf numFmtId="165" fontId="0" fillId="0" borderId="0" xfId="0" applyNumberFormat="1"/>
    <xf numFmtId="164" fontId="0" fillId="0" borderId="0" xfId="0" applyNumberFormat="1"/>
    <xf numFmtId="0" fontId="3" fillId="0" borderId="0" xfId="0" applyFont="1" applyAlignment="1">
      <alignment horizontal="center" vertical="center"/>
    </xf>
    <xf numFmtId="164" fontId="3" fillId="0" borderId="0" xfId="1" applyNumberFormat="1" applyFont="1" applyAlignment="1">
      <alignment horizontal="center" vertical="center"/>
    </xf>
    <xf numFmtId="164" fontId="3" fillId="0" borderId="0" xfId="1" applyNumberFormat="1" applyFont="1"/>
    <xf numFmtId="0" fontId="3" fillId="0" borderId="0" xfId="0" applyFont="1"/>
    <xf numFmtId="164" fontId="0" fillId="0" borderId="0" xfId="1" applyNumberFormat="1" applyFont="1" applyAlignment="1">
      <alignment horizontal="right" vertical="center"/>
    </xf>
    <xf numFmtId="166" fontId="0" fillId="0" borderId="0" xfId="0" applyNumberFormat="1"/>
    <xf numFmtId="164" fontId="1" fillId="0" borderId="0" xfId="1" applyNumberFormat="1" applyFont="1"/>
    <xf numFmtId="43" fontId="1" fillId="0" borderId="0" xfId="1" applyFont="1"/>
    <xf numFmtId="43" fontId="3" fillId="0" borderId="0" xfId="1" applyFont="1" applyAlignment="1">
      <alignment horizontal="center" vertical="center"/>
    </xf>
    <xf numFmtId="43" fontId="3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533400</xdr:colOff>
      <xdr:row>23</xdr:row>
      <xdr:rowOff>180976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B49179-6365-BF09-4302-C2C99B13C2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091" t="8843" r="5703" b="1035"/>
        <a:stretch/>
      </xdr:blipFill>
      <xdr:spPr>
        <a:xfrm>
          <a:off x="0" y="0"/>
          <a:ext cx="7848600" cy="45624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O9:Z19"/>
  <sheetViews>
    <sheetView tabSelected="1" topLeftCell="E1" workbookViewId="0">
      <selection activeCell="N18" sqref="N18"/>
    </sheetView>
  </sheetViews>
  <sheetFormatPr defaultRowHeight="15" x14ac:dyDescent="0.25"/>
  <cols>
    <col min="16" max="16" width="16.28515625" bestFit="1" customWidth="1"/>
    <col min="17" max="17" width="15.28515625" bestFit="1" customWidth="1"/>
    <col min="18" max="18" width="10" bestFit="1" customWidth="1"/>
    <col min="19" max="19" width="12.28515625" bestFit="1" customWidth="1"/>
    <col min="20" max="20" width="10" bestFit="1" customWidth="1"/>
    <col min="21" max="21" width="9.140625" style="1"/>
    <col min="23" max="23" width="9.5703125" bestFit="1" customWidth="1"/>
    <col min="24" max="25" width="9" bestFit="1" customWidth="1"/>
    <col min="26" max="26" width="12.5703125" style="2" bestFit="1" customWidth="1"/>
  </cols>
  <sheetData>
    <row r="9" spans="15:26" x14ac:dyDescent="0.25">
      <c r="P9" t="s">
        <v>71</v>
      </c>
      <c r="Q9" t="s">
        <v>85</v>
      </c>
      <c r="R9" s="13" t="s">
        <v>78</v>
      </c>
      <c r="S9" s="13" t="s">
        <v>79</v>
      </c>
      <c r="T9" s="13" t="s">
        <v>80</v>
      </c>
      <c r="U9" s="21" t="s">
        <v>81</v>
      </c>
      <c r="V9" s="13"/>
      <c r="W9" s="13" t="s">
        <v>82</v>
      </c>
      <c r="X9" s="13" t="s">
        <v>83</v>
      </c>
      <c r="Y9" s="13" t="s">
        <v>83</v>
      </c>
      <c r="Z9" s="14" t="s">
        <v>84</v>
      </c>
    </row>
    <row r="10" spans="15:26" x14ac:dyDescent="0.25">
      <c r="O10" s="16" t="s">
        <v>76</v>
      </c>
      <c r="P10" s="9">
        <f>Q10*100</f>
        <v>1702.3384883779834</v>
      </c>
      <c r="Q10" s="9">
        <f>R10/4046.845</f>
        <v>17.023384883779833</v>
      </c>
      <c r="R10" s="2">
        <v>68891</v>
      </c>
      <c r="S10" s="9">
        <f>R10*10.764</f>
        <v>741542.72399999993</v>
      </c>
      <c r="T10" s="9">
        <f>S10/9</f>
        <v>82393.635999999999</v>
      </c>
      <c r="U10" s="1">
        <f>T10/80</f>
        <v>1029.9204500000001</v>
      </c>
      <c r="W10" s="2">
        <v>200000</v>
      </c>
      <c r="X10" s="18">
        <f>W10</f>
        <v>200000</v>
      </c>
      <c r="Y10" s="2">
        <f>X10*0.8</f>
        <v>160000</v>
      </c>
      <c r="Z10" s="2">
        <f>Y10*U10</f>
        <v>164787272</v>
      </c>
    </row>
    <row r="11" spans="15:26" x14ac:dyDescent="0.25">
      <c r="O11" s="16" t="s">
        <v>77</v>
      </c>
      <c r="P11" s="9">
        <f>Q11*100</f>
        <v>543.20151162201603</v>
      </c>
      <c r="Q11" s="9">
        <f>R11/4046.845</f>
        <v>5.4320151162201604</v>
      </c>
      <c r="R11" s="2">
        <v>21982.523212999975</v>
      </c>
      <c r="S11" s="9">
        <f>R11*10.764</f>
        <v>236619.87986473172</v>
      </c>
      <c r="T11" s="9">
        <f>S11/9</f>
        <v>26291.09776274797</v>
      </c>
      <c r="U11" s="1">
        <f>T11/80</f>
        <v>328.6387220343496</v>
      </c>
      <c r="W11" s="12"/>
      <c r="X11" s="11"/>
      <c r="Y11" s="2">
        <f>Y10/2</f>
        <v>80000</v>
      </c>
      <c r="Z11" s="2">
        <f>Y11*U11</f>
        <v>26291097.762747969</v>
      </c>
    </row>
    <row r="12" spans="15:26" x14ac:dyDescent="0.25">
      <c r="P12" s="20">
        <f t="shared" ref="P12:Q12" si="0">SUM(P10:P11)</f>
        <v>2245.5399999999995</v>
      </c>
      <c r="Q12" s="20">
        <f t="shared" si="0"/>
        <v>22.455399999999994</v>
      </c>
      <c r="R12" s="19">
        <f>SUM(R10:R11)</f>
        <v>90873.523212999979</v>
      </c>
      <c r="S12" s="15">
        <f t="shared" ref="S12:U12" si="1">SUM(S10:S11)</f>
        <v>978162.60386473162</v>
      </c>
      <c r="T12" s="15">
        <f t="shared" si="1"/>
        <v>108684.73376274797</v>
      </c>
      <c r="U12" s="22">
        <f t="shared" si="1"/>
        <v>1358.5591720343496</v>
      </c>
      <c r="V12" s="16"/>
      <c r="W12" s="16"/>
      <c r="X12" s="16"/>
      <c r="Y12" s="16"/>
      <c r="Z12" s="15">
        <f t="shared" ref="Z12" si="2">SUM(Z10:Z11)</f>
        <v>191078369.76274797</v>
      </c>
    </row>
    <row r="13" spans="15:26" x14ac:dyDescent="0.25">
      <c r="R13" s="1"/>
    </row>
    <row r="14" spans="15:26" x14ac:dyDescent="0.25">
      <c r="P14">
        <v>142000</v>
      </c>
    </row>
    <row r="15" spans="15:26" x14ac:dyDescent="0.25">
      <c r="P15" s="2">
        <f>P14*P12</f>
        <v>318866679.99999994</v>
      </c>
    </row>
    <row r="18" spans="19:20" x14ac:dyDescent="0.25">
      <c r="T18" s="2"/>
    </row>
    <row r="19" spans="19:20" x14ac:dyDescent="0.25">
      <c r="S19" s="9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0A8EF-4297-4005-9F21-E6FC8D914F67}">
  <dimension ref="A2:H50"/>
  <sheetViews>
    <sheetView workbookViewId="0">
      <selection activeCell="D17" sqref="D17"/>
    </sheetView>
  </sheetViews>
  <sheetFormatPr defaultRowHeight="15" x14ac:dyDescent="0.25"/>
  <cols>
    <col min="1" max="1" width="6.140625" style="3" bestFit="1" customWidth="1"/>
    <col min="2" max="2" width="9.28515625" bestFit="1" customWidth="1"/>
    <col min="3" max="3" width="54.5703125" style="4" bestFit="1" customWidth="1"/>
    <col min="4" max="4" width="9" style="3" bestFit="1" customWidth="1"/>
    <col min="5" max="5" width="9" style="1" bestFit="1" customWidth="1"/>
    <col min="6" max="6" width="10.5703125" bestFit="1" customWidth="1"/>
    <col min="7" max="7" width="15.28515625" bestFit="1" customWidth="1"/>
  </cols>
  <sheetData>
    <row r="2" spans="1:8" s="5" customFormat="1" x14ac:dyDescent="0.25">
      <c r="A2" s="6" t="s">
        <v>38</v>
      </c>
      <c r="B2" s="7" t="s">
        <v>0</v>
      </c>
      <c r="C2" s="6" t="s">
        <v>2</v>
      </c>
      <c r="D2" s="8" t="s">
        <v>71</v>
      </c>
      <c r="E2" s="5" t="s">
        <v>70</v>
      </c>
      <c r="G2" s="6" t="s">
        <v>1</v>
      </c>
      <c r="H2" s="6" t="s">
        <v>34</v>
      </c>
    </row>
    <row r="3" spans="1:8" x14ac:dyDescent="0.25">
      <c r="A3" s="3">
        <v>1</v>
      </c>
      <c r="B3">
        <v>65</v>
      </c>
      <c r="C3" s="4">
        <v>736</v>
      </c>
      <c r="D3" s="1">
        <v>26</v>
      </c>
      <c r="E3" s="1">
        <f>D3/100</f>
        <v>0.26</v>
      </c>
      <c r="G3" s="3">
        <v>4129</v>
      </c>
      <c r="H3" s="3" t="s">
        <v>35</v>
      </c>
    </row>
    <row r="4" spans="1:8" x14ac:dyDescent="0.25">
      <c r="A4" s="3">
        <f>A3+1</f>
        <v>2</v>
      </c>
      <c r="B4">
        <v>8948</v>
      </c>
      <c r="C4" s="4">
        <v>351</v>
      </c>
      <c r="D4" s="1">
        <v>9</v>
      </c>
      <c r="E4" s="1">
        <f t="shared" ref="E4:E41" si="0">D4/100</f>
        <v>0.09</v>
      </c>
      <c r="G4" s="3">
        <v>4131</v>
      </c>
      <c r="H4" s="3" t="s">
        <v>36</v>
      </c>
    </row>
    <row r="5" spans="1:8" x14ac:dyDescent="0.25">
      <c r="A5" s="3">
        <f t="shared" ref="A5:A41" si="1">A4+1</f>
        <v>3</v>
      </c>
      <c r="B5">
        <v>1544</v>
      </c>
      <c r="C5" s="4">
        <v>845</v>
      </c>
      <c r="D5" s="1">
        <v>15</v>
      </c>
      <c r="E5" s="1">
        <f t="shared" si="0"/>
        <v>0.15</v>
      </c>
      <c r="G5" s="3">
        <v>4128</v>
      </c>
      <c r="H5" s="3" t="s">
        <v>37</v>
      </c>
    </row>
    <row r="6" spans="1:8" x14ac:dyDescent="0.25">
      <c r="A6" s="3">
        <f t="shared" si="1"/>
        <v>4</v>
      </c>
      <c r="B6">
        <v>2209</v>
      </c>
      <c r="C6" s="4">
        <v>382</v>
      </c>
      <c r="D6" s="1">
        <v>63.25</v>
      </c>
      <c r="E6" s="1">
        <f t="shared" si="0"/>
        <v>0.63249999999999995</v>
      </c>
      <c r="G6" s="3">
        <v>4141</v>
      </c>
      <c r="H6" s="3" t="s">
        <v>39</v>
      </c>
    </row>
    <row r="7" spans="1:8" x14ac:dyDescent="0.25">
      <c r="A7" s="3">
        <f t="shared" si="1"/>
        <v>5</v>
      </c>
      <c r="B7">
        <v>1808</v>
      </c>
      <c r="C7" s="4" t="s">
        <v>19</v>
      </c>
      <c r="D7" s="1">
        <v>6.66</v>
      </c>
      <c r="E7" s="1">
        <f t="shared" si="0"/>
        <v>6.6600000000000006E-2</v>
      </c>
      <c r="G7" s="3" t="s">
        <v>3</v>
      </c>
      <c r="H7" s="3" t="s">
        <v>40</v>
      </c>
    </row>
    <row r="8" spans="1:8" x14ac:dyDescent="0.25">
      <c r="A8" s="3">
        <f t="shared" si="1"/>
        <v>6</v>
      </c>
      <c r="B8">
        <v>1070</v>
      </c>
      <c r="C8" s="4">
        <v>582</v>
      </c>
      <c r="D8" s="1">
        <v>24</v>
      </c>
      <c r="E8" s="1">
        <f t="shared" si="0"/>
        <v>0.24</v>
      </c>
      <c r="G8" s="3">
        <v>4127</v>
      </c>
      <c r="H8" s="3" t="s">
        <v>41</v>
      </c>
    </row>
    <row r="9" spans="1:8" x14ac:dyDescent="0.25">
      <c r="A9" s="3">
        <f t="shared" si="1"/>
        <v>7</v>
      </c>
      <c r="B9">
        <v>12882</v>
      </c>
      <c r="C9" s="4">
        <v>242</v>
      </c>
      <c r="D9" s="1">
        <v>14</v>
      </c>
      <c r="E9" s="1">
        <f t="shared" si="0"/>
        <v>0.14000000000000001</v>
      </c>
      <c r="G9" s="3">
        <v>4232</v>
      </c>
      <c r="H9" s="3" t="s">
        <v>42</v>
      </c>
    </row>
    <row r="10" spans="1:8" x14ac:dyDescent="0.25">
      <c r="A10" s="3">
        <f t="shared" si="1"/>
        <v>8</v>
      </c>
      <c r="B10">
        <v>66</v>
      </c>
      <c r="C10" s="4">
        <v>737</v>
      </c>
      <c r="D10" s="1">
        <v>14</v>
      </c>
      <c r="E10" s="1">
        <f t="shared" si="0"/>
        <v>0.14000000000000001</v>
      </c>
      <c r="G10" s="3">
        <v>4228</v>
      </c>
      <c r="H10" s="3" t="s">
        <v>35</v>
      </c>
    </row>
    <row r="11" spans="1:8" x14ac:dyDescent="0.25">
      <c r="A11" s="3">
        <f t="shared" si="1"/>
        <v>9</v>
      </c>
      <c r="B11">
        <v>9119</v>
      </c>
      <c r="C11" s="4" t="s">
        <v>20</v>
      </c>
      <c r="D11" s="1">
        <v>65</v>
      </c>
      <c r="E11" s="1">
        <f t="shared" si="0"/>
        <v>0.65</v>
      </c>
      <c r="G11" s="3" t="s">
        <v>4</v>
      </c>
      <c r="H11" s="3" t="s">
        <v>43</v>
      </c>
    </row>
    <row r="12" spans="1:8" x14ac:dyDescent="0.25">
      <c r="A12" s="3">
        <f t="shared" si="1"/>
        <v>10</v>
      </c>
      <c r="B12">
        <v>9120</v>
      </c>
      <c r="C12" s="4" t="s">
        <v>21</v>
      </c>
      <c r="D12" s="1">
        <v>386.33</v>
      </c>
      <c r="E12" s="1">
        <f t="shared" si="0"/>
        <v>3.8632999999999997</v>
      </c>
      <c r="G12" s="3" t="s">
        <v>5</v>
      </c>
      <c r="H12" s="3" t="s">
        <v>43</v>
      </c>
    </row>
    <row r="13" spans="1:8" x14ac:dyDescent="0.25">
      <c r="A13" s="3">
        <f t="shared" si="1"/>
        <v>11</v>
      </c>
      <c r="B13">
        <v>9121</v>
      </c>
      <c r="C13" s="4" t="s">
        <v>22</v>
      </c>
      <c r="D13" s="1">
        <v>197.5</v>
      </c>
      <c r="E13" s="1">
        <f t="shared" si="0"/>
        <v>1.9750000000000001</v>
      </c>
      <c r="G13" s="3" t="s">
        <v>6</v>
      </c>
      <c r="H13" s="3" t="s">
        <v>44</v>
      </c>
    </row>
    <row r="14" spans="1:8" x14ac:dyDescent="0.25">
      <c r="A14" s="3">
        <f t="shared" si="1"/>
        <v>12</v>
      </c>
      <c r="B14">
        <v>43</v>
      </c>
      <c r="C14" s="4" t="s">
        <v>23</v>
      </c>
      <c r="D14" s="1">
        <v>20</v>
      </c>
      <c r="E14" s="1">
        <f t="shared" si="0"/>
        <v>0.2</v>
      </c>
      <c r="G14" s="3" t="s">
        <v>7</v>
      </c>
      <c r="H14" s="3" t="s">
        <v>45</v>
      </c>
    </row>
    <row r="15" spans="1:8" x14ac:dyDescent="0.25">
      <c r="A15" s="3">
        <f t="shared" si="1"/>
        <v>13</v>
      </c>
      <c r="B15">
        <v>54</v>
      </c>
      <c r="C15" s="4">
        <v>440</v>
      </c>
      <c r="D15" s="1">
        <v>10</v>
      </c>
      <c r="E15" s="1">
        <f t="shared" si="0"/>
        <v>0.1</v>
      </c>
      <c r="G15" s="3">
        <v>4236</v>
      </c>
      <c r="H15" s="3" t="s">
        <v>46</v>
      </c>
    </row>
    <row r="16" spans="1:8" x14ac:dyDescent="0.25">
      <c r="A16" s="3">
        <f t="shared" si="1"/>
        <v>14</v>
      </c>
      <c r="B16">
        <v>225</v>
      </c>
      <c r="C16" s="4">
        <v>135</v>
      </c>
      <c r="D16" s="1">
        <v>92</v>
      </c>
      <c r="E16" s="1">
        <f t="shared" si="0"/>
        <v>0.92</v>
      </c>
      <c r="G16" s="3">
        <v>4142</v>
      </c>
      <c r="H16" s="3" t="s">
        <v>47</v>
      </c>
    </row>
    <row r="17" spans="1:8" x14ac:dyDescent="0.25">
      <c r="A17" s="3">
        <f t="shared" si="1"/>
        <v>15</v>
      </c>
      <c r="B17">
        <v>224</v>
      </c>
      <c r="C17" s="4">
        <v>135</v>
      </c>
      <c r="D17" s="1">
        <v>7.5</v>
      </c>
      <c r="E17" s="1">
        <f t="shared" si="0"/>
        <v>7.4999999999999997E-2</v>
      </c>
      <c r="G17" s="3">
        <v>4142</v>
      </c>
      <c r="H17" s="3" t="s">
        <v>47</v>
      </c>
    </row>
    <row r="18" spans="1:8" x14ac:dyDescent="0.25">
      <c r="A18" s="3">
        <f t="shared" si="1"/>
        <v>16</v>
      </c>
      <c r="B18">
        <v>227</v>
      </c>
      <c r="C18" s="4">
        <v>666</v>
      </c>
      <c r="D18" s="1">
        <v>12</v>
      </c>
      <c r="E18" s="1">
        <f t="shared" si="0"/>
        <v>0.12</v>
      </c>
      <c r="G18" s="3">
        <v>4144</v>
      </c>
      <c r="H18" s="3" t="s">
        <v>48</v>
      </c>
    </row>
    <row r="19" spans="1:8" x14ac:dyDescent="0.25">
      <c r="A19" s="3">
        <f t="shared" si="1"/>
        <v>17</v>
      </c>
      <c r="B19">
        <v>228</v>
      </c>
      <c r="C19" s="4" t="s">
        <v>24</v>
      </c>
      <c r="D19" s="1">
        <v>46</v>
      </c>
      <c r="E19" s="1">
        <f t="shared" si="0"/>
        <v>0.46</v>
      </c>
      <c r="G19" s="3" t="s">
        <v>8</v>
      </c>
      <c r="H19" s="3" t="s">
        <v>49</v>
      </c>
    </row>
    <row r="20" spans="1:8" x14ac:dyDescent="0.25">
      <c r="A20" s="3">
        <f t="shared" si="1"/>
        <v>18</v>
      </c>
      <c r="B20">
        <v>234</v>
      </c>
      <c r="C20" s="4">
        <v>288</v>
      </c>
      <c r="D20" s="1">
        <v>9</v>
      </c>
      <c r="E20" s="1">
        <f t="shared" si="0"/>
        <v>0.09</v>
      </c>
      <c r="G20" s="3">
        <v>4155</v>
      </c>
      <c r="H20" s="3" t="s">
        <v>50</v>
      </c>
    </row>
    <row r="21" spans="1:8" x14ac:dyDescent="0.25">
      <c r="A21" s="3">
        <f t="shared" si="1"/>
        <v>19</v>
      </c>
      <c r="B21">
        <v>619</v>
      </c>
      <c r="C21" s="4">
        <v>919</v>
      </c>
      <c r="D21" s="1">
        <v>26</v>
      </c>
      <c r="E21" s="1">
        <f t="shared" si="0"/>
        <v>0.26</v>
      </c>
      <c r="G21" s="3">
        <v>4620</v>
      </c>
      <c r="H21" s="3" t="s">
        <v>51</v>
      </c>
    </row>
    <row r="22" spans="1:8" x14ac:dyDescent="0.25">
      <c r="A22" s="3">
        <f t="shared" si="1"/>
        <v>20</v>
      </c>
      <c r="B22">
        <v>1071</v>
      </c>
      <c r="C22" s="4">
        <v>536</v>
      </c>
      <c r="D22" s="1">
        <v>58</v>
      </c>
      <c r="E22" s="1">
        <f t="shared" si="0"/>
        <v>0.57999999999999996</v>
      </c>
      <c r="G22" s="3">
        <v>4230</v>
      </c>
      <c r="H22" s="3" t="s">
        <v>52</v>
      </c>
    </row>
    <row r="23" spans="1:8" x14ac:dyDescent="0.25">
      <c r="A23" s="3">
        <f t="shared" si="1"/>
        <v>21</v>
      </c>
      <c r="B23">
        <v>1155</v>
      </c>
      <c r="C23" s="4">
        <v>91</v>
      </c>
      <c r="D23" s="1">
        <v>92</v>
      </c>
      <c r="E23" s="1">
        <f t="shared" si="0"/>
        <v>0.92</v>
      </c>
      <c r="G23" s="3" t="s">
        <v>9</v>
      </c>
      <c r="H23" s="3" t="s">
        <v>53</v>
      </c>
    </row>
    <row r="24" spans="1:8" x14ac:dyDescent="0.25">
      <c r="A24" s="3">
        <f t="shared" si="1"/>
        <v>22</v>
      </c>
      <c r="B24">
        <v>1190</v>
      </c>
      <c r="C24" s="4" t="s">
        <v>25</v>
      </c>
      <c r="D24" s="1">
        <v>55</v>
      </c>
      <c r="E24" s="1">
        <f t="shared" si="0"/>
        <v>0.55000000000000004</v>
      </c>
      <c r="G24" s="3" t="s">
        <v>10</v>
      </c>
      <c r="H24" s="3" t="s">
        <v>54</v>
      </c>
    </row>
    <row r="25" spans="1:8" x14ac:dyDescent="0.25">
      <c r="A25" s="3">
        <f t="shared" si="1"/>
        <v>23</v>
      </c>
      <c r="B25">
        <v>1547</v>
      </c>
      <c r="C25" s="4" t="s">
        <v>26</v>
      </c>
      <c r="D25" s="1">
        <v>31.66</v>
      </c>
      <c r="E25" s="1">
        <f t="shared" si="0"/>
        <v>0.31659999999999999</v>
      </c>
      <c r="G25" s="3" t="s">
        <v>11</v>
      </c>
      <c r="H25" s="3" t="s">
        <v>55</v>
      </c>
    </row>
    <row r="26" spans="1:8" x14ac:dyDescent="0.25">
      <c r="A26" s="3">
        <f t="shared" si="1"/>
        <v>24</v>
      </c>
      <c r="B26">
        <v>1669</v>
      </c>
      <c r="C26" s="4">
        <v>282</v>
      </c>
      <c r="D26" s="1">
        <v>61.98</v>
      </c>
      <c r="E26" s="1">
        <f t="shared" si="0"/>
        <v>0.61980000000000002</v>
      </c>
      <c r="G26" s="3" t="s">
        <v>12</v>
      </c>
      <c r="H26" s="3" t="s">
        <v>56</v>
      </c>
    </row>
    <row r="27" spans="1:8" x14ac:dyDescent="0.25">
      <c r="A27" s="3">
        <f t="shared" si="1"/>
        <v>25</v>
      </c>
      <c r="B27">
        <v>1768</v>
      </c>
      <c r="C27" s="4">
        <v>435</v>
      </c>
      <c r="D27" s="1">
        <v>48</v>
      </c>
      <c r="E27" s="1">
        <f t="shared" si="0"/>
        <v>0.48</v>
      </c>
      <c r="G27" s="3">
        <v>4245</v>
      </c>
      <c r="H27" s="3" t="s">
        <v>57</v>
      </c>
    </row>
    <row r="28" spans="1:8" x14ac:dyDescent="0.25">
      <c r="A28" s="3">
        <f t="shared" si="1"/>
        <v>26</v>
      </c>
      <c r="B28">
        <v>1734</v>
      </c>
      <c r="C28" s="4" t="s">
        <v>27</v>
      </c>
      <c r="D28" s="1">
        <v>59.5</v>
      </c>
      <c r="E28" s="1">
        <f t="shared" si="0"/>
        <v>0.59499999999999997</v>
      </c>
      <c r="G28" s="3" t="s">
        <v>13</v>
      </c>
      <c r="H28" s="3" t="s">
        <v>58</v>
      </c>
    </row>
    <row r="29" spans="1:8" x14ac:dyDescent="0.25">
      <c r="A29" s="3">
        <f t="shared" si="1"/>
        <v>27</v>
      </c>
      <c r="B29">
        <v>2021</v>
      </c>
      <c r="C29" s="4">
        <v>651</v>
      </c>
      <c r="D29" s="1">
        <v>10</v>
      </c>
      <c r="E29" s="1">
        <f t="shared" si="0"/>
        <v>0.1</v>
      </c>
      <c r="G29" s="3">
        <v>4233</v>
      </c>
      <c r="H29" s="3" t="s">
        <v>59</v>
      </c>
    </row>
    <row r="30" spans="1:8" x14ac:dyDescent="0.25">
      <c r="A30" s="3">
        <f t="shared" si="1"/>
        <v>28</v>
      </c>
      <c r="B30">
        <v>1984</v>
      </c>
      <c r="C30" s="4">
        <v>1651</v>
      </c>
      <c r="D30" s="1">
        <v>13</v>
      </c>
      <c r="E30" s="1">
        <f t="shared" si="0"/>
        <v>0.13</v>
      </c>
      <c r="G30" s="3" t="s">
        <v>33</v>
      </c>
      <c r="H30" s="3" t="s">
        <v>60</v>
      </c>
    </row>
    <row r="31" spans="1:8" x14ac:dyDescent="0.25">
      <c r="A31" s="3">
        <f t="shared" si="1"/>
        <v>29</v>
      </c>
      <c r="B31">
        <v>6586</v>
      </c>
      <c r="C31" s="4" t="s">
        <v>28</v>
      </c>
      <c r="D31" s="1">
        <v>12.5</v>
      </c>
      <c r="E31" s="1">
        <f t="shared" si="0"/>
        <v>0.125</v>
      </c>
      <c r="G31" s="3" t="s">
        <v>14</v>
      </c>
      <c r="H31" s="3" t="s">
        <v>69</v>
      </c>
    </row>
    <row r="32" spans="1:8" x14ac:dyDescent="0.25">
      <c r="A32" s="3">
        <f t="shared" si="1"/>
        <v>30</v>
      </c>
      <c r="B32">
        <v>6487</v>
      </c>
      <c r="C32" s="4" t="s">
        <v>29</v>
      </c>
      <c r="D32" s="1">
        <v>235.25</v>
      </c>
      <c r="E32" s="1">
        <f t="shared" si="0"/>
        <v>2.3525</v>
      </c>
      <c r="G32" s="3" t="s">
        <v>15</v>
      </c>
      <c r="H32" s="3" t="s">
        <v>61</v>
      </c>
    </row>
    <row r="33" spans="1:8" x14ac:dyDescent="0.25">
      <c r="A33" s="3">
        <f t="shared" si="1"/>
        <v>31</v>
      </c>
      <c r="B33">
        <v>6588</v>
      </c>
      <c r="C33" s="4" t="s">
        <v>30</v>
      </c>
      <c r="D33" s="1">
        <v>246.66</v>
      </c>
      <c r="E33" s="1">
        <f t="shared" si="0"/>
        <v>2.4666000000000001</v>
      </c>
      <c r="G33" s="3" t="s">
        <v>16</v>
      </c>
      <c r="H33" s="3" t="s">
        <v>44</v>
      </c>
    </row>
    <row r="34" spans="1:8" x14ac:dyDescent="0.25">
      <c r="A34" s="3">
        <f t="shared" si="1"/>
        <v>32</v>
      </c>
      <c r="B34">
        <v>6587</v>
      </c>
      <c r="C34" s="4" t="s">
        <v>31</v>
      </c>
      <c r="D34" s="1">
        <v>131</v>
      </c>
      <c r="E34" s="1">
        <f t="shared" si="0"/>
        <v>1.31</v>
      </c>
      <c r="G34" s="3" t="s">
        <v>17</v>
      </c>
      <c r="H34" s="3" t="s">
        <v>62</v>
      </c>
    </row>
    <row r="35" spans="1:8" x14ac:dyDescent="0.25">
      <c r="A35" s="3">
        <f t="shared" si="1"/>
        <v>33</v>
      </c>
      <c r="B35">
        <v>2505</v>
      </c>
      <c r="C35" s="4" t="s">
        <v>32</v>
      </c>
      <c r="D35" s="1">
        <v>37.5</v>
      </c>
      <c r="E35" s="1">
        <f t="shared" si="0"/>
        <v>0.375</v>
      </c>
      <c r="G35" s="3" t="s">
        <v>18</v>
      </c>
      <c r="H35" s="3" t="s">
        <v>63</v>
      </c>
    </row>
    <row r="36" spans="1:8" x14ac:dyDescent="0.25">
      <c r="A36" s="3">
        <f t="shared" si="1"/>
        <v>34</v>
      </c>
      <c r="B36">
        <v>2477</v>
      </c>
      <c r="C36" s="4">
        <v>911</v>
      </c>
      <c r="D36" s="1">
        <v>47</v>
      </c>
      <c r="E36" s="1">
        <f t="shared" si="0"/>
        <v>0.47</v>
      </c>
      <c r="G36" s="3">
        <v>4272</v>
      </c>
      <c r="H36" s="3" t="s">
        <v>64</v>
      </c>
    </row>
    <row r="37" spans="1:8" x14ac:dyDescent="0.25">
      <c r="A37" s="3">
        <f t="shared" si="1"/>
        <v>35</v>
      </c>
      <c r="B37">
        <v>2478</v>
      </c>
      <c r="C37" s="4">
        <v>911</v>
      </c>
      <c r="D37" s="1">
        <v>5</v>
      </c>
      <c r="E37" s="1">
        <f t="shared" si="0"/>
        <v>0.05</v>
      </c>
      <c r="G37" s="3">
        <v>4269</v>
      </c>
      <c r="H37" s="3" t="s">
        <v>64</v>
      </c>
    </row>
    <row r="38" spans="1:8" x14ac:dyDescent="0.25">
      <c r="A38" s="3">
        <f t="shared" si="1"/>
        <v>36</v>
      </c>
      <c r="B38">
        <v>2504</v>
      </c>
      <c r="C38" s="4">
        <v>261</v>
      </c>
      <c r="D38" s="1">
        <v>12.25</v>
      </c>
      <c r="E38" s="1">
        <f t="shared" si="0"/>
        <v>0.1225</v>
      </c>
      <c r="G38" s="3">
        <v>4237</v>
      </c>
      <c r="H38" s="3" t="s">
        <v>65</v>
      </c>
    </row>
    <row r="39" spans="1:8" x14ac:dyDescent="0.25">
      <c r="A39" s="3">
        <f t="shared" si="1"/>
        <v>37</v>
      </c>
      <c r="B39">
        <v>2668</v>
      </c>
      <c r="C39" s="4">
        <v>345</v>
      </c>
      <c r="D39" s="1">
        <v>14.5</v>
      </c>
      <c r="E39" s="1">
        <f t="shared" si="0"/>
        <v>0.14499999999999999</v>
      </c>
      <c r="G39" s="3">
        <v>4277</v>
      </c>
      <c r="H39" s="3" t="s">
        <v>66</v>
      </c>
    </row>
    <row r="40" spans="1:8" x14ac:dyDescent="0.25">
      <c r="A40" s="3">
        <f t="shared" si="1"/>
        <v>38</v>
      </c>
      <c r="B40">
        <v>2660</v>
      </c>
      <c r="C40" s="4">
        <v>345</v>
      </c>
      <c r="D40" s="1">
        <v>16.5</v>
      </c>
      <c r="E40" s="1">
        <f t="shared" si="0"/>
        <v>0.16500000000000001</v>
      </c>
      <c r="G40" s="3">
        <v>4277</v>
      </c>
      <c r="H40" s="3" t="s">
        <v>67</v>
      </c>
    </row>
    <row r="41" spans="1:8" x14ac:dyDescent="0.25">
      <c r="A41" s="3">
        <f t="shared" si="1"/>
        <v>39</v>
      </c>
      <c r="B41">
        <v>3046</v>
      </c>
      <c r="C41" s="4">
        <v>165</v>
      </c>
      <c r="D41" s="1">
        <v>15</v>
      </c>
      <c r="E41" s="1">
        <f t="shared" si="0"/>
        <v>0.15</v>
      </c>
      <c r="G41" s="3">
        <v>4244</v>
      </c>
      <c r="H41" s="3" t="s">
        <v>68</v>
      </c>
    </row>
    <row r="42" spans="1:8" x14ac:dyDescent="0.25">
      <c r="D42" s="1">
        <f>SUM(D3:D41)</f>
        <v>2245.54</v>
      </c>
      <c r="E42" s="1">
        <f>SUM(E3:E41)</f>
        <v>22.455399999999994</v>
      </c>
    </row>
    <row r="43" spans="1:8" x14ac:dyDescent="0.25">
      <c r="G43">
        <v>22.455399999999994</v>
      </c>
    </row>
    <row r="44" spans="1:8" x14ac:dyDescent="0.25">
      <c r="C44" s="4">
        <v>142000</v>
      </c>
      <c r="D44" t="s">
        <v>72</v>
      </c>
      <c r="E44" s="10">
        <f>E42*4046.845</f>
        <v>90873.523212999964</v>
      </c>
    </row>
    <row r="45" spans="1:8" x14ac:dyDescent="0.25">
      <c r="C45" s="17">
        <f>C44*D42</f>
        <v>318866680</v>
      </c>
      <c r="D45" t="s">
        <v>73</v>
      </c>
      <c r="E45" s="2">
        <f>E44*10.764</f>
        <v>978162.6038647315</v>
      </c>
    </row>
    <row r="46" spans="1:8" x14ac:dyDescent="0.25">
      <c r="D46" t="s">
        <v>74</v>
      </c>
      <c r="E46" s="2">
        <f>E45/9</f>
        <v>108684.73376274794</v>
      </c>
    </row>
    <row r="47" spans="1:8" x14ac:dyDescent="0.25">
      <c r="D47" t="s">
        <v>75</v>
      </c>
      <c r="E47" s="1">
        <f>E46/80</f>
        <v>1358.5591720343493</v>
      </c>
    </row>
    <row r="49" spans="4:7" x14ac:dyDescent="0.25">
      <c r="D49" s="3">
        <v>3</v>
      </c>
      <c r="E49" s="2">
        <f>D49*10^5</f>
        <v>300000</v>
      </c>
      <c r="F49" s="11">
        <f>E49*0.8</f>
        <v>240000</v>
      </c>
      <c r="G49" s="2">
        <f>F49*0.8</f>
        <v>192000</v>
      </c>
    </row>
    <row r="50" spans="4:7" x14ac:dyDescent="0.25">
      <c r="E50" s="2"/>
      <c r="G50" s="12">
        <f>G49*E47</f>
        <v>260843361.03059506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Deed 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Abhinav Chaturvedi</dc:creator>
  <cp:lastModifiedBy>Abhinav Chaturvedi</cp:lastModifiedBy>
  <dcterms:created xsi:type="dcterms:W3CDTF">2015-06-05T18:17:20Z</dcterms:created>
  <dcterms:modified xsi:type="dcterms:W3CDTF">2024-09-04T09:38:26Z</dcterms:modified>
</cp:coreProperties>
</file>