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Y:\Abhinav Chaturvedi\VIS(2024-25)-PL306-267-352_Veekayem\Report\"/>
    </mc:Choice>
  </mc:AlternateContent>
  <xr:revisionPtr revIDLastSave="0" documentId="13_ncr:1_{5D7365CC-C5B6-4ACD-9C00-749556A4699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  <sheet name="Sheet2" sheetId="2" r:id="rId2"/>
  </sheets>
  <definedNames>
    <definedName name="_xlnm._FilterDatabase" localSheetId="1" hidden="1">Sheet2!$A$3:$J$34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6" i="1" l="1"/>
  <c r="C56" i="1"/>
  <c r="E55" i="1"/>
  <c r="C55" i="1"/>
  <c r="E46" i="1"/>
  <c r="C46" i="1"/>
  <c r="G46" i="1" s="1"/>
  <c r="G56" i="1" l="1"/>
  <c r="G55" i="1"/>
  <c r="B15" i="1"/>
  <c r="F21" i="1"/>
  <c r="J10" i="1"/>
  <c r="I10" i="1"/>
  <c r="F16" i="1"/>
  <c r="F15" i="1"/>
  <c r="F11" i="1"/>
  <c r="J43" i="2"/>
  <c r="J42" i="2"/>
  <c r="J41" i="2"/>
  <c r="J40" i="2"/>
  <c r="G15" i="1"/>
  <c r="F9" i="1"/>
  <c r="F7" i="1"/>
  <c r="D10" i="1"/>
  <c r="C2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H21" i="2" s="1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I4" i="1"/>
  <c r="I3" i="1"/>
  <c r="H4" i="1"/>
  <c r="H3" i="1"/>
  <c r="D4" i="1"/>
  <c r="D3" i="1"/>
  <c r="H8" i="2" l="1"/>
  <c r="I8" i="2" s="1"/>
  <c r="J8" i="2" s="1"/>
  <c r="H24" i="2"/>
  <c r="I24" i="2" s="1"/>
  <c r="J24" i="2" s="1"/>
  <c r="H11" i="2"/>
  <c r="I11" i="2" s="1"/>
  <c r="J11" i="2" s="1"/>
  <c r="H25" i="2"/>
  <c r="I25" i="2" s="1"/>
  <c r="J25" i="2" s="1"/>
  <c r="H28" i="2"/>
  <c r="I28" i="2" s="1"/>
  <c r="J28" i="2" s="1"/>
  <c r="H9" i="2"/>
  <c r="I9" i="2" s="1"/>
  <c r="J9" i="2" s="1"/>
  <c r="H5" i="2"/>
  <c r="H12" i="2"/>
  <c r="I12" i="2" s="1"/>
  <c r="J12" i="2" s="1"/>
  <c r="H27" i="2"/>
  <c r="I27" i="2" s="1"/>
  <c r="J27" i="2" s="1"/>
  <c r="H34" i="2"/>
  <c r="I34" i="2" s="1"/>
  <c r="J34" i="2" s="1"/>
  <c r="H6" i="2"/>
  <c r="I6" i="2" s="1"/>
  <c r="J6" i="2" s="1"/>
  <c r="H15" i="2"/>
  <c r="I15" i="2" s="1"/>
  <c r="J15" i="2" s="1"/>
  <c r="D2" i="2"/>
  <c r="H4" i="2"/>
  <c r="H10" i="2"/>
  <c r="I10" i="2" s="1"/>
  <c r="J10" i="2" s="1"/>
  <c r="H13" i="2"/>
  <c r="I13" i="2" s="1"/>
  <c r="J13" i="2" s="1"/>
  <c r="H16" i="2"/>
  <c r="I16" i="2" s="1"/>
  <c r="J16" i="2" s="1"/>
  <c r="H19" i="2"/>
  <c r="I19" i="2" s="1"/>
  <c r="J19" i="2" s="1"/>
  <c r="H26" i="2"/>
  <c r="I26" i="2" s="1"/>
  <c r="J26" i="2" s="1"/>
  <c r="H29" i="2"/>
  <c r="I29" i="2" s="1"/>
  <c r="J29" i="2" s="1"/>
  <c r="H32" i="2"/>
  <c r="I32" i="2" s="1"/>
  <c r="J32" i="2" s="1"/>
  <c r="H18" i="2"/>
  <c r="I18" i="2" s="1"/>
  <c r="J18" i="2" s="1"/>
  <c r="H22" i="2"/>
  <c r="I22" i="2" s="1"/>
  <c r="J22" i="2" s="1"/>
  <c r="H31" i="2"/>
  <c r="I31" i="2" s="1"/>
  <c r="J31" i="2" s="1"/>
  <c r="H7" i="2"/>
  <c r="I7" i="2" s="1"/>
  <c r="J7" i="2" s="1"/>
  <c r="H14" i="2"/>
  <c r="I14" i="2" s="1"/>
  <c r="J14" i="2" s="1"/>
  <c r="H17" i="2"/>
  <c r="I17" i="2" s="1"/>
  <c r="J17" i="2" s="1"/>
  <c r="H20" i="2"/>
  <c r="I20" i="2" s="1"/>
  <c r="J20" i="2" s="1"/>
  <c r="H23" i="2"/>
  <c r="I23" i="2" s="1"/>
  <c r="J23" i="2" s="1"/>
  <c r="H30" i="2"/>
  <c r="I30" i="2" s="1"/>
  <c r="J30" i="2" s="1"/>
  <c r="H33" i="2"/>
  <c r="I33" i="2" s="1"/>
  <c r="J33" i="2" s="1"/>
  <c r="I21" i="2"/>
  <c r="J21" i="2" s="1"/>
  <c r="I5" i="2" l="1"/>
  <c r="J5" i="2" s="1"/>
  <c r="I4" i="2"/>
  <c r="H2" i="2"/>
  <c r="J4" i="2" l="1"/>
  <c r="J2" i="2" s="1"/>
  <c r="F10" i="1" s="1"/>
  <c r="F13" i="1" s="1"/>
  <c r="I2" i="2"/>
</calcChain>
</file>

<file path=xl/sharedStrings.xml><?xml version="1.0" encoding="utf-8"?>
<sst xmlns="http://schemas.openxmlformats.org/spreadsheetml/2006/main" count="57" uniqueCount="41">
  <si>
    <t>acre</t>
  </si>
  <si>
    <t>sqm</t>
  </si>
  <si>
    <t>per sqm</t>
  </si>
  <si>
    <t>Mini. Value</t>
  </si>
  <si>
    <t>Max. Value</t>
  </si>
  <si>
    <t>Sr.</t>
  </si>
  <si>
    <t>Particulars of item</t>
  </si>
  <si>
    <t>Plinth area in Sq.mt</t>
  </si>
  <si>
    <t>Building 1 Gr</t>
  </si>
  <si>
    <t>Gr Floor</t>
  </si>
  <si>
    <t>First Floor</t>
  </si>
  <si>
    <t>Second Floor</t>
  </si>
  <si>
    <t>Building 2 Gr</t>
  </si>
  <si>
    <t>Loft Area</t>
  </si>
  <si>
    <t>Building 3 Gr</t>
  </si>
  <si>
    <t>Building 4</t>
  </si>
  <si>
    <t>Building 5</t>
  </si>
  <si>
    <t>Gr</t>
  </si>
  <si>
    <t>Building 6</t>
  </si>
  <si>
    <t>Building 7</t>
  </si>
  <si>
    <t>Ground Floor</t>
  </si>
  <si>
    <t>Building 9</t>
  </si>
  <si>
    <t>Building 10</t>
  </si>
  <si>
    <t>Parking Area 1</t>
  </si>
  <si>
    <t>Parking Area 2</t>
  </si>
  <si>
    <t>Parking Area 3</t>
  </si>
  <si>
    <t>Parking Area 4</t>
  </si>
  <si>
    <t>sqft.</t>
  </si>
  <si>
    <t>Building 8 (GF)</t>
  </si>
  <si>
    <t>EL</t>
  </si>
  <si>
    <t>SV</t>
  </si>
  <si>
    <t>CoC/sqft</t>
  </si>
  <si>
    <t>GCRC</t>
  </si>
  <si>
    <t>Dep.</t>
  </si>
  <si>
    <t>DRC</t>
  </si>
  <si>
    <t xml:space="preserve">Buundary </t>
  </si>
  <si>
    <t>LD</t>
  </si>
  <si>
    <t>Road</t>
  </si>
  <si>
    <t>RMT</t>
  </si>
  <si>
    <t>sqft</t>
  </si>
  <si>
    <t>rate /sqm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</si>
</sst>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164" fontId="0" fillId="0" borderId="0" xfId="1" applyNumberFormat="1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164" fontId="0" fillId="0" borderId="0" xfId="0" applyNumberFormat="1"/>
    <xf numFmtId="43" fontId="0" fillId="0" borderId="0" xfId="0" applyNumberFormat="1"/>
    <xf numFmtId="43" fontId="0" fillId="0" borderId="0" xfId="1" applyFont="1"/>
    <xf numFmtId="0" fontId="0" fillId="0" borderId="1" xfId="0" applyBorder="1" applyAlignment="1">
      <alignment vertical="center"/>
    </xf>
    <xf numFmtId="43" fontId="0" fillId="0" borderId="1" xfId="1" applyFont="1" applyBorder="1" applyAlignment="1">
      <alignment vertical="center"/>
    </xf>
    <xf numFmtId="0" fontId="0" fillId="0" borderId="1" xfId="0" applyBorder="1" applyAlignment="1">
      <alignment horizontal="left" vertical="center"/>
    </xf>
    <xf numFmtId="43" fontId="0" fillId="0" borderId="1" xfId="1" applyFont="1" applyBorder="1" applyAlignment="1">
      <alignment horizontal="right" vertical="center"/>
    </xf>
    <xf numFmtId="9" fontId="0" fillId="0" borderId="1" xfId="1" applyNumberFormat="1" applyFont="1" applyBorder="1" applyAlignment="1">
      <alignment horizontal="right" vertical="center"/>
    </xf>
    <xf numFmtId="164" fontId="0" fillId="0" borderId="1" xfId="1" applyNumberFormat="1" applyFont="1" applyBorder="1" applyAlignment="1">
      <alignment horizontal="right" vertical="center"/>
    </xf>
    <xf numFmtId="43" fontId="0" fillId="0" borderId="1" xfId="1" applyFont="1" applyBorder="1" applyAlignment="1">
      <alignment horizontal="left" vertical="center"/>
    </xf>
    <xf numFmtId="43" fontId="0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0" xfId="2" applyFont="1"/>
    <xf numFmtId="0" fontId="3" fillId="2" borderId="1" xfId="0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164" fontId="3" fillId="2" borderId="1" xfId="1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219075</xdr:colOff>
      <xdr:row>0</xdr:row>
      <xdr:rowOff>0</xdr:rowOff>
    </xdr:from>
    <xdr:to>
      <xdr:col>20</xdr:col>
      <xdr:colOff>152400</xdr:colOff>
      <xdr:row>14</xdr:row>
      <xdr:rowOff>66676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231850B-94EE-2A14-16DA-2B3F30D391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4780" t="25111" r="25918" b="33310"/>
        <a:stretch/>
      </xdr:blipFill>
      <xdr:spPr>
        <a:xfrm>
          <a:off x="7724775" y="0"/>
          <a:ext cx="5762625" cy="2733676"/>
        </a:xfrm>
        <a:prstGeom prst="rect">
          <a:avLst/>
        </a:prstGeom>
      </xdr:spPr>
    </xdr:pic>
    <xdr:clientData/>
  </xdr:twoCellAnchor>
  <xdr:twoCellAnchor editAs="oneCell">
    <xdr:from>
      <xdr:col>12</xdr:col>
      <xdr:colOff>342899</xdr:colOff>
      <xdr:row>14</xdr:row>
      <xdr:rowOff>57149</xdr:rowOff>
    </xdr:from>
    <xdr:to>
      <xdr:col>19</xdr:col>
      <xdr:colOff>676274</xdr:colOff>
      <xdr:row>39</xdr:row>
      <xdr:rowOff>171259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0E7D08E-E8B8-F358-26E3-9256B8088D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4264" t="17168" r="32664" b="20508"/>
        <a:stretch/>
      </xdr:blipFill>
      <xdr:spPr>
        <a:xfrm>
          <a:off x="8458199" y="2724149"/>
          <a:ext cx="4600575" cy="4876610"/>
        </a:xfrm>
        <a:prstGeom prst="rect">
          <a:avLst/>
        </a:prstGeom>
      </xdr:spPr>
    </xdr:pic>
    <xdr:clientData/>
  </xdr:twoCellAnchor>
  <xdr:twoCellAnchor editAs="oneCell">
    <xdr:from>
      <xdr:col>9</xdr:col>
      <xdr:colOff>104775</xdr:colOff>
      <xdr:row>39</xdr:row>
      <xdr:rowOff>180975</xdr:rowOff>
    </xdr:from>
    <xdr:to>
      <xdr:col>22</xdr:col>
      <xdr:colOff>248832</xdr:colOff>
      <xdr:row>50</xdr:row>
      <xdr:rowOff>114583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CCD86EA7-1EA2-14A6-4E89-3F60EF1536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38900" y="7610475"/>
          <a:ext cx="8468907" cy="2029108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51</xdr:row>
      <xdr:rowOff>0</xdr:rowOff>
    </xdr:from>
    <xdr:to>
      <xdr:col>21</xdr:col>
      <xdr:colOff>525025</xdr:colOff>
      <xdr:row>61</xdr:row>
      <xdr:rowOff>66950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71D32C56-5DF8-0040-6C60-2EE045F056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4125" y="9715500"/>
          <a:ext cx="8240275" cy="197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56"/>
  <sheetViews>
    <sheetView tabSelected="1" workbookViewId="0">
      <selection activeCell="J13" sqref="J13"/>
    </sheetView>
  </sheetViews>
  <sheetFormatPr defaultRowHeight="15" x14ac:dyDescent="0.25"/>
  <cols>
    <col min="3" max="3" width="8" style="2" customWidth="1"/>
    <col min="4" max="5" width="9" style="1" bestFit="1" customWidth="1"/>
    <col min="6" max="6" width="12.5703125" style="1" bestFit="1" customWidth="1"/>
    <col min="7" max="7" width="15.28515625" bestFit="1" customWidth="1"/>
    <col min="8" max="8" width="11.28515625" bestFit="1" customWidth="1"/>
    <col min="9" max="9" width="11.5703125" bestFit="1" customWidth="1"/>
    <col min="10" max="10" width="10" bestFit="1" customWidth="1"/>
    <col min="20" max="20" width="14.28515625" bestFit="1" customWidth="1"/>
  </cols>
  <sheetData>
    <row r="2" spans="2:10" x14ac:dyDescent="0.25">
      <c r="C2" s="3" t="s">
        <v>0</v>
      </c>
      <c r="D2" s="4" t="s">
        <v>1</v>
      </c>
      <c r="E2" s="4" t="s">
        <v>2</v>
      </c>
      <c r="F2" s="4" t="s">
        <v>2</v>
      </c>
      <c r="G2" s="3"/>
      <c r="H2" s="3" t="s">
        <v>3</v>
      </c>
      <c r="I2" s="3" t="s">
        <v>4</v>
      </c>
    </row>
    <row r="3" spans="2:10" x14ac:dyDescent="0.25">
      <c r="C3" s="2">
        <v>2.5</v>
      </c>
      <c r="D3" s="1">
        <f>C3*4046.845</f>
        <v>10117.112499999999</v>
      </c>
      <c r="E3" s="1">
        <v>17000</v>
      </c>
      <c r="F3" s="1">
        <v>20000</v>
      </c>
      <c r="H3" s="6">
        <f>E3*D3/10^7</f>
        <v>17.199091249999999</v>
      </c>
      <c r="I3" s="5">
        <f>D3*F3/10^7</f>
        <v>20.234224999999999</v>
      </c>
    </row>
    <row r="4" spans="2:10" x14ac:dyDescent="0.25">
      <c r="C4" s="2">
        <v>4</v>
      </c>
      <c r="D4" s="1">
        <f>C4*4046.845</f>
        <v>16187.38</v>
      </c>
      <c r="E4" s="1">
        <v>17000</v>
      </c>
      <c r="F4" s="1">
        <v>20000</v>
      </c>
      <c r="H4" s="6">
        <f>E4*D4/10^7</f>
        <v>27.518546000000001</v>
      </c>
      <c r="I4" s="5">
        <f>D4*F4/10^7</f>
        <v>32.374760000000002</v>
      </c>
    </row>
    <row r="6" spans="2:10" x14ac:dyDescent="0.25">
      <c r="F6" s="1">
        <v>18000</v>
      </c>
    </row>
    <row r="7" spans="2:10" x14ac:dyDescent="0.25">
      <c r="F7" s="1">
        <f>F6*0.8</f>
        <v>14400</v>
      </c>
    </row>
    <row r="9" spans="2:10" x14ac:dyDescent="0.25">
      <c r="D9" s="1">
        <v>25830</v>
      </c>
      <c r="E9" s="1">
        <v>12600</v>
      </c>
      <c r="F9" s="1">
        <f>E9*D9</f>
        <v>325458000</v>
      </c>
      <c r="I9">
        <v>2109</v>
      </c>
      <c r="J9">
        <v>254</v>
      </c>
    </row>
    <row r="10" spans="2:10" x14ac:dyDescent="0.25">
      <c r="D10" s="7">
        <f>D9/4046.854</f>
        <v>6.3827358239264376</v>
      </c>
      <c r="F10" s="1">
        <f>Sheet2!J2</f>
        <v>128884811.55056</v>
      </c>
      <c r="I10" s="5">
        <f>I9*E9</f>
        <v>26573400</v>
      </c>
      <c r="J10" s="5">
        <f>J9*E9</f>
        <v>3200400</v>
      </c>
    </row>
    <row r="11" spans="2:10" x14ac:dyDescent="0.25">
      <c r="F11" s="1">
        <f>Sheet2!J43</f>
        <v>7386822</v>
      </c>
    </row>
    <row r="13" spans="2:10" x14ac:dyDescent="0.25">
      <c r="F13" s="1">
        <f>SUM(F9:F11)</f>
        <v>461729633.55056</v>
      </c>
    </row>
    <row r="14" spans="2:10" x14ac:dyDescent="0.25">
      <c r="B14">
        <v>14000</v>
      </c>
      <c r="F14" s="1">
        <v>462000000</v>
      </c>
      <c r="G14" s="1">
        <v>558000000</v>
      </c>
    </row>
    <row r="15" spans="2:10" x14ac:dyDescent="0.25">
      <c r="B15">
        <f>B14*0.9</f>
        <v>12600</v>
      </c>
      <c r="F15" s="1">
        <f>F14*0.85</f>
        <v>392700000</v>
      </c>
      <c r="G15" s="17">
        <f>F14/G14</f>
        <v>0.82795698924731187</v>
      </c>
    </row>
    <row r="16" spans="2:10" x14ac:dyDescent="0.25">
      <c r="F16" s="1">
        <f>F14*0.75</f>
        <v>346500000</v>
      </c>
    </row>
    <row r="20" spans="6:20" x14ac:dyDescent="0.25">
      <c r="F20" s="1">
        <v>1200</v>
      </c>
    </row>
    <row r="21" spans="6:20" x14ac:dyDescent="0.25">
      <c r="F21" s="1">
        <f>F20*D9</f>
        <v>30996000</v>
      </c>
    </row>
    <row r="26" spans="6:20" x14ac:dyDescent="0.25">
      <c r="T26" s="1"/>
    </row>
    <row r="27" spans="6:20" x14ac:dyDescent="0.25">
      <c r="T27" s="1"/>
    </row>
    <row r="45" spans="2:7" x14ac:dyDescent="0.25">
      <c r="D45" s="1" t="s">
        <v>39</v>
      </c>
      <c r="E45" s="1" t="s">
        <v>1</v>
      </c>
      <c r="F45" s="1" t="s">
        <v>0</v>
      </c>
      <c r="G45" s="1" t="s">
        <v>40</v>
      </c>
    </row>
    <row r="46" spans="2:7" x14ac:dyDescent="0.25">
      <c r="B46">
        <v>11.19</v>
      </c>
      <c r="C46" s="2">
        <f>B46*10^7</f>
        <v>111900000</v>
      </c>
      <c r="D46" s="1">
        <v>82893</v>
      </c>
      <c r="E46" s="1">
        <f>D46/10.764</f>
        <v>7700.9476031215163</v>
      </c>
      <c r="G46" s="1">
        <f>C46/E46</f>
        <v>14530.679309471247</v>
      </c>
    </row>
    <row r="55" spans="2:7" x14ac:dyDescent="0.25">
      <c r="B55">
        <v>5.99</v>
      </c>
      <c r="C55" s="2">
        <f>B55*10^7</f>
        <v>59900000</v>
      </c>
      <c r="D55" s="1">
        <v>49603</v>
      </c>
      <c r="E55" s="1">
        <f>D55/10.764</f>
        <v>4608.2311408398364</v>
      </c>
      <c r="G55" s="1">
        <f>C55/E55</f>
        <v>12998.479930649357</v>
      </c>
    </row>
    <row r="56" spans="2:7" x14ac:dyDescent="0.25">
      <c r="B56">
        <v>32</v>
      </c>
      <c r="C56" s="2">
        <f>B56*10^7</f>
        <v>320000000</v>
      </c>
      <c r="E56" s="1">
        <f>F56*4046.845</f>
        <v>101171.125</v>
      </c>
      <c r="F56" s="1">
        <v>25</v>
      </c>
      <c r="G56" s="1">
        <f>C56/E56</f>
        <v>3162.9578103436133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3BAD3-EC48-4E19-AAC6-E56C64FF3146}">
  <dimension ref="A2:J1048576"/>
  <sheetViews>
    <sheetView workbookViewId="0">
      <selection activeCell="B3" sqref="B3"/>
    </sheetView>
  </sheetViews>
  <sheetFormatPr defaultRowHeight="15" x14ac:dyDescent="0.25"/>
  <cols>
    <col min="1" max="1" width="3.85546875" bestFit="1" customWidth="1"/>
    <col min="2" max="2" width="17.42578125" bestFit="1" customWidth="1"/>
    <col min="3" max="3" width="18.5703125" style="7" bestFit="1" customWidth="1"/>
    <col min="4" max="4" width="18.5703125" style="1" customWidth="1"/>
    <col min="5" max="5" width="6.42578125" style="7" bestFit="1" customWidth="1"/>
    <col min="6" max="6" width="4.5703125" style="7" bestFit="1" customWidth="1"/>
    <col min="7" max="7" width="9.140625" style="1" bestFit="1" customWidth="1"/>
    <col min="8" max="8" width="15.28515625" style="7" bestFit="1" customWidth="1"/>
    <col min="9" max="9" width="14.28515625" style="7" bestFit="1" customWidth="1"/>
    <col min="10" max="10" width="15.28515625" style="7" bestFit="1" customWidth="1"/>
  </cols>
  <sheetData>
    <row r="2" spans="1:10" x14ac:dyDescent="0.25">
      <c r="C2" s="7">
        <f>SUM(C4:C34)</f>
        <v>13353.689999999997</v>
      </c>
      <c r="D2" s="1">
        <f>SUM(D4:D34)</f>
        <v>143739.11916</v>
      </c>
      <c r="H2" s="1">
        <f>SUM(H4:H34)</f>
        <v>201033501.55199999</v>
      </c>
      <c r="I2" s="1">
        <f>SUM(I4:I34)</f>
        <v>72148690.001439989</v>
      </c>
      <c r="J2" s="1">
        <f>SUM(J4:J34)</f>
        <v>128884811.55056</v>
      </c>
    </row>
    <row r="3" spans="1:10" ht="15" customHeight="1" x14ac:dyDescent="0.25">
      <c r="A3" s="18" t="s">
        <v>5</v>
      </c>
      <c r="B3" s="18" t="s">
        <v>6</v>
      </c>
      <c r="C3" s="19" t="s">
        <v>7</v>
      </c>
      <c r="D3" s="20" t="s">
        <v>27</v>
      </c>
      <c r="E3" s="19" t="s">
        <v>29</v>
      </c>
      <c r="F3" s="19" t="s">
        <v>30</v>
      </c>
      <c r="G3" s="20" t="s">
        <v>31</v>
      </c>
      <c r="H3" s="19" t="s">
        <v>32</v>
      </c>
      <c r="I3" s="19" t="s">
        <v>33</v>
      </c>
      <c r="J3" s="19" t="s">
        <v>34</v>
      </c>
    </row>
    <row r="4" spans="1:10" x14ac:dyDescent="0.25">
      <c r="A4" s="10">
        <v>1</v>
      </c>
      <c r="B4" s="10" t="s">
        <v>8</v>
      </c>
      <c r="C4" s="11">
        <v>1896.94</v>
      </c>
      <c r="D4" s="13">
        <f>C4*10.764</f>
        <v>20418.66216</v>
      </c>
      <c r="E4" s="11">
        <v>45</v>
      </c>
      <c r="F4" s="12">
        <v>0.95</v>
      </c>
      <c r="G4" s="13">
        <v>1800</v>
      </c>
      <c r="H4" s="13">
        <f t="shared" ref="H4:H34" si="0">G4*D4</f>
        <v>36753591.887999997</v>
      </c>
      <c r="I4" s="13">
        <f t="shared" ref="I4:I34" si="1">H4*17*(F4/E4)</f>
        <v>13190455.75536</v>
      </c>
      <c r="J4" s="13">
        <f>H4-I4</f>
        <v>23563136.132639997</v>
      </c>
    </row>
    <row r="5" spans="1:10" x14ac:dyDescent="0.25">
      <c r="A5" s="8"/>
      <c r="B5" s="10" t="s">
        <v>9</v>
      </c>
      <c r="C5" s="14">
        <v>131.19999999999999</v>
      </c>
      <c r="D5" s="13">
        <f t="shared" ref="D5:D34" si="2">C5*10.764</f>
        <v>1412.2367999999999</v>
      </c>
      <c r="E5" s="11">
        <v>45</v>
      </c>
      <c r="F5" s="12">
        <v>0.95</v>
      </c>
      <c r="G5" s="13">
        <v>800</v>
      </c>
      <c r="H5" s="13">
        <f t="shared" si="0"/>
        <v>1129789.4399999999</v>
      </c>
      <c r="I5" s="13">
        <f t="shared" si="1"/>
        <v>405468.87680000003</v>
      </c>
      <c r="J5" s="13">
        <f t="shared" ref="J5:J34" si="3">H5-I5</f>
        <v>724320.56319999998</v>
      </c>
    </row>
    <row r="6" spans="1:10" x14ac:dyDescent="0.25">
      <c r="A6" s="8"/>
      <c r="B6" s="10" t="s">
        <v>9</v>
      </c>
      <c r="C6" s="14">
        <v>15.1</v>
      </c>
      <c r="D6" s="13">
        <f t="shared" si="2"/>
        <v>162.53639999999999</v>
      </c>
      <c r="E6" s="11">
        <v>45</v>
      </c>
      <c r="F6" s="12">
        <v>0.95</v>
      </c>
      <c r="G6" s="13">
        <v>800</v>
      </c>
      <c r="H6" s="13">
        <f t="shared" si="0"/>
        <v>130029.12</v>
      </c>
      <c r="I6" s="13">
        <f t="shared" si="1"/>
        <v>46666.006400000006</v>
      </c>
      <c r="J6" s="13">
        <f t="shared" si="3"/>
        <v>83363.113599999982</v>
      </c>
    </row>
    <row r="7" spans="1:10" x14ac:dyDescent="0.25">
      <c r="A7" s="8"/>
      <c r="B7" s="10" t="s">
        <v>10</v>
      </c>
      <c r="C7" s="11">
        <v>1896.94</v>
      </c>
      <c r="D7" s="13">
        <f t="shared" si="2"/>
        <v>20418.66216</v>
      </c>
      <c r="E7" s="11">
        <v>45</v>
      </c>
      <c r="F7" s="12">
        <v>0.95</v>
      </c>
      <c r="G7" s="13">
        <v>1800</v>
      </c>
      <c r="H7" s="13">
        <f t="shared" si="0"/>
        <v>36753591.887999997</v>
      </c>
      <c r="I7" s="13">
        <f t="shared" si="1"/>
        <v>13190455.75536</v>
      </c>
      <c r="J7" s="13">
        <f t="shared" si="3"/>
        <v>23563136.132639997</v>
      </c>
    </row>
    <row r="8" spans="1:10" x14ac:dyDescent="0.25">
      <c r="A8" s="8"/>
      <c r="B8" s="10" t="s">
        <v>11</v>
      </c>
      <c r="C8" s="11">
        <v>1896.94</v>
      </c>
      <c r="D8" s="13">
        <f t="shared" si="2"/>
        <v>20418.66216</v>
      </c>
      <c r="E8" s="11">
        <v>45</v>
      </c>
      <c r="F8" s="12">
        <v>0.95</v>
      </c>
      <c r="G8" s="13">
        <v>1400</v>
      </c>
      <c r="H8" s="13">
        <f t="shared" si="0"/>
        <v>28586127.024</v>
      </c>
      <c r="I8" s="13">
        <f t="shared" si="1"/>
        <v>10259243.36528</v>
      </c>
      <c r="J8" s="13">
        <f t="shared" si="3"/>
        <v>18326883.658720002</v>
      </c>
    </row>
    <row r="9" spans="1:10" x14ac:dyDescent="0.25">
      <c r="A9" s="10">
        <v>2</v>
      </c>
      <c r="B9" s="10" t="s">
        <v>12</v>
      </c>
      <c r="C9" s="14">
        <v>978.6</v>
      </c>
      <c r="D9" s="13">
        <f t="shared" si="2"/>
        <v>10533.6504</v>
      </c>
      <c r="E9" s="11">
        <v>45</v>
      </c>
      <c r="F9" s="12">
        <v>0.95</v>
      </c>
      <c r="G9" s="13">
        <v>1800</v>
      </c>
      <c r="H9" s="13">
        <f t="shared" si="0"/>
        <v>18960570.720000003</v>
      </c>
      <c r="I9" s="13">
        <f t="shared" si="1"/>
        <v>6804738.1584000019</v>
      </c>
      <c r="J9" s="13">
        <f t="shared" si="3"/>
        <v>12155832.5616</v>
      </c>
    </row>
    <row r="10" spans="1:10" x14ac:dyDescent="0.25">
      <c r="A10" s="8"/>
      <c r="B10" s="10" t="s">
        <v>9</v>
      </c>
      <c r="C10" s="14">
        <v>46.89</v>
      </c>
      <c r="D10" s="13">
        <f t="shared" si="2"/>
        <v>504.72395999999998</v>
      </c>
      <c r="E10" s="11">
        <v>45</v>
      </c>
      <c r="F10" s="12">
        <v>0.95</v>
      </c>
      <c r="G10" s="13">
        <v>800</v>
      </c>
      <c r="H10" s="13">
        <f t="shared" si="0"/>
        <v>403779.16800000001</v>
      </c>
      <c r="I10" s="13">
        <f t="shared" si="1"/>
        <v>144911.85696</v>
      </c>
      <c r="J10" s="13">
        <f t="shared" si="3"/>
        <v>258867.31104</v>
      </c>
    </row>
    <row r="11" spans="1:10" x14ac:dyDescent="0.25">
      <c r="A11" s="8"/>
      <c r="B11" s="10" t="s">
        <v>9</v>
      </c>
      <c r="C11" s="14">
        <v>20.96</v>
      </c>
      <c r="D11" s="13">
        <f t="shared" si="2"/>
        <v>225.61344</v>
      </c>
      <c r="E11" s="11">
        <v>45</v>
      </c>
      <c r="F11" s="12">
        <v>0.95</v>
      </c>
      <c r="G11" s="13">
        <v>800</v>
      </c>
      <c r="H11" s="13">
        <f t="shared" si="0"/>
        <v>180490.75200000001</v>
      </c>
      <c r="I11" s="13">
        <f t="shared" si="1"/>
        <v>64776.125440000003</v>
      </c>
      <c r="J11" s="13">
        <f t="shared" si="3"/>
        <v>115714.62656</v>
      </c>
    </row>
    <row r="12" spans="1:10" x14ac:dyDescent="0.25">
      <c r="A12" s="8"/>
      <c r="B12" s="10" t="s">
        <v>13</v>
      </c>
      <c r="C12" s="14">
        <v>276.89999999999998</v>
      </c>
      <c r="D12" s="13">
        <f t="shared" si="2"/>
        <v>2980.5515999999998</v>
      </c>
      <c r="E12" s="11">
        <v>45</v>
      </c>
      <c r="F12" s="12">
        <v>0.95</v>
      </c>
      <c r="G12" s="13">
        <v>1400</v>
      </c>
      <c r="H12" s="13">
        <f t="shared" si="0"/>
        <v>4172772.2399999998</v>
      </c>
      <c r="I12" s="13">
        <f t="shared" si="1"/>
        <v>1497561.5928</v>
      </c>
      <c r="J12" s="13">
        <f t="shared" si="3"/>
        <v>2675210.6471999995</v>
      </c>
    </row>
    <row r="13" spans="1:10" x14ac:dyDescent="0.25">
      <c r="A13" s="10">
        <v>3</v>
      </c>
      <c r="B13" s="10" t="s">
        <v>14</v>
      </c>
      <c r="C13" s="15">
        <v>774</v>
      </c>
      <c r="D13" s="13">
        <f t="shared" si="2"/>
        <v>8331.3359999999993</v>
      </c>
      <c r="E13" s="11">
        <v>45</v>
      </c>
      <c r="F13" s="12">
        <v>0.95</v>
      </c>
      <c r="G13" s="13">
        <v>1800</v>
      </c>
      <c r="H13" s="13">
        <f t="shared" si="0"/>
        <v>14996404.799999999</v>
      </c>
      <c r="I13" s="13">
        <f t="shared" si="1"/>
        <v>5382043.0559999999</v>
      </c>
      <c r="J13" s="13">
        <f t="shared" si="3"/>
        <v>9614361.743999999</v>
      </c>
    </row>
    <row r="14" spans="1:10" x14ac:dyDescent="0.25">
      <c r="A14" s="8"/>
      <c r="B14" s="10" t="s">
        <v>9</v>
      </c>
      <c r="C14" s="11">
        <v>480.63</v>
      </c>
      <c r="D14" s="13">
        <f t="shared" si="2"/>
        <v>5173.5013199999994</v>
      </c>
      <c r="E14" s="11">
        <v>45</v>
      </c>
      <c r="F14" s="12">
        <v>0.95</v>
      </c>
      <c r="G14" s="13">
        <v>800</v>
      </c>
      <c r="H14" s="13">
        <f t="shared" si="0"/>
        <v>4138801.0559999994</v>
      </c>
      <c r="I14" s="13">
        <f t="shared" si="1"/>
        <v>1485369.7123199999</v>
      </c>
      <c r="J14" s="13">
        <f t="shared" si="3"/>
        <v>2653431.3436799995</v>
      </c>
    </row>
    <row r="15" spans="1:10" x14ac:dyDescent="0.25">
      <c r="A15" s="8"/>
      <c r="B15" s="10" t="s">
        <v>9</v>
      </c>
      <c r="C15" s="11">
        <v>238.56</v>
      </c>
      <c r="D15" s="13">
        <f t="shared" si="2"/>
        <v>2567.8598400000001</v>
      </c>
      <c r="E15" s="11">
        <v>45</v>
      </c>
      <c r="F15" s="12">
        <v>0.95</v>
      </c>
      <c r="G15" s="13">
        <v>800</v>
      </c>
      <c r="H15" s="13">
        <f t="shared" si="0"/>
        <v>2054287.872</v>
      </c>
      <c r="I15" s="13">
        <f t="shared" si="1"/>
        <v>737261.09184000001</v>
      </c>
      <c r="J15" s="13">
        <f t="shared" si="3"/>
        <v>1317026.7801600001</v>
      </c>
    </row>
    <row r="16" spans="1:10" x14ac:dyDescent="0.25">
      <c r="A16" s="8"/>
      <c r="B16" s="10" t="s">
        <v>13</v>
      </c>
      <c r="C16" s="15">
        <v>525</v>
      </c>
      <c r="D16" s="13">
        <f t="shared" si="2"/>
        <v>5651.0999999999995</v>
      </c>
      <c r="E16" s="11">
        <v>45</v>
      </c>
      <c r="F16" s="12">
        <v>0.95</v>
      </c>
      <c r="G16" s="13">
        <v>1400</v>
      </c>
      <c r="H16" s="13">
        <f t="shared" si="0"/>
        <v>7911539.9999999991</v>
      </c>
      <c r="I16" s="13">
        <f t="shared" si="1"/>
        <v>2839363.7999999993</v>
      </c>
      <c r="J16" s="13">
        <f t="shared" si="3"/>
        <v>5072176.1999999993</v>
      </c>
    </row>
    <row r="17" spans="1:10" x14ac:dyDescent="0.25">
      <c r="A17" s="10">
        <v>4</v>
      </c>
      <c r="B17" s="10" t="s">
        <v>15</v>
      </c>
      <c r="C17" s="11">
        <v>206.64</v>
      </c>
      <c r="D17" s="13">
        <f t="shared" si="2"/>
        <v>2224.2729599999998</v>
      </c>
      <c r="E17" s="11">
        <v>45</v>
      </c>
      <c r="F17" s="12">
        <v>0.95</v>
      </c>
      <c r="G17" s="13">
        <v>800</v>
      </c>
      <c r="H17" s="13">
        <f t="shared" si="0"/>
        <v>1779418.3679999998</v>
      </c>
      <c r="I17" s="13">
        <f t="shared" si="1"/>
        <v>638613.48095999996</v>
      </c>
      <c r="J17" s="13">
        <f t="shared" si="3"/>
        <v>1140804.8870399999</v>
      </c>
    </row>
    <row r="18" spans="1:10" x14ac:dyDescent="0.25">
      <c r="A18" s="10">
        <v>5</v>
      </c>
      <c r="B18" s="10" t="s">
        <v>16</v>
      </c>
      <c r="C18" s="14">
        <v>81.84</v>
      </c>
      <c r="D18" s="13">
        <f t="shared" si="2"/>
        <v>880.92575999999997</v>
      </c>
      <c r="E18" s="11">
        <v>45</v>
      </c>
      <c r="F18" s="12">
        <v>0.95</v>
      </c>
      <c r="G18" s="13">
        <v>1400</v>
      </c>
      <c r="H18" s="13">
        <f t="shared" si="0"/>
        <v>1233296.064</v>
      </c>
      <c r="I18" s="13">
        <f t="shared" si="1"/>
        <v>442616.25407999998</v>
      </c>
      <c r="J18" s="13">
        <f t="shared" si="3"/>
        <v>790679.80992000003</v>
      </c>
    </row>
    <row r="19" spans="1:10" x14ac:dyDescent="0.25">
      <c r="A19" s="8"/>
      <c r="B19" s="16" t="s">
        <v>17</v>
      </c>
      <c r="C19" s="14">
        <v>18.05</v>
      </c>
      <c r="D19" s="13">
        <f t="shared" si="2"/>
        <v>194.2902</v>
      </c>
      <c r="E19" s="11">
        <v>45</v>
      </c>
      <c r="F19" s="12">
        <v>0.95</v>
      </c>
      <c r="G19" s="13">
        <v>800</v>
      </c>
      <c r="H19" s="13">
        <f t="shared" si="0"/>
        <v>155432.16</v>
      </c>
      <c r="I19" s="13">
        <f t="shared" si="1"/>
        <v>55782.875200000009</v>
      </c>
      <c r="J19" s="13">
        <f t="shared" si="3"/>
        <v>99649.284799999994</v>
      </c>
    </row>
    <row r="20" spans="1:10" x14ac:dyDescent="0.25">
      <c r="A20" s="10">
        <v>6</v>
      </c>
      <c r="B20" s="10" t="s">
        <v>18</v>
      </c>
      <c r="C20" s="14">
        <v>34.4</v>
      </c>
      <c r="D20" s="13">
        <f t="shared" si="2"/>
        <v>370.28159999999997</v>
      </c>
      <c r="E20" s="11">
        <v>45</v>
      </c>
      <c r="F20" s="12">
        <v>0.95</v>
      </c>
      <c r="G20" s="13">
        <v>1400</v>
      </c>
      <c r="H20" s="13">
        <f t="shared" si="0"/>
        <v>518394.23999999993</v>
      </c>
      <c r="I20" s="13">
        <f t="shared" si="1"/>
        <v>186045.93279999998</v>
      </c>
      <c r="J20" s="13">
        <f t="shared" si="3"/>
        <v>332348.30719999992</v>
      </c>
    </row>
    <row r="21" spans="1:10" x14ac:dyDescent="0.25">
      <c r="A21" s="10">
        <v>7</v>
      </c>
      <c r="B21" s="10" t="s">
        <v>19</v>
      </c>
      <c r="C21" s="11">
        <v>1438.08</v>
      </c>
      <c r="D21" s="13">
        <f t="shared" si="2"/>
        <v>15479.493119999999</v>
      </c>
      <c r="E21" s="11">
        <v>45</v>
      </c>
      <c r="F21" s="12">
        <v>0.95</v>
      </c>
      <c r="G21" s="13">
        <v>1400</v>
      </c>
      <c r="H21" s="13">
        <f t="shared" si="0"/>
        <v>21671290.368000001</v>
      </c>
      <c r="I21" s="13">
        <f t="shared" si="1"/>
        <v>7777585.3209600011</v>
      </c>
      <c r="J21" s="13">
        <f t="shared" si="3"/>
        <v>13893705.047040001</v>
      </c>
    </row>
    <row r="22" spans="1:10" x14ac:dyDescent="0.25">
      <c r="A22" s="10">
        <v>8</v>
      </c>
      <c r="B22" s="16" t="s">
        <v>28</v>
      </c>
      <c r="C22" s="9">
        <v>80</v>
      </c>
      <c r="D22" s="13">
        <f t="shared" si="2"/>
        <v>861.11999999999989</v>
      </c>
      <c r="E22" s="11">
        <v>45</v>
      </c>
      <c r="F22" s="12">
        <v>0.95</v>
      </c>
      <c r="G22" s="13">
        <v>800</v>
      </c>
      <c r="H22" s="13">
        <f t="shared" si="0"/>
        <v>688895.99999999988</v>
      </c>
      <c r="I22" s="13">
        <f t="shared" si="1"/>
        <v>247237.11999999997</v>
      </c>
      <c r="J22" s="13">
        <f t="shared" si="3"/>
        <v>441658.87999999989</v>
      </c>
    </row>
    <row r="23" spans="1:10" x14ac:dyDescent="0.25">
      <c r="A23" s="8"/>
      <c r="B23" s="10" t="s">
        <v>20</v>
      </c>
      <c r="C23" s="11">
        <v>115.35</v>
      </c>
      <c r="D23" s="13">
        <f t="shared" si="2"/>
        <v>1241.6273999999999</v>
      </c>
      <c r="E23" s="11">
        <v>45</v>
      </c>
      <c r="F23" s="12">
        <v>0.95</v>
      </c>
      <c r="G23" s="13">
        <v>1400</v>
      </c>
      <c r="H23" s="13">
        <f t="shared" si="0"/>
        <v>1738278.3599999999</v>
      </c>
      <c r="I23" s="13">
        <f t="shared" si="1"/>
        <v>623848.7892</v>
      </c>
      <c r="J23" s="13">
        <f t="shared" si="3"/>
        <v>1114429.5707999999</v>
      </c>
    </row>
    <row r="24" spans="1:10" x14ac:dyDescent="0.25">
      <c r="A24" s="8"/>
      <c r="B24" s="10" t="s">
        <v>20</v>
      </c>
      <c r="C24" s="11">
        <v>125.48</v>
      </c>
      <c r="D24" s="13">
        <f t="shared" si="2"/>
        <v>1350.6667199999999</v>
      </c>
      <c r="E24" s="11">
        <v>45</v>
      </c>
      <c r="F24" s="12">
        <v>0.95</v>
      </c>
      <c r="G24" s="13">
        <v>1400</v>
      </c>
      <c r="H24" s="13">
        <f t="shared" si="0"/>
        <v>1890933.4079999998</v>
      </c>
      <c r="I24" s="13">
        <f t="shared" si="1"/>
        <v>678634.98975999991</v>
      </c>
      <c r="J24" s="13">
        <f t="shared" si="3"/>
        <v>1212298.41824</v>
      </c>
    </row>
    <row r="25" spans="1:10" x14ac:dyDescent="0.25">
      <c r="A25" s="8"/>
      <c r="B25" s="10" t="s">
        <v>20</v>
      </c>
      <c r="C25" s="15">
        <v>4.8</v>
      </c>
      <c r="D25" s="13">
        <f t="shared" si="2"/>
        <v>51.667199999999994</v>
      </c>
      <c r="E25" s="11">
        <v>45</v>
      </c>
      <c r="F25" s="12">
        <v>0.95</v>
      </c>
      <c r="G25" s="13">
        <v>800</v>
      </c>
      <c r="H25" s="13">
        <f t="shared" si="0"/>
        <v>41333.759999999995</v>
      </c>
      <c r="I25" s="13">
        <f t="shared" si="1"/>
        <v>14834.227199999999</v>
      </c>
      <c r="J25" s="13">
        <f t="shared" si="3"/>
        <v>26499.532799999994</v>
      </c>
    </row>
    <row r="26" spans="1:10" x14ac:dyDescent="0.25">
      <c r="A26" s="8"/>
      <c r="B26" s="10" t="s">
        <v>20</v>
      </c>
      <c r="C26" s="14">
        <v>1.56</v>
      </c>
      <c r="D26" s="13">
        <f t="shared" si="2"/>
        <v>16.791840000000001</v>
      </c>
      <c r="E26" s="11">
        <v>45</v>
      </c>
      <c r="F26" s="12">
        <v>0.95</v>
      </c>
      <c r="G26" s="13">
        <v>800</v>
      </c>
      <c r="H26" s="13">
        <f t="shared" si="0"/>
        <v>13433.472</v>
      </c>
      <c r="I26" s="13">
        <f t="shared" si="1"/>
        <v>4821.1238400000002</v>
      </c>
      <c r="J26" s="13">
        <f t="shared" si="3"/>
        <v>8612.3481599999996</v>
      </c>
    </row>
    <row r="27" spans="1:10" x14ac:dyDescent="0.25">
      <c r="A27" s="8"/>
      <c r="B27" s="10" t="s">
        <v>10</v>
      </c>
      <c r="C27" s="14">
        <v>97.76</v>
      </c>
      <c r="D27" s="13">
        <f t="shared" si="2"/>
        <v>1052.28864</v>
      </c>
      <c r="E27" s="11">
        <v>45</v>
      </c>
      <c r="F27" s="12">
        <v>0.95</v>
      </c>
      <c r="G27" s="13">
        <v>800</v>
      </c>
      <c r="H27" s="13">
        <f t="shared" si="0"/>
        <v>841830.91200000001</v>
      </c>
      <c r="I27" s="13">
        <f t="shared" si="1"/>
        <v>302123.76064000005</v>
      </c>
      <c r="J27" s="13">
        <f t="shared" si="3"/>
        <v>539707.15136000002</v>
      </c>
    </row>
    <row r="28" spans="1:10" x14ac:dyDescent="0.25">
      <c r="A28" s="8"/>
      <c r="B28" s="10" t="s">
        <v>10</v>
      </c>
      <c r="C28" s="11">
        <v>136.57</v>
      </c>
      <c r="D28" s="13">
        <f t="shared" si="2"/>
        <v>1470.0394799999999</v>
      </c>
      <c r="E28" s="11">
        <v>45</v>
      </c>
      <c r="F28" s="12">
        <v>0.95</v>
      </c>
      <c r="G28" s="13">
        <v>1400</v>
      </c>
      <c r="H28" s="13">
        <f t="shared" si="0"/>
        <v>2058055.2719999999</v>
      </c>
      <c r="I28" s="13">
        <f t="shared" si="1"/>
        <v>738613.16983999999</v>
      </c>
      <c r="J28" s="13">
        <f t="shared" si="3"/>
        <v>1319442.1021599998</v>
      </c>
    </row>
    <row r="29" spans="1:10" x14ac:dyDescent="0.25">
      <c r="A29" s="10">
        <v>9</v>
      </c>
      <c r="B29" s="10" t="s">
        <v>21</v>
      </c>
      <c r="C29" s="14">
        <v>34.5</v>
      </c>
      <c r="D29" s="13">
        <f t="shared" si="2"/>
        <v>371.358</v>
      </c>
      <c r="E29" s="11">
        <v>45</v>
      </c>
      <c r="F29" s="12">
        <v>0.95</v>
      </c>
      <c r="G29" s="13">
        <v>1400</v>
      </c>
      <c r="H29" s="13">
        <f t="shared" si="0"/>
        <v>519901.2</v>
      </c>
      <c r="I29" s="13">
        <f t="shared" si="1"/>
        <v>186586.76400000002</v>
      </c>
      <c r="J29" s="13">
        <f t="shared" si="3"/>
        <v>333314.43599999999</v>
      </c>
    </row>
    <row r="30" spans="1:10" x14ac:dyDescent="0.25">
      <c r="A30" s="10">
        <v>10</v>
      </c>
      <c r="B30" s="10" t="s">
        <v>22</v>
      </c>
      <c r="C30" s="15">
        <v>10</v>
      </c>
      <c r="D30" s="13">
        <f t="shared" si="2"/>
        <v>107.63999999999999</v>
      </c>
      <c r="E30" s="11">
        <v>45</v>
      </c>
      <c r="F30" s="12">
        <v>0.95</v>
      </c>
      <c r="G30" s="13">
        <v>1400</v>
      </c>
      <c r="H30" s="13">
        <f t="shared" si="0"/>
        <v>150695.99999999997</v>
      </c>
      <c r="I30" s="13">
        <f t="shared" si="1"/>
        <v>54083.119999999995</v>
      </c>
      <c r="J30" s="13">
        <f t="shared" si="3"/>
        <v>96612.879999999976</v>
      </c>
    </row>
    <row r="31" spans="1:10" x14ac:dyDescent="0.25">
      <c r="A31" s="10">
        <v>11</v>
      </c>
      <c r="B31" s="10" t="s">
        <v>23</v>
      </c>
      <c r="C31" s="15">
        <v>351</v>
      </c>
      <c r="D31" s="13">
        <f t="shared" si="2"/>
        <v>3778.1639999999998</v>
      </c>
      <c r="E31" s="11">
        <v>45</v>
      </c>
      <c r="F31" s="12">
        <v>0.95</v>
      </c>
      <c r="G31" s="13">
        <v>600</v>
      </c>
      <c r="H31" s="13">
        <f t="shared" si="0"/>
        <v>2266898.4</v>
      </c>
      <c r="I31" s="13">
        <f t="shared" si="1"/>
        <v>813564.64799999993</v>
      </c>
      <c r="J31" s="13">
        <f t="shared" si="3"/>
        <v>1453333.7519999999</v>
      </c>
    </row>
    <row r="32" spans="1:10" x14ac:dyDescent="0.25">
      <c r="A32" s="10">
        <v>12</v>
      </c>
      <c r="B32" s="10" t="s">
        <v>24</v>
      </c>
      <c r="C32" s="15">
        <v>594</v>
      </c>
      <c r="D32" s="13">
        <f t="shared" si="2"/>
        <v>6393.8159999999998</v>
      </c>
      <c r="E32" s="11">
        <v>45</v>
      </c>
      <c r="F32" s="12">
        <v>0.95</v>
      </c>
      <c r="G32" s="13">
        <v>600</v>
      </c>
      <c r="H32" s="13">
        <f t="shared" si="0"/>
        <v>3836289.6</v>
      </c>
      <c r="I32" s="13">
        <f t="shared" si="1"/>
        <v>1376801.7120000001</v>
      </c>
      <c r="J32" s="13">
        <f t="shared" si="3"/>
        <v>2459487.8880000003</v>
      </c>
    </row>
    <row r="33" spans="1:10" x14ac:dyDescent="0.25">
      <c r="A33" s="10">
        <v>13</v>
      </c>
      <c r="B33" s="10" t="s">
        <v>25</v>
      </c>
      <c r="C33" s="15">
        <v>720</v>
      </c>
      <c r="D33" s="13">
        <f t="shared" si="2"/>
        <v>7750.08</v>
      </c>
      <c r="E33" s="11">
        <v>45</v>
      </c>
      <c r="F33" s="12">
        <v>0.95</v>
      </c>
      <c r="G33" s="13">
        <v>600</v>
      </c>
      <c r="H33" s="13">
        <f t="shared" si="0"/>
        <v>4650048</v>
      </c>
      <c r="I33" s="13">
        <f t="shared" si="1"/>
        <v>1668850.56</v>
      </c>
      <c r="J33" s="13">
        <f t="shared" si="3"/>
        <v>2981197.44</v>
      </c>
    </row>
    <row r="34" spans="1:10" x14ac:dyDescent="0.25">
      <c r="A34" s="10">
        <v>14</v>
      </c>
      <c r="B34" s="10" t="s">
        <v>26</v>
      </c>
      <c r="C34" s="15">
        <v>125</v>
      </c>
      <c r="D34" s="13">
        <f t="shared" si="2"/>
        <v>1345.5</v>
      </c>
      <c r="E34" s="11">
        <v>45</v>
      </c>
      <c r="F34" s="12">
        <v>0.95</v>
      </c>
      <c r="G34" s="13">
        <v>600</v>
      </c>
      <c r="H34" s="13">
        <f t="shared" si="0"/>
        <v>807300</v>
      </c>
      <c r="I34" s="13">
        <f t="shared" si="1"/>
        <v>289731</v>
      </c>
      <c r="J34" s="13">
        <f t="shared" si="3"/>
        <v>517569</v>
      </c>
    </row>
    <row r="40" spans="1:10" x14ac:dyDescent="0.25">
      <c r="C40" s="7" t="s">
        <v>35</v>
      </c>
      <c r="D40" s="1">
        <v>700</v>
      </c>
      <c r="E40" s="7" t="s">
        <v>38</v>
      </c>
      <c r="G40" s="1">
        <v>6000</v>
      </c>
      <c r="J40" s="1">
        <f>G40*D40</f>
        <v>4200000</v>
      </c>
    </row>
    <row r="41" spans="1:10" x14ac:dyDescent="0.25">
      <c r="C41" s="7" t="s">
        <v>36</v>
      </c>
      <c r="D41" s="1">
        <v>9934.11</v>
      </c>
      <c r="E41" s="7" t="s">
        <v>1</v>
      </c>
      <c r="G41" s="1">
        <v>200</v>
      </c>
      <c r="J41" s="1">
        <f>G41*D41</f>
        <v>1986822</v>
      </c>
    </row>
    <row r="42" spans="1:10" x14ac:dyDescent="0.25">
      <c r="C42" s="7" t="s">
        <v>37</v>
      </c>
      <c r="D42" s="1">
        <v>200</v>
      </c>
      <c r="E42" s="7" t="s">
        <v>38</v>
      </c>
      <c r="G42" s="1">
        <v>6000</v>
      </c>
      <c r="J42" s="1">
        <f>G42*D42</f>
        <v>1200000</v>
      </c>
    </row>
    <row r="43" spans="1:10" x14ac:dyDescent="0.25">
      <c r="J43" s="1">
        <f>SUM(J40:J42)</f>
        <v>7386822</v>
      </c>
    </row>
    <row r="1048576" spans="10:10" x14ac:dyDescent="0.25">
      <c r="J1048576" s="1"/>
    </row>
  </sheetData>
  <autoFilter ref="A3:J34" xr:uid="{4353BAD3-EC48-4E19-AAC6-E56C64FF3146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Abhinav Chaturvedi</dc:creator>
  <cp:lastModifiedBy>Abhinav Chaturvedi</cp:lastModifiedBy>
  <dcterms:created xsi:type="dcterms:W3CDTF">2015-06-05T18:17:20Z</dcterms:created>
  <dcterms:modified xsi:type="dcterms:W3CDTF">2024-08-23T05:48:19Z</dcterms:modified>
</cp:coreProperties>
</file>