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325" windowHeight="8835" activeTab="1"/>
  </bookViews>
  <sheets>
    <sheet name="Sheet1" sheetId="1" r:id="rId1"/>
    <sheet name="comparison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P15" i="2" l="1"/>
  <c r="F7" i="1" l="1"/>
  <c r="F6" i="1"/>
  <c r="F8" i="1" s="1"/>
  <c r="F5" i="1"/>
  <c r="F4" i="1"/>
  <c r="F3" i="1"/>
  <c r="F3" i="3"/>
  <c r="G20" i="1"/>
  <c r="F9" i="1"/>
  <c r="F10" i="1" s="1"/>
  <c r="G21" i="1"/>
  <c r="N18" i="1" l="1"/>
  <c r="G25" i="1"/>
  <c r="G26" i="1" s="1"/>
  <c r="F16" i="1"/>
  <c r="G27" i="1" l="1"/>
  <c r="G28" i="1" s="1"/>
</calcChain>
</file>

<file path=xl/sharedStrings.xml><?xml version="1.0" encoding="utf-8"?>
<sst xmlns="http://schemas.openxmlformats.org/spreadsheetml/2006/main" count="58" uniqueCount="58">
  <si>
    <t>https://psuwatch.com/latestnews/sjvn-achieves-financial-closure-for-70-mw-bagodara-solar-power-project</t>
  </si>
  <si>
    <t>Location</t>
  </si>
  <si>
    <t>https://pib.gov.in/PressReleaseIframePage.aspx?PRID=2008360#:~:text=The%2050%20MW%20Gujrai%20Solar,32%20crores.</t>
  </si>
  <si>
    <t>SJVN Green Energy Limited</t>
  </si>
  <si>
    <t>Tehsil-Kalpi, District-Jalaun, Uttar Pradesh</t>
  </si>
  <si>
    <t>https://bsulindia.com/project.php</t>
  </si>
  <si>
    <t>Bundelkhand Saur Urja Limited</t>
  </si>
  <si>
    <t>Company</t>
  </si>
  <si>
    <t>Mahanadi Coal Fields Ltd.</t>
  </si>
  <si>
    <t>Sambalpur, Odisha</t>
  </si>
  <si>
    <t>https://energy.economictimes.indiatimes.com/news/renewable/mahanadi-coalfields-to-set-up-50-mw-solar-power-plant-in-odisha/87957256</t>
  </si>
  <si>
    <t>Jakson Group</t>
  </si>
  <si>
    <t>Jhansi, Uttar Pradesh</t>
  </si>
  <si>
    <t>https://www.business-standard.com/article/companies/jakson-group-to-set-up-50-mw-greenfield-solar-plant-for-rs-300-cr-in-up-119071000846_1.html</t>
  </si>
  <si>
    <t>COD</t>
  </si>
  <si>
    <t>S.no.</t>
  </si>
  <si>
    <t>Particular</t>
  </si>
  <si>
    <t>Mono-crystalline</t>
  </si>
  <si>
    <t>Thin Film</t>
  </si>
  <si>
    <t>Efficiency</t>
  </si>
  <si>
    <t>Efficiency During Shadow</t>
  </si>
  <si>
    <t>Lifespan</t>
  </si>
  <si>
    <t>Up to 25 years</t>
  </si>
  <si>
    <t>~20 to 25 years</t>
  </si>
  <si>
    <t>Durability</t>
  </si>
  <si>
    <t>More Durable</t>
  </si>
  <si>
    <t>Less Durable</t>
  </si>
  <si>
    <t>Weight</t>
  </si>
  <si>
    <t xml:space="preserve">Installation </t>
  </si>
  <si>
    <t>Highly Efficient
(15 to 20%)</t>
  </si>
  <si>
    <t>Poly-crystalline</t>
  </si>
  <si>
    <t>~20 Years</t>
  </si>
  <si>
    <t>Least effective</t>
  </si>
  <si>
    <t>Most Durable</t>
  </si>
  <si>
    <t>Medium efficient
(13 to 16%)</t>
  </si>
  <si>
    <t>Medium effective</t>
  </si>
  <si>
    <t>Most efficient</t>
  </si>
  <si>
    <t>Medium Heavy Structure</t>
  </si>
  <si>
    <t>Most Heavy Structure</t>
  </si>
  <si>
    <t>Least Heavy Structure</t>
  </si>
  <si>
    <t>Least efficient,
  (7 to 12%)</t>
  </si>
  <si>
    <t>Most Heavier</t>
  </si>
  <si>
    <t>Medium Heavy</t>
  </si>
  <si>
    <t xml:space="preserve">Least Heavy </t>
  </si>
  <si>
    <t>Sl. No.</t>
  </si>
  <si>
    <t>Satluj Jal Vidyut Nigam Limited</t>
  </si>
  <si>
    <t>Kanpur Dehat, Uttar Pradesh</t>
  </si>
  <si>
    <t>Bagodara, Gujarat</t>
  </si>
  <si>
    <t>Project Cost
(in Crore)</t>
  </si>
  <si>
    <t>Project cost
(per Mw)</t>
  </si>
  <si>
    <t>Project Capacity
(in Mw)</t>
  </si>
  <si>
    <t>MW</t>
  </si>
  <si>
    <t>Cr.</t>
  </si>
  <si>
    <t>Per MW Cost</t>
  </si>
  <si>
    <t>Buyer</t>
  </si>
  <si>
    <t>Seller</t>
  </si>
  <si>
    <t>BluePine</t>
  </si>
  <si>
    <t>Acme Solar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</si>
</sst>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43" fontId="0" fillId="0" borderId="0" xfId="1" applyFont="1"/>
    <xf numFmtId="9" fontId="0" fillId="0" borderId="0" xfId="2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6" fillId="0" borderId="0" xfId="0" applyFont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9"/>
  <sheetViews>
    <sheetView topLeftCell="A7" workbookViewId="0">
      <selection activeCell="G28" sqref="G28"/>
    </sheetView>
  </sheetViews>
  <sheetFormatPr defaultRowHeight="15" x14ac:dyDescent="0.25"/>
  <cols>
    <col min="2" max="2" width="7.85546875" customWidth="1"/>
    <col min="3" max="3" width="29" customWidth="1"/>
    <col min="4" max="4" width="10" customWidth="1"/>
    <col min="6" max="6" width="14.28515625" style="1" bestFit="1" customWidth="1"/>
    <col min="7" max="7" width="33.85546875" customWidth="1"/>
    <col min="8" max="8" width="15.140625" customWidth="1"/>
    <col min="16" max="16" width="8" bestFit="1" customWidth="1"/>
  </cols>
  <sheetData>
    <row r="2" spans="2:14" ht="51" customHeight="1" x14ac:dyDescent="0.25">
      <c r="B2" s="9" t="s">
        <v>44</v>
      </c>
      <c r="C2" s="9" t="s">
        <v>7</v>
      </c>
      <c r="D2" s="10" t="s">
        <v>50</v>
      </c>
      <c r="E2" s="10" t="s">
        <v>48</v>
      </c>
      <c r="F2" s="11" t="s">
        <v>49</v>
      </c>
      <c r="G2" s="9" t="s">
        <v>1</v>
      </c>
      <c r="H2" s="9" t="s">
        <v>14</v>
      </c>
    </row>
    <row r="3" spans="2:14" x14ac:dyDescent="0.25">
      <c r="B3" s="7">
        <v>1</v>
      </c>
      <c r="C3" s="7" t="s">
        <v>45</v>
      </c>
      <c r="D3" s="7">
        <v>70</v>
      </c>
      <c r="E3" s="8">
        <v>334.12</v>
      </c>
      <c r="F3" s="8">
        <f>E3/D3</f>
        <v>4.7731428571428571</v>
      </c>
      <c r="G3" s="12" t="s">
        <v>47</v>
      </c>
      <c r="H3" s="7">
        <v>2022</v>
      </c>
      <c r="I3" t="s">
        <v>0</v>
      </c>
    </row>
    <row r="4" spans="2:14" x14ac:dyDescent="0.25">
      <c r="B4" s="7">
        <v>2</v>
      </c>
      <c r="C4" s="7" t="s">
        <v>3</v>
      </c>
      <c r="D4" s="7">
        <v>50</v>
      </c>
      <c r="E4" s="8">
        <v>281</v>
      </c>
      <c r="F4" s="8">
        <f t="shared" ref="F4:F7" si="0">E4/D4</f>
        <v>5.62</v>
      </c>
      <c r="G4" s="12" t="s">
        <v>46</v>
      </c>
      <c r="H4" s="7">
        <v>2024</v>
      </c>
      <c r="I4" t="s">
        <v>2</v>
      </c>
    </row>
    <row r="5" spans="2:14" x14ac:dyDescent="0.25">
      <c r="B5" s="7">
        <v>3</v>
      </c>
      <c r="C5" s="7" t="s">
        <v>6</v>
      </c>
      <c r="D5" s="7">
        <v>65</v>
      </c>
      <c r="E5" s="8">
        <v>350.46</v>
      </c>
      <c r="F5" s="8">
        <f t="shared" si="0"/>
        <v>5.3916923076923071</v>
      </c>
      <c r="G5" s="12" t="s">
        <v>4</v>
      </c>
      <c r="H5" s="7">
        <v>2023</v>
      </c>
      <c r="I5" t="s">
        <v>5</v>
      </c>
    </row>
    <row r="6" spans="2:14" x14ac:dyDescent="0.25">
      <c r="B6" s="7">
        <v>4</v>
      </c>
      <c r="C6" s="7" t="s">
        <v>11</v>
      </c>
      <c r="D6" s="7">
        <v>50</v>
      </c>
      <c r="E6" s="8">
        <v>300</v>
      </c>
      <c r="F6" s="8">
        <f t="shared" si="0"/>
        <v>6</v>
      </c>
      <c r="G6" s="12" t="s">
        <v>12</v>
      </c>
      <c r="H6" s="7">
        <v>2023</v>
      </c>
      <c r="I6" t="s">
        <v>13</v>
      </c>
    </row>
    <row r="7" spans="2:14" x14ac:dyDescent="0.25">
      <c r="B7" s="7">
        <v>5</v>
      </c>
      <c r="C7" s="7" t="s">
        <v>8</v>
      </c>
      <c r="D7" s="7">
        <v>50</v>
      </c>
      <c r="E7" s="8">
        <v>302</v>
      </c>
      <c r="F7" s="8">
        <f t="shared" si="0"/>
        <v>6.04</v>
      </c>
      <c r="G7" s="12" t="s">
        <v>9</v>
      </c>
      <c r="H7" s="7">
        <v>2022</v>
      </c>
      <c r="I7" t="s">
        <v>10</v>
      </c>
    </row>
    <row r="8" spans="2:14" x14ac:dyDescent="0.25">
      <c r="B8" s="7"/>
      <c r="C8" s="7"/>
      <c r="D8" s="7"/>
      <c r="E8" s="8"/>
      <c r="F8" s="8">
        <f>AVERAGE(F3:F7)</f>
        <v>5.5649670329670329</v>
      </c>
      <c r="G8" s="12"/>
      <c r="H8" s="7"/>
    </row>
    <row r="9" spans="2:14" x14ac:dyDescent="0.25">
      <c r="F9" s="1">
        <f>6*10^7</f>
        <v>60000000</v>
      </c>
    </row>
    <row r="10" spans="2:14" x14ac:dyDescent="0.25">
      <c r="E10" s="1"/>
      <c r="F10" s="1">
        <f>F9*40</f>
        <v>2400000000</v>
      </c>
    </row>
    <row r="11" spans="2:14" x14ac:dyDescent="0.25">
      <c r="C11" s="2"/>
    </row>
    <row r="15" spans="2:14" x14ac:dyDescent="0.25">
      <c r="N15">
        <v>2200</v>
      </c>
    </row>
    <row r="16" spans="2:14" x14ac:dyDescent="0.25">
      <c r="D16">
        <v>50</v>
      </c>
      <c r="E16">
        <v>416</v>
      </c>
      <c r="F16" s="1">
        <f>E16*10^7/D16</f>
        <v>83200000</v>
      </c>
      <c r="G16" s="1">
        <v>2017</v>
      </c>
      <c r="H16" s="1"/>
      <c r="N16">
        <v>403584</v>
      </c>
    </row>
    <row r="17" spans="7:14" x14ac:dyDescent="0.25">
      <c r="N17">
        <v>150723</v>
      </c>
    </row>
    <row r="18" spans="7:14" x14ac:dyDescent="0.25">
      <c r="J18">
        <v>150</v>
      </c>
      <c r="N18">
        <f>SUM(N15:N17)</f>
        <v>556507</v>
      </c>
    </row>
    <row r="20" spans="7:14" x14ac:dyDescent="0.25">
      <c r="G20" s="1">
        <f>6*40</f>
        <v>240</v>
      </c>
    </row>
    <row r="21" spans="7:14" x14ac:dyDescent="0.25">
      <c r="G21" s="1">
        <f>G20*10^7</f>
        <v>2400000000</v>
      </c>
      <c r="K21">
        <v>45000</v>
      </c>
    </row>
    <row r="22" spans="7:14" x14ac:dyDescent="0.25">
      <c r="G22" s="1">
        <v>25</v>
      </c>
    </row>
    <row r="23" spans="7:14" x14ac:dyDescent="0.25">
      <c r="G23" s="3">
        <v>0.9</v>
      </c>
    </row>
    <row r="24" spans="7:14" x14ac:dyDescent="0.25">
      <c r="G24" s="1">
        <v>2011</v>
      </c>
    </row>
    <row r="25" spans="7:14" x14ac:dyDescent="0.25">
      <c r="G25" s="1">
        <f>2024-G24</f>
        <v>13</v>
      </c>
    </row>
    <row r="26" spans="7:14" x14ac:dyDescent="0.25">
      <c r="G26" s="2">
        <f>G25*(G23/G22)</f>
        <v>0.46800000000000008</v>
      </c>
    </row>
    <row r="27" spans="7:14" x14ac:dyDescent="0.25">
      <c r="G27" s="1">
        <f>G21*G26</f>
        <v>1123200000.0000002</v>
      </c>
    </row>
    <row r="28" spans="7:14" x14ac:dyDescent="0.25">
      <c r="G28" s="1">
        <f>G21-G27</f>
        <v>1276799999.9999998</v>
      </c>
    </row>
    <row r="29" spans="7:14" x14ac:dyDescent="0.25">
      <c r="G29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P15"/>
  <sheetViews>
    <sheetView tabSelected="1" workbookViewId="0">
      <selection activeCell="E5" sqref="E5:I11"/>
    </sheetView>
  </sheetViews>
  <sheetFormatPr defaultRowHeight="15" x14ac:dyDescent="0.25"/>
  <cols>
    <col min="5" max="5" width="5.42578125" customWidth="1"/>
    <col min="6" max="6" width="11.85546875" customWidth="1"/>
    <col min="7" max="7" width="20.7109375" customWidth="1"/>
    <col min="8" max="8" width="18.7109375" customWidth="1"/>
    <col min="9" max="9" width="19.140625" customWidth="1"/>
    <col min="16" max="16" width="11" bestFit="1" customWidth="1"/>
  </cols>
  <sheetData>
    <row r="5" spans="5:16" ht="24.75" customHeight="1" x14ac:dyDescent="0.25">
      <c r="E5" s="4" t="s">
        <v>15</v>
      </c>
      <c r="F5" s="4" t="s">
        <v>16</v>
      </c>
      <c r="G5" s="4" t="s">
        <v>17</v>
      </c>
      <c r="H5" s="4" t="s">
        <v>30</v>
      </c>
      <c r="I5" s="4" t="s">
        <v>18</v>
      </c>
    </row>
    <row r="6" spans="5:16" ht="39" customHeight="1" x14ac:dyDescent="0.25">
      <c r="E6" s="5">
        <v>1</v>
      </c>
      <c r="F6" s="6" t="s">
        <v>19</v>
      </c>
      <c r="G6" s="5" t="s">
        <v>29</v>
      </c>
      <c r="H6" s="5" t="s">
        <v>34</v>
      </c>
      <c r="I6" s="5" t="s">
        <v>40</v>
      </c>
    </row>
    <row r="7" spans="5:16" ht="45" x14ac:dyDescent="0.25">
      <c r="E7" s="5">
        <v>2</v>
      </c>
      <c r="F7" s="6" t="s">
        <v>20</v>
      </c>
      <c r="G7" s="5" t="s">
        <v>35</v>
      </c>
      <c r="H7" s="5" t="s">
        <v>32</v>
      </c>
      <c r="I7" s="5" t="s">
        <v>36</v>
      </c>
    </row>
    <row r="8" spans="5:16" x14ac:dyDescent="0.25">
      <c r="E8" s="5">
        <v>3</v>
      </c>
      <c r="F8" s="6" t="s">
        <v>21</v>
      </c>
      <c r="G8" s="5" t="s">
        <v>22</v>
      </c>
      <c r="H8" s="5" t="s">
        <v>31</v>
      </c>
      <c r="I8" s="5" t="s">
        <v>23</v>
      </c>
    </row>
    <row r="9" spans="5:16" x14ac:dyDescent="0.25">
      <c r="E9" s="5">
        <v>4</v>
      </c>
      <c r="F9" s="6" t="s">
        <v>24</v>
      </c>
      <c r="G9" s="5" t="s">
        <v>25</v>
      </c>
      <c r="H9" s="5" t="s">
        <v>33</v>
      </c>
      <c r="I9" s="5" t="s">
        <v>26</v>
      </c>
    </row>
    <row r="10" spans="5:16" x14ac:dyDescent="0.25">
      <c r="E10" s="5">
        <v>5</v>
      </c>
      <c r="F10" s="6" t="s">
        <v>27</v>
      </c>
      <c r="G10" s="5" t="s">
        <v>42</v>
      </c>
      <c r="H10" s="5" t="s">
        <v>41</v>
      </c>
      <c r="I10" s="5" t="s">
        <v>43</v>
      </c>
    </row>
    <row r="11" spans="5:16" ht="30" x14ac:dyDescent="0.25">
      <c r="E11" s="5">
        <v>6</v>
      </c>
      <c r="F11" s="6" t="s">
        <v>28</v>
      </c>
      <c r="G11" s="5" t="s">
        <v>37</v>
      </c>
      <c r="H11" s="5" t="s">
        <v>38</v>
      </c>
      <c r="I11" s="5" t="s">
        <v>39</v>
      </c>
      <c r="P11">
        <v>310114000</v>
      </c>
    </row>
    <row r="12" spans="5:16" x14ac:dyDescent="0.25">
      <c r="P12">
        <v>60435936</v>
      </c>
    </row>
    <row r="13" spans="5:16" x14ac:dyDescent="0.25">
      <c r="P13">
        <v>30000000</v>
      </c>
    </row>
    <row r="14" spans="5:16" x14ac:dyDescent="0.25">
      <c r="P14">
        <v>1279845196</v>
      </c>
    </row>
    <row r="15" spans="5:16" x14ac:dyDescent="0.25">
      <c r="P15">
        <f>SUM(P11:P14)</f>
        <v>1680395132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"/>
  <sheetViews>
    <sheetView workbookViewId="0">
      <selection activeCell="I21" sqref="I21"/>
    </sheetView>
  </sheetViews>
  <sheetFormatPr defaultRowHeight="15" x14ac:dyDescent="0.25"/>
  <cols>
    <col min="6" max="6" width="12.5703125" bestFit="1" customWidth="1"/>
  </cols>
  <sheetData>
    <row r="2" spans="2:6" x14ac:dyDescent="0.25">
      <c r="B2" s="13" t="s">
        <v>54</v>
      </c>
      <c r="C2" s="13" t="s">
        <v>55</v>
      </c>
      <c r="D2" s="13" t="s">
        <v>51</v>
      </c>
      <c r="E2" s="13" t="s">
        <v>52</v>
      </c>
      <c r="F2" s="13" t="s">
        <v>53</v>
      </c>
    </row>
    <row r="3" spans="2:6" x14ac:dyDescent="0.25">
      <c r="B3" t="s">
        <v>56</v>
      </c>
      <c r="C3" t="s">
        <v>57</v>
      </c>
      <c r="D3">
        <v>1700</v>
      </c>
      <c r="E3">
        <v>312</v>
      </c>
      <c r="F3" s="1">
        <f>E3*10^7/D3</f>
        <v>1835294.1176470588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comparison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2024-04-18T07:03:58Z</dcterms:modified>
</cp:coreProperties>
</file>