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24226"/>
  <xr:revisionPtr revIDLastSave="0" documentId="13_ncr:1_{B8E23068-70B0-412F-B434-D5DBE86861C4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Sheet1" sheetId="3" r:id="rId1"/>
    <sheet name="Buildings" sheetId="2" r:id="rId2"/>
    <sheet name="Infra." sheetId="4" r:id="rId3"/>
    <sheet name="Sheet2" sheetId="5" r:id="rId4"/>
  </sheets>
  <definedNames>
    <definedName name="_xlnm._FilterDatabase" localSheetId="1" hidden="1">Buildings!$A$3:$J$194</definedName>
  </definedNames>
  <calcPr calcId="181029"/>
  <pivotCaches>
    <pivotCache cacheId="0" r:id="rId5"/>
  </pivotCaches>
</workbook>
</file>

<file path=xl/calcChain.xml><?xml version="1.0" encoding="utf-8"?>
<calcChain xmlns="http://schemas.openxmlformats.org/spreadsheetml/2006/main">
  <c r="D51" i="4" l="1"/>
  <c r="D50" i="4"/>
  <c r="D49" i="4"/>
  <c r="D46" i="4"/>
  <c r="D45" i="4"/>
  <c r="D64" i="4" s="1"/>
  <c r="D35" i="4"/>
  <c r="D34" i="4"/>
  <c r="D33" i="4"/>
  <c r="D32" i="4"/>
  <c r="D36" i="4" s="1"/>
  <c r="D31" i="4"/>
  <c r="D29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21" i="4" s="1"/>
  <c r="E2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J125" i="2" s="1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J93" i="2" s="1"/>
  <c r="F92" i="2"/>
  <c r="F91" i="2"/>
  <c r="F90" i="2"/>
  <c r="F89" i="2"/>
  <c r="F88" i="2"/>
  <c r="F87" i="2"/>
  <c r="F86" i="2"/>
  <c r="F85" i="2"/>
  <c r="F84" i="2"/>
  <c r="F83" i="2"/>
  <c r="F82" i="2"/>
  <c r="F81" i="2"/>
  <c r="J81" i="2" s="1"/>
  <c r="F80" i="2"/>
  <c r="J80" i="2" s="1"/>
  <c r="F79" i="2"/>
  <c r="J79" i="2" s="1"/>
  <c r="F78" i="2"/>
  <c r="F77" i="2"/>
  <c r="F76" i="2"/>
  <c r="F75" i="2"/>
  <c r="F74" i="2"/>
  <c r="F73" i="2"/>
  <c r="F72" i="2"/>
  <c r="F71" i="2"/>
  <c r="F70" i="2"/>
  <c r="F69" i="2"/>
  <c r="J69" i="2" s="1"/>
  <c r="F68" i="2"/>
  <c r="F67" i="2"/>
  <c r="F66" i="2"/>
  <c r="F65" i="2"/>
  <c r="F64" i="2"/>
  <c r="F63" i="2"/>
  <c r="F62" i="2"/>
  <c r="F61" i="2"/>
  <c r="F60" i="2"/>
  <c r="F59" i="2"/>
  <c r="F58" i="2"/>
  <c r="J58" i="2" s="1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J32" i="2" s="1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J15" i="2" s="1"/>
  <c r="F14" i="2"/>
  <c r="F13" i="2"/>
  <c r="F12" i="2"/>
  <c r="F11" i="2"/>
  <c r="F10" i="2"/>
  <c r="F9" i="2"/>
  <c r="F8" i="2"/>
  <c r="F7" i="2"/>
  <c r="F6" i="2"/>
  <c r="F5" i="2"/>
  <c r="J5" i="2" s="1"/>
  <c r="F4" i="2"/>
  <c r="J4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F2" i="2" l="1"/>
  <c r="H2" i="2" s="1"/>
</calcChain>
</file>

<file path=xl/sharedStrings.xml><?xml version="1.0" encoding="utf-8"?>
<sst xmlns="http://schemas.openxmlformats.org/spreadsheetml/2006/main" count="848" uniqueCount="289">
  <si>
    <t>Sr. No</t>
  </si>
  <si>
    <t>Description</t>
  </si>
  <si>
    <t>Floor Area (sqm.)</t>
  </si>
  <si>
    <t>Total Area (sqm.)</t>
  </si>
  <si>
    <t>Structure Details</t>
  </si>
  <si>
    <t>Type of Structure</t>
  </si>
  <si>
    <t>AHP Compressor Building 1, 2 &amp; 3</t>
  </si>
  <si>
    <t>Single Storied</t>
  </si>
  <si>
    <t>RCC</t>
  </si>
  <si>
    <t>AHP Compressor Building 4, 5 &amp; 6</t>
  </si>
  <si>
    <t>AHP Electric Building</t>
  </si>
  <si>
    <t>Ash Slurry Electrical Room</t>
  </si>
  <si>
    <t>Ash Slurry Pump House 1, 2 &amp; 3</t>
  </si>
  <si>
    <t>Ash Slurry Pump House 4, 5 &amp; 6</t>
  </si>
  <si>
    <t>Ash Water Pump House 1, 2 &amp; 3</t>
  </si>
  <si>
    <t>Ash Water Pump House 4, 5 &amp; 6</t>
  </si>
  <si>
    <t>CBBY</t>
  </si>
  <si>
    <t>RCC with sheet roofing</t>
  </si>
  <si>
    <t>CCR Building</t>
  </si>
  <si>
    <t>Ground + 2 upper floors</t>
  </si>
  <si>
    <t>Cement Store Permanent-5 nos</t>
  </si>
  <si>
    <t>Chemical House For AHP</t>
  </si>
  <si>
    <t>CHP Maintenance Building</t>
  </si>
  <si>
    <t>CHP MCC Room</t>
  </si>
  <si>
    <t>Clarified Water Pump House</t>
  </si>
  <si>
    <t>Construction Store (5 Nos.)</t>
  </si>
  <si>
    <t>GI sheet</t>
  </si>
  <si>
    <t>CPU Regeneration Building 1</t>
  </si>
  <si>
    <t>sheet roofing + RCC</t>
  </si>
  <si>
    <t>CPU Regeneration Building 2,3,4&amp;5</t>
  </si>
  <si>
    <t>CPU Regeneration Building 6</t>
  </si>
  <si>
    <t>CT Electrical Building1</t>
  </si>
  <si>
    <t>CT Electrical Building2</t>
  </si>
  <si>
    <t>CT Electrical Building3</t>
  </si>
  <si>
    <t>CT Electrical Building4</t>
  </si>
  <si>
    <t>CT Electrical Building5</t>
  </si>
  <si>
    <t>CT Electrical Building6</t>
  </si>
  <si>
    <t>CW Chlorination Plant</t>
  </si>
  <si>
    <t>CW Pump House</t>
  </si>
  <si>
    <t>DM Control Building</t>
  </si>
  <si>
    <t>Ground + 1 upper floor</t>
  </si>
  <si>
    <t>Dozer Shed</t>
  </si>
  <si>
    <t>ESP Control Building 1</t>
  </si>
  <si>
    <t>ESP Control Building 2</t>
  </si>
  <si>
    <t>ESP Control Building 3</t>
  </si>
  <si>
    <t>ESP Control Building 4</t>
  </si>
  <si>
    <t>ESP Control Building 5</t>
  </si>
  <si>
    <t>ESP Control Building 6</t>
  </si>
  <si>
    <t>ETP MCC Room</t>
  </si>
  <si>
    <t>Filtered Water Pump House</t>
  </si>
  <si>
    <t>Fire Station</t>
  </si>
  <si>
    <t>Fire Water Pump House</t>
  </si>
  <si>
    <t>Hydrogen Generation Plant</t>
  </si>
  <si>
    <t>Intermediate Ash Electrical Room</t>
  </si>
  <si>
    <t>OHC</t>
  </si>
  <si>
    <t>OLC Control Room</t>
  </si>
  <si>
    <t>Permanent Store</t>
  </si>
  <si>
    <t>RCC + sheet roofing</t>
  </si>
  <si>
    <t>Power House Building 1</t>
  </si>
  <si>
    <t>Ground + 6 upper floors</t>
  </si>
  <si>
    <t>RCC + sheet roofing at top</t>
  </si>
  <si>
    <t>Power House Building 2</t>
  </si>
  <si>
    <t>Power House Building 3</t>
  </si>
  <si>
    <t>Power House Building 4</t>
  </si>
  <si>
    <t>Power House Building 5</t>
  </si>
  <si>
    <t>Power House Building 6</t>
  </si>
  <si>
    <t>Raw Water Pump House</t>
  </si>
  <si>
    <t>RW Chlorination Plant</t>
  </si>
  <si>
    <t>Service Building</t>
  </si>
  <si>
    <t>Ground + 3 upper floors</t>
  </si>
  <si>
    <t>Silo Utility Building</t>
  </si>
  <si>
    <t>Site Office</t>
  </si>
  <si>
    <t>STP</t>
  </si>
  <si>
    <t>Switchyard Control Building 1</t>
  </si>
  <si>
    <t>Switchyard Control Building 2</t>
  </si>
  <si>
    <t>Switchyard Control Building 3</t>
  </si>
  <si>
    <t>Switchyard Control Building 4</t>
  </si>
  <si>
    <t>Switchyard Control Building 5</t>
  </si>
  <si>
    <t>Switchyard Control Building 6</t>
  </si>
  <si>
    <t>Switchyard Control Building 7</t>
  </si>
  <si>
    <t>Work Shop Building</t>
  </si>
  <si>
    <t>Total Area</t>
  </si>
  <si>
    <t>A - Block</t>
  </si>
  <si>
    <t>B - Block</t>
  </si>
  <si>
    <t>C - Block</t>
  </si>
  <si>
    <t>D - Block</t>
  </si>
  <si>
    <t>E Blocks</t>
  </si>
  <si>
    <t>Canteen + Dining</t>
  </si>
  <si>
    <t>Single Storied Structure</t>
  </si>
  <si>
    <t>Executive Dining</t>
  </si>
  <si>
    <t>Switchyard room</t>
  </si>
  <si>
    <t>F Block-1 (64quarter)</t>
  </si>
  <si>
    <t>F Block-2 (64quarter)</t>
  </si>
  <si>
    <t>F Block-3 (64quarter)</t>
  </si>
  <si>
    <t>F Block-4 (64quarter)</t>
  </si>
  <si>
    <t>F Block-5 (64quarter)</t>
  </si>
  <si>
    <t>F Block-6 (64quarter)</t>
  </si>
  <si>
    <t>F Block-7 (64quarter)</t>
  </si>
  <si>
    <t>F Block-8 (64quarter)</t>
  </si>
  <si>
    <t>Row Hostel - Block no.1(15 quarter)</t>
  </si>
  <si>
    <t>Row Hostel - Block no.2(15 quarter)</t>
  </si>
  <si>
    <t>Brick work with sheet roofing</t>
  </si>
  <si>
    <t>Auditorium</t>
  </si>
  <si>
    <t>Zym building</t>
  </si>
  <si>
    <t>Toilet Complex</t>
  </si>
  <si>
    <t>Swimming Pool</t>
  </si>
  <si>
    <t>Buddha Temple</t>
  </si>
  <si>
    <t xml:space="preserve">Total covered area </t>
  </si>
  <si>
    <t>VIP Guest House</t>
  </si>
  <si>
    <t>Pavalion</t>
  </si>
  <si>
    <t>Buddha Canteen inside</t>
  </si>
  <si>
    <t>RCC/steel structure with sheet roofing</t>
  </si>
  <si>
    <t>Outside temple Canteen</t>
  </si>
  <si>
    <t>Location</t>
  </si>
  <si>
    <t>Plant</t>
  </si>
  <si>
    <t>Township</t>
  </si>
  <si>
    <t>Admin Building</t>
  </si>
  <si>
    <t>Admin Canteen Building</t>
  </si>
  <si>
    <t>Canteen Building &amp; Time office / First Aid/ Training Centre</t>
  </si>
  <si>
    <t>Canteen cooking area</t>
  </si>
  <si>
    <t>X Ray Room  &amp; Pathology room</t>
  </si>
  <si>
    <t>Priest Room</t>
  </si>
  <si>
    <t>Temple</t>
  </si>
  <si>
    <t>Waste Oil Shed 01</t>
  </si>
  <si>
    <t>Waste Oil Shed 02</t>
  </si>
  <si>
    <t>Waste Oil Loading Shed</t>
  </si>
  <si>
    <t>Warehouse 1</t>
  </si>
  <si>
    <t>Warehouse 2</t>
  </si>
  <si>
    <t>Warehouse 3</t>
  </si>
  <si>
    <t>Oil shed</t>
  </si>
  <si>
    <t>Store Shed Closed</t>
  </si>
  <si>
    <t>Store Shed Open shed</t>
  </si>
  <si>
    <t>Store office Building inside store</t>
  </si>
  <si>
    <t>Cold storage room inside store</t>
  </si>
  <si>
    <t>Dumper Dozer bay ( Workshop)</t>
  </si>
  <si>
    <t>ETP complex of Workshop</t>
  </si>
  <si>
    <t>Dumper Washing bay</t>
  </si>
  <si>
    <t xml:space="preserve">Workshop Substaion </t>
  </si>
  <si>
    <t>Diesel Dispensing Unit office</t>
  </si>
  <si>
    <t>Diesel Dispensing Unit open tank area</t>
  </si>
  <si>
    <t xml:space="preserve">LNG Complex </t>
  </si>
  <si>
    <t>LNG Control Room</t>
  </si>
  <si>
    <t>Weigh Bridge Control Room</t>
  </si>
  <si>
    <t>Tyre Shop</t>
  </si>
  <si>
    <t>Nitrogen Unit</t>
  </si>
  <si>
    <t>Main Substation Building</t>
  </si>
  <si>
    <t>MultiUtility Building</t>
  </si>
  <si>
    <t>SRP Control Room</t>
  </si>
  <si>
    <t>South Receiving Pit</t>
  </si>
  <si>
    <t>M4C Pent House</t>
  </si>
  <si>
    <t>M4C conveyor</t>
  </si>
  <si>
    <t>Reservoir &amp; Pump House</t>
  </si>
  <si>
    <t>SRP ETP</t>
  </si>
  <si>
    <t>SRP ETP control room</t>
  </si>
  <si>
    <t>Secondary crusher House</t>
  </si>
  <si>
    <t>M6C tunnel</t>
  </si>
  <si>
    <t>M6C pent House</t>
  </si>
  <si>
    <t>M6C Conveyor</t>
  </si>
  <si>
    <t>TH3</t>
  </si>
  <si>
    <t>M7C</t>
  </si>
  <si>
    <t>Drive House</t>
  </si>
  <si>
    <t>TH4</t>
  </si>
  <si>
    <t>M8C</t>
  </si>
  <si>
    <t>TH5</t>
  </si>
  <si>
    <t>OLC Substation Building</t>
  </si>
  <si>
    <t>Bike stand</t>
  </si>
  <si>
    <t>Bike stand II</t>
  </si>
  <si>
    <t xml:space="preserve">ANFO </t>
  </si>
  <si>
    <t>BMD Parking</t>
  </si>
  <si>
    <t>Drivers Rest Room</t>
  </si>
  <si>
    <t>SME Complex</t>
  </si>
  <si>
    <t>Chemical room</t>
  </si>
  <si>
    <t>Bailing Shed</t>
  </si>
  <si>
    <t>SME Control room</t>
  </si>
  <si>
    <t>SME Store shed</t>
  </si>
  <si>
    <t>NRP</t>
  </si>
  <si>
    <t>Conveyor M1C</t>
  </si>
  <si>
    <t>Conveyor M2C</t>
  </si>
  <si>
    <t>Conveyor M3C</t>
  </si>
  <si>
    <t>TH1</t>
  </si>
  <si>
    <t>TH2</t>
  </si>
  <si>
    <t>NRP Substation</t>
  </si>
  <si>
    <t>NRP Reservoir</t>
  </si>
  <si>
    <t>Worker lunch Room Main Sub Station</t>
  </si>
  <si>
    <t>Worker lunch Room Blasting</t>
  </si>
  <si>
    <t>Production Office</t>
  </si>
  <si>
    <t>Welding Yard Shed</t>
  </si>
  <si>
    <t>Gen Toilet west of M3C</t>
  </si>
  <si>
    <t>Pump Office with Gen Toilet</t>
  </si>
  <si>
    <t>Fire Office &amp; Barrak</t>
  </si>
  <si>
    <t>Fire Tender Shed</t>
  </si>
  <si>
    <t>Srcurity Office</t>
  </si>
  <si>
    <t>RM 9 Shed</t>
  </si>
  <si>
    <t>RM12 Shed</t>
  </si>
  <si>
    <t>Room at Admin west</t>
  </si>
  <si>
    <t>Shed in SME Area</t>
  </si>
  <si>
    <t>Sheds for RM Substations 4 Nos</t>
  </si>
  <si>
    <t>Sheds for Drivers accomodation</t>
  </si>
  <si>
    <t>Canteen &amp; Gen Toilet for Drivers</t>
  </si>
  <si>
    <t>Electrical Office at Main SS</t>
  </si>
  <si>
    <t>Shed in Main SS</t>
  </si>
  <si>
    <t>Bus Stop near Open Store</t>
  </si>
  <si>
    <t>Structure for RO Plant</t>
  </si>
  <si>
    <t>Brouser Shed</t>
  </si>
  <si>
    <t>Wash Room for Security</t>
  </si>
  <si>
    <t>Sheds at Bucket Welding Yard</t>
  </si>
  <si>
    <t>ANFO Store-II</t>
  </si>
  <si>
    <t>General Toilet for worker at 132 KV SS &amp; Welding Yard</t>
  </si>
  <si>
    <t>Chemical Storage Sheds at SME area</t>
  </si>
  <si>
    <t>Construction of CCTV Monitoring Room at Admin Parking</t>
  </si>
  <si>
    <t>New Sheds at Moher for RM Substation</t>
  </si>
  <si>
    <t xml:space="preserve">Shed for HEMM Field Workshop at Moher Dumper Parking </t>
  </si>
  <si>
    <t>Central Tool Room at HEMM Shop</t>
  </si>
  <si>
    <t>Mines</t>
  </si>
  <si>
    <t>Structural/GI sheet</t>
  </si>
  <si>
    <t>RCC/Structure</t>
  </si>
  <si>
    <t>Structural /OPEN</t>
  </si>
  <si>
    <t>OPEN</t>
  </si>
  <si>
    <t>RCC/Open</t>
  </si>
  <si>
    <t>Structural/Asbestos sheet</t>
  </si>
  <si>
    <t>Structural/GI sheet &amp; RCC</t>
  </si>
  <si>
    <t>Row Labels</t>
  </si>
  <si>
    <t>Grand Total</t>
  </si>
  <si>
    <t>Sum of Total Area (sqm.)</t>
  </si>
  <si>
    <t>Total Area (sqft)</t>
  </si>
  <si>
    <t>Sum of Total Area (sqft)</t>
  </si>
  <si>
    <t>SL No</t>
  </si>
  <si>
    <t>Structure name</t>
  </si>
  <si>
    <t>Size</t>
  </si>
  <si>
    <t>Area (SQM)</t>
  </si>
  <si>
    <t>Type of road</t>
  </si>
  <si>
    <t>Status</t>
  </si>
  <si>
    <t>Length (M)</t>
  </si>
  <si>
    <t>Width (M)</t>
  </si>
  <si>
    <t>TH5 To Th3</t>
  </si>
  <si>
    <t>Carpeting / RCC</t>
  </si>
  <si>
    <t>Completed</t>
  </si>
  <si>
    <t>TH3 to Tyreshop</t>
  </si>
  <si>
    <t>Carpeting</t>
  </si>
  <si>
    <t>Tyre shop to mine barrier</t>
  </si>
  <si>
    <t>WBM</t>
  </si>
  <si>
    <t>Th3 to Main Substation</t>
  </si>
  <si>
    <t>Main Substation to CHP area</t>
  </si>
  <si>
    <t>LNG area &amp; DDU area</t>
  </si>
  <si>
    <t>Admin Inside</t>
  </si>
  <si>
    <t>Admin to canteen/ temple</t>
  </si>
  <si>
    <t>Admin to store</t>
  </si>
  <si>
    <t>Th3 to store</t>
  </si>
  <si>
    <t>Temple corner to Main road</t>
  </si>
  <si>
    <t>Th3 to Dumper washing</t>
  </si>
  <si>
    <t>Workshop area</t>
  </si>
  <si>
    <t>Main road to SME/ANFO</t>
  </si>
  <si>
    <t>Inside SME</t>
  </si>
  <si>
    <t>Conveyor west side</t>
  </si>
  <si>
    <t>Weighbridge road</t>
  </si>
  <si>
    <t>Type of Boundary</t>
  </si>
  <si>
    <t>Wokshop backside to SME Complete</t>
  </si>
  <si>
    <t>RCC/ Block</t>
  </si>
  <si>
    <t>West side conveyor SME to Th5</t>
  </si>
  <si>
    <t>TH5 To barrier</t>
  </si>
  <si>
    <t>Admin Boundary</t>
  </si>
  <si>
    <t>RCC/ Block/Plaster</t>
  </si>
  <si>
    <t>LNG Boundary</t>
  </si>
  <si>
    <t>RCC/ Brick/Plaster</t>
  </si>
  <si>
    <t>DDU boundary</t>
  </si>
  <si>
    <t>Total Length</t>
  </si>
  <si>
    <t>TH5 To Th3 both side</t>
  </si>
  <si>
    <t>RRM</t>
  </si>
  <si>
    <t>TH3 to Tyreshop both side</t>
  </si>
  <si>
    <t>Th3 to Main Substation both side</t>
  </si>
  <si>
    <t>Main Substation to CHP area both side</t>
  </si>
  <si>
    <t>Admin to canteen/ temple both side</t>
  </si>
  <si>
    <t>Admin to store both side</t>
  </si>
  <si>
    <t>Th3 to store both side</t>
  </si>
  <si>
    <t>RCC drain for Pond</t>
  </si>
  <si>
    <t>RCC drain for Haul road crossing near SRP</t>
  </si>
  <si>
    <t>Workshop area backside to admin</t>
  </si>
  <si>
    <t>RRM/ Brick work</t>
  </si>
  <si>
    <t>Brick work / RCC</t>
  </si>
  <si>
    <t>SRP to NRP</t>
  </si>
  <si>
    <t>Mid pit &amp; NRP Gorbi</t>
  </si>
  <si>
    <t>West side Conveyor NRP</t>
  </si>
  <si>
    <t>Grid 18 to dumper washing</t>
  </si>
  <si>
    <t>In Mines near coal stock &amp; other area Misc</t>
  </si>
  <si>
    <t>Road</t>
  </si>
  <si>
    <t>Boundary</t>
  </si>
  <si>
    <t>Drain</t>
  </si>
  <si>
    <t>Gross Block</t>
  </si>
  <si>
    <t>Cost/sqft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</si>
</sst>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64" fontId="4" fillId="0" borderId="0" xfId="1" applyNumberFormat="1" applyFont="1"/>
    <xf numFmtId="164" fontId="5" fillId="3" borderId="0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164" fontId="4" fillId="0" borderId="0" xfId="1" applyNumberFormat="1" applyFont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64" fontId="4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0" xfId="0" pivotButton="1"/>
    <xf numFmtId="164" fontId="0" fillId="0" borderId="0" xfId="1" applyNumberFormat="1" applyFont="1"/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4" fillId="0" borderId="0" xfId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4" formatCode="_ * #,##0_ ;_ * \-#,##0_ ;_ * &quot;-&quot;??_ ;_ @_ "/>
    </dxf>
    <dxf>
      <numFmt numFmtId="164" formatCode="_ * #,##0_ ;_ * \-#,##0_ ;_ * &quot;-&quot;??_ ;_ @_ 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587584</xdr:colOff>
      <xdr:row>20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130035-FCA6-C8D1-5F02-6FB04422EC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483" t="4703" r="3427" b="2400"/>
        <a:stretch/>
      </xdr:blipFill>
      <xdr:spPr>
        <a:xfrm>
          <a:off x="0" y="0"/>
          <a:ext cx="6683584" cy="38766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08.661733796296" createdVersion="8" refreshedVersion="8" minRefreshableVersion="3" recordCount="191" xr:uid="{7E5F05B7-F9B1-4BCE-A69E-463FB687D415}">
  <cacheSource type="worksheet">
    <worksheetSource ref="A3:H194" sheet="Buildings"/>
  </cacheSource>
  <cacheFields count="8">
    <cacheField name="Sr. No" numFmtId="0">
      <sharedItems containsSemiMixedTypes="0" containsString="0" containsNumber="1" containsInteger="1" minValue="1" maxValue="191"/>
    </cacheField>
    <cacheField name="Description" numFmtId="0">
      <sharedItems/>
    </cacheField>
    <cacheField name="Location" numFmtId="0">
      <sharedItems count="3">
        <s v="Plant"/>
        <s v="Township"/>
        <s v="Mines"/>
      </sharedItems>
    </cacheField>
    <cacheField name="Floor Area (sqm.)" numFmtId="0">
      <sharedItems containsString="0" containsBlank="1" containsNumber="1" containsInteger="1" minValue="35" maxValue="5220"/>
    </cacheField>
    <cacheField name="Total Area (sqm.)" numFmtId="164">
      <sharedItems containsSemiMixedTypes="0" containsString="0" containsNumber="1" minValue="12" maxValue="21800"/>
    </cacheField>
    <cacheField name="Total Area (sqft)" numFmtId="164">
      <sharedItems containsSemiMixedTypes="0" containsString="0" containsNumber="1" minValue="129.16800000000001" maxValue="234655.19999999998"/>
    </cacheField>
    <cacheField name="Structure Details" numFmtId="0">
      <sharedItems containsBlank="1"/>
    </cacheField>
    <cacheField name="Type of Structur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1">
  <r>
    <n v="1"/>
    <s v="AHP Compressor Building 1, 2 &amp; 3"/>
    <x v="0"/>
    <n v="305"/>
    <n v="305"/>
    <n v="3283.02"/>
    <s v="Single Storied"/>
    <s v="RCC"/>
  </r>
  <r>
    <n v="2"/>
    <s v="AHP Compressor Building 4, 5 &amp; 6"/>
    <x v="0"/>
    <n v="305"/>
    <n v="305"/>
    <n v="3283.02"/>
    <s v="Single Storied"/>
    <s v="RCC"/>
  </r>
  <r>
    <n v="3"/>
    <s v="AHP Electric Building"/>
    <x v="0"/>
    <n v="275"/>
    <n v="275"/>
    <n v="2960.1"/>
    <s v="Single Storied"/>
    <s v="RCC"/>
  </r>
  <r>
    <n v="4"/>
    <s v="AHP Electric Building"/>
    <x v="0"/>
    <n v="275"/>
    <n v="275"/>
    <n v="2960.1"/>
    <s v="Single Storied"/>
    <s v="RCC"/>
  </r>
  <r>
    <n v="5"/>
    <s v="Ash Slurry Electrical Room"/>
    <x v="0"/>
    <n v="370"/>
    <n v="370"/>
    <n v="3982.68"/>
    <s v="Single Storied"/>
    <s v="RCC"/>
  </r>
  <r>
    <n v="6"/>
    <s v="Ash Slurry Electrical Room"/>
    <x v="0"/>
    <n v="370"/>
    <n v="370"/>
    <n v="3982.68"/>
    <s v="Single Storied"/>
    <s v="RCC"/>
  </r>
  <r>
    <n v="7"/>
    <s v="Ash Slurry Pump House 1, 2 &amp; 3"/>
    <x v="0"/>
    <n v="220"/>
    <n v="220"/>
    <n v="2368.08"/>
    <s v="Single Storied"/>
    <s v="RCC"/>
  </r>
  <r>
    <n v="8"/>
    <s v="Ash Slurry Pump House 4, 5 &amp; 6"/>
    <x v="0"/>
    <n v="220"/>
    <n v="220"/>
    <n v="2368.08"/>
    <s v="Single Storied"/>
    <s v="RCC"/>
  </r>
  <r>
    <n v="9"/>
    <s v="Ash Water Pump House 1, 2 &amp; 3"/>
    <x v="0"/>
    <n v="435"/>
    <n v="435"/>
    <n v="4682.34"/>
    <s v="Single Storied"/>
    <s v="RCC"/>
  </r>
  <r>
    <n v="10"/>
    <s v="Ash Water Pump House 4, 5 &amp; 6"/>
    <x v="0"/>
    <n v="435"/>
    <n v="435"/>
    <n v="4682.34"/>
    <s v="Single Storied"/>
    <s v="RCC"/>
  </r>
  <r>
    <n v="11"/>
    <s v="CBBY"/>
    <x v="0"/>
    <n v="2527"/>
    <n v="2527"/>
    <n v="27200.627999999997"/>
    <s v="Single Storied"/>
    <s v="RCC with sheet roofing"/>
  </r>
  <r>
    <n v="12"/>
    <s v="CCR Building"/>
    <x v="0"/>
    <n v="2310"/>
    <n v="4000"/>
    <n v="43056"/>
    <s v="Ground + 2 upper floors"/>
    <s v="RCC"/>
  </r>
  <r>
    <n v="13"/>
    <s v="Cement Store Permanent-5 nos"/>
    <x v="0"/>
    <n v="1500"/>
    <n v="1500"/>
    <n v="16145.999999999998"/>
    <s v="Single Storied"/>
    <s v="RCC with sheet roofing"/>
  </r>
  <r>
    <n v="14"/>
    <s v="Chemical House For AHP"/>
    <x v="0"/>
    <n v="90"/>
    <n v="90"/>
    <n v="968.76"/>
    <s v="Single Storied"/>
    <s v="RCC"/>
  </r>
  <r>
    <n v="15"/>
    <s v="CHP Maintenance Building"/>
    <x v="0"/>
    <n v="500"/>
    <n v="500"/>
    <n v="5382"/>
    <s v="Single Storied"/>
    <s v="RCC with sheet roofing"/>
  </r>
  <r>
    <n v="16"/>
    <s v="CHP MCC Room"/>
    <x v="0"/>
    <n v="450"/>
    <n v="1500"/>
    <n v="16145.999999999998"/>
    <s v="Ground + 2 upper floors"/>
    <s v="RCC"/>
  </r>
  <r>
    <n v="17"/>
    <s v="Clarified Water Pump House"/>
    <x v="0"/>
    <n v="400"/>
    <n v="400"/>
    <n v="4305.5999999999995"/>
    <s v="Single Storied"/>
    <s v="RCC"/>
  </r>
  <r>
    <n v="18"/>
    <s v="Construction Store (5 Nos.)"/>
    <x v="0"/>
    <n v="3160"/>
    <n v="3160"/>
    <n v="34014.239999999998"/>
    <s v="Single Storied"/>
    <s v="GI sheet"/>
  </r>
  <r>
    <n v="19"/>
    <s v="CPU Regeneration Building 1"/>
    <x v="0"/>
    <n v="600"/>
    <n v="600"/>
    <n v="6458.4"/>
    <s v="Single Storied"/>
    <s v="sheet roofing + RCC"/>
  </r>
  <r>
    <n v="20"/>
    <s v="CPU Regeneration Building 2,3,4&amp;5"/>
    <x v="0"/>
    <n v="1475"/>
    <n v="1475"/>
    <n v="15876.9"/>
    <s v="Single Storied"/>
    <s v="sheet roofing + RCC"/>
  </r>
  <r>
    <n v="21"/>
    <s v="CPU Regeneration Building 6"/>
    <x v="0"/>
    <n v="600"/>
    <n v="600"/>
    <n v="6458.4"/>
    <s v="Single Storied"/>
    <s v="sheet roofing + RCC"/>
  </r>
  <r>
    <n v="22"/>
    <s v="CT Electrical Building1"/>
    <x v="0"/>
    <n v="200"/>
    <n v="200"/>
    <n v="2152.7999999999997"/>
    <s v="Single Storied"/>
    <s v="RCC"/>
  </r>
  <r>
    <n v="23"/>
    <s v="CT Electrical Building2"/>
    <x v="0"/>
    <n v="200"/>
    <n v="200"/>
    <n v="2152.7999999999997"/>
    <s v="Single Storied"/>
    <s v="RCC"/>
  </r>
  <r>
    <n v="24"/>
    <s v="CT Electrical Building3"/>
    <x v="0"/>
    <n v="200"/>
    <n v="200"/>
    <n v="2152.7999999999997"/>
    <s v="Single Storied"/>
    <s v="RCC"/>
  </r>
  <r>
    <n v="25"/>
    <s v="CT Electrical Building4"/>
    <x v="0"/>
    <n v="200"/>
    <n v="200"/>
    <n v="2152.7999999999997"/>
    <s v="Single Storied"/>
    <s v="RCC"/>
  </r>
  <r>
    <n v="26"/>
    <s v="CT Electrical Building5"/>
    <x v="0"/>
    <n v="200"/>
    <n v="200"/>
    <n v="2152.7999999999997"/>
    <s v="Single Storied"/>
    <s v="RCC"/>
  </r>
  <r>
    <n v="27"/>
    <s v="CT Electrical Building6"/>
    <x v="0"/>
    <n v="200"/>
    <n v="200"/>
    <n v="2152.7999999999997"/>
    <s v="Single Storied"/>
    <s v="RCC"/>
  </r>
  <r>
    <n v="28"/>
    <s v="CW Chlorination Plant"/>
    <x v="0"/>
    <n v="520"/>
    <n v="520"/>
    <n v="5597.28"/>
    <s v="Single Storied"/>
    <s v="RCC"/>
  </r>
  <r>
    <n v="29"/>
    <s v="CW Pump House"/>
    <x v="0"/>
    <n v="1650"/>
    <n v="1650"/>
    <n v="17760.599999999999"/>
    <s v="Single Storied"/>
    <s v="RCC"/>
  </r>
  <r>
    <n v="30"/>
    <s v="DM Control Building"/>
    <x v="0"/>
    <n v="480"/>
    <n v="960"/>
    <n v="10333.439999999999"/>
    <s v="Ground + 1 upper floor"/>
    <s v="RCC"/>
  </r>
  <r>
    <n v="31"/>
    <s v="Dozer Shed"/>
    <x v="0"/>
    <n v="210"/>
    <n v="210"/>
    <n v="2260.44"/>
    <s v="Single Storied"/>
    <s v="RCC with sheet roofing"/>
  </r>
  <r>
    <n v="32"/>
    <s v="ESP Control Building 1"/>
    <x v="0"/>
    <n v="430"/>
    <n v="900"/>
    <n v="9687.5999999999985"/>
    <s v="Ground + 1 upper floor"/>
    <s v="RCC"/>
  </r>
  <r>
    <n v="33"/>
    <s v="ESP Control Building 2"/>
    <x v="0"/>
    <n v="430"/>
    <n v="900"/>
    <n v="9687.5999999999985"/>
    <s v="Ground + 1 upper floor"/>
    <s v="RCC"/>
  </r>
  <r>
    <n v="34"/>
    <s v="ESP Control Building 3"/>
    <x v="0"/>
    <n v="430"/>
    <n v="900"/>
    <n v="9687.5999999999985"/>
    <s v="Ground + 1 upper floor"/>
    <s v="RCC"/>
  </r>
  <r>
    <n v="35"/>
    <s v="ESP Control Building 4"/>
    <x v="0"/>
    <n v="430"/>
    <n v="900"/>
    <n v="9687.5999999999985"/>
    <s v="Ground + 1 upper floor"/>
    <s v="RCC"/>
  </r>
  <r>
    <n v="36"/>
    <s v="ESP Control Building 5"/>
    <x v="0"/>
    <n v="430"/>
    <n v="900"/>
    <n v="9687.5999999999985"/>
    <s v="Ground + 1 upper floor"/>
    <s v="RCC"/>
  </r>
  <r>
    <n v="37"/>
    <s v="ESP Control Building 6"/>
    <x v="0"/>
    <n v="430"/>
    <n v="900"/>
    <n v="9687.5999999999985"/>
    <s v="Ground + 1 upper floor"/>
    <s v="RCC"/>
  </r>
  <r>
    <n v="38"/>
    <s v="ETP MCC Room"/>
    <x v="0"/>
    <n v="115"/>
    <n v="115"/>
    <n v="1237.8599999999999"/>
    <s v="Single Storied"/>
    <s v="RCC"/>
  </r>
  <r>
    <n v="39"/>
    <s v="Filtered Water Pump House"/>
    <x v="0"/>
    <n v="375"/>
    <n v="375"/>
    <n v="4036.4999999999995"/>
    <s v="Single Storied"/>
    <s v="RCC"/>
  </r>
  <r>
    <n v="40"/>
    <s v="Fire Station"/>
    <x v="0"/>
    <n v="375"/>
    <n v="375"/>
    <n v="4036.4999999999995"/>
    <s v="Single Storied"/>
    <s v="RCC"/>
  </r>
  <r>
    <n v="41"/>
    <s v="Fire Water Pump House"/>
    <x v="0"/>
    <n v="1225"/>
    <n v="1225"/>
    <n v="13185.9"/>
    <s v="Single Storied"/>
    <s v="RCC with sheet roofing"/>
  </r>
  <r>
    <n v="42"/>
    <s v="Hydrogen Generation Plant"/>
    <x v="0"/>
    <n v="450"/>
    <n v="450"/>
    <n v="4843.7999999999993"/>
    <s v="Single Storied"/>
    <s v="RCC with sheet roofing"/>
  </r>
  <r>
    <n v="43"/>
    <s v="Intermediate Ash Electrical Room"/>
    <x v="0"/>
    <n v="35"/>
    <n v="35"/>
    <n v="376.73999999999995"/>
    <s v="Single Storied"/>
    <s v="RCC"/>
  </r>
  <r>
    <n v="44"/>
    <s v="OHC"/>
    <x v="0"/>
    <n v="300"/>
    <n v="300"/>
    <n v="3229.2"/>
    <s v="Single Storied"/>
    <s v="RCC"/>
  </r>
  <r>
    <n v="45"/>
    <s v="OLC Control Room"/>
    <x v="0"/>
    <n v="385"/>
    <n v="850"/>
    <n v="9149.4"/>
    <s v="Ground + 1 upper floor"/>
    <s v="RCC"/>
  </r>
  <r>
    <n v="46"/>
    <s v="Permanent Store"/>
    <x v="0"/>
    <n v="3870"/>
    <n v="5000"/>
    <n v="53820"/>
    <s v="Ground + 1 upper floor"/>
    <s v="RCC + sheet roofing"/>
  </r>
  <r>
    <n v="47"/>
    <s v="Power House Building 1"/>
    <x v="0"/>
    <n v="5220"/>
    <n v="21800"/>
    <n v="234655.19999999998"/>
    <s v="Ground + 6 upper floors"/>
    <s v="RCC + sheet roofing at top"/>
  </r>
  <r>
    <n v="48"/>
    <s v="Power House Building 2"/>
    <x v="0"/>
    <n v="5220"/>
    <n v="21800"/>
    <n v="234655.19999999998"/>
    <s v="Ground + 6 upper floors"/>
    <s v="RCC + sheet roofing at top"/>
  </r>
  <r>
    <n v="49"/>
    <s v="Power House Building 3"/>
    <x v="0"/>
    <n v="5220"/>
    <n v="21800"/>
    <n v="234655.19999999998"/>
    <s v="Ground + 6 upper floors"/>
    <s v="RCC + sheet roofing at top"/>
  </r>
  <r>
    <n v="50"/>
    <s v="Power House Building 4"/>
    <x v="0"/>
    <n v="5220"/>
    <n v="21800"/>
    <n v="234655.19999999998"/>
    <s v="Ground + 6 upper floors"/>
    <s v="RCC + sheet roofing at top"/>
  </r>
  <r>
    <n v="51"/>
    <s v="Power House Building 5"/>
    <x v="0"/>
    <n v="5220"/>
    <n v="21800"/>
    <n v="234655.19999999998"/>
    <s v="Ground + 6 upper floors"/>
    <s v="RCC + sheet roofing at top"/>
  </r>
  <r>
    <n v="52"/>
    <s v="Power House Building 6"/>
    <x v="0"/>
    <n v="5220"/>
    <n v="21800"/>
    <n v="234655.19999999998"/>
    <s v="Ground + 6 upper floors"/>
    <s v="RCC + sheet roofing at top"/>
  </r>
  <r>
    <n v="53"/>
    <s v="Raw Water Pump House"/>
    <x v="0"/>
    <n v="430"/>
    <n v="430"/>
    <n v="4628.5199999999995"/>
    <s v="Single Storied"/>
    <s v="RCC with sheet roofing"/>
  </r>
  <r>
    <n v="54"/>
    <s v="RW Chlorination Plant"/>
    <x v="0"/>
    <n v="875"/>
    <n v="875"/>
    <n v="9418.5"/>
    <s v="Single Storied"/>
    <s v="RCC"/>
  </r>
  <r>
    <n v="55"/>
    <s v="Service Building"/>
    <x v="0"/>
    <n v="2400"/>
    <n v="7200"/>
    <n v="77500.799999999988"/>
    <s v="Ground + 3 upper floors"/>
    <s v="RCC"/>
  </r>
  <r>
    <n v="56"/>
    <s v="Silo Utility Building"/>
    <x v="0"/>
    <n v="615"/>
    <n v="615"/>
    <n v="6619.86"/>
    <s v="Single Storied"/>
    <s v="RCC"/>
  </r>
  <r>
    <n v="57"/>
    <s v="Site Office"/>
    <x v="0"/>
    <n v="1130"/>
    <n v="2260"/>
    <n v="24326.639999999999"/>
    <s v="Single Storied"/>
    <s v="RCC with sheet roofing"/>
  </r>
  <r>
    <n v="58"/>
    <s v="STP"/>
    <x v="0"/>
    <n v="64"/>
    <n v="64"/>
    <n v="688.89599999999996"/>
    <s v="Single Storied"/>
    <s v="RCC"/>
  </r>
  <r>
    <n v="59"/>
    <s v="Switchyard Control Building 1"/>
    <x v="0"/>
    <n v="950"/>
    <n v="1400"/>
    <n v="15069.599999999999"/>
    <s v="Ground + 1 upper floor"/>
    <s v="RCC"/>
  </r>
  <r>
    <n v="60"/>
    <s v="Switchyard Control Building 2"/>
    <x v="0"/>
    <n v="380"/>
    <n v="380"/>
    <n v="4090.3199999999997"/>
    <s v="Single Storied"/>
    <s v="RCC"/>
  </r>
  <r>
    <n v="61"/>
    <s v="Switchyard Control Building 3"/>
    <x v="0"/>
    <n v="85"/>
    <n v="85"/>
    <n v="914.93999999999994"/>
    <s v="Single Storied"/>
    <s v="RCC"/>
  </r>
  <r>
    <n v="62"/>
    <s v="Switchyard Control Building 4"/>
    <x v="0"/>
    <n v="85"/>
    <n v="85"/>
    <n v="914.93999999999994"/>
    <s v="Single Storied"/>
    <s v="RCC"/>
  </r>
  <r>
    <n v="63"/>
    <s v="Switchyard Control Building 5"/>
    <x v="0"/>
    <n v="85"/>
    <n v="85"/>
    <n v="914.93999999999994"/>
    <s v="Single Storied"/>
    <s v="RCC"/>
  </r>
  <r>
    <n v="64"/>
    <s v="Switchyard Control Building 6"/>
    <x v="0"/>
    <n v="85"/>
    <n v="85"/>
    <n v="914.93999999999994"/>
    <s v="Single Storied"/>
    <s v="RCC"/>
  </r>
  <r>
    <n v="65"/>
    <s v="Switchyard Control Building 7"/>
    <x v="0"/>
    <n v="315"/>
    <n v="315"/>
    <n v="3390.66"/>
    <s v="Single Storied"/>
    <s v="RCC"/>
  </r>
  <r>
    <n v="66"/>
    <s v="Work Shop Building"/>
    <x v="0"/>
    <n v="2500"/>
    <n v="2550"/>
    <n v="27448.199999999997"/>
    <s v="Single Storied"/>
    <s v="RCC with sheet roofing"/>
  </r>
  <r>
    <n v="67"/>
    <s v="A - Block"/>
    <x v="1"/>
    <m/>
    <n v="2043"/>
    <n v="21990.851999999999"/>
    <s v="Ground + 2 upper floors"/>
    <s v="RCC"/>
  </r>
  <r>
    <n v="68"/>
    <s v="B - Block"/>
    <x v="1"/>
    <m/>
    <n v="2001"/>
    <n v="21538.763999999999"/>
    <s v="Ground + 2 upper floors"/>
    <s v="RCC"/>
  </r>
  <r>
    <n v="69"/>
    <s v="C - Block"/>
    <x v="1"/>
    <m/>
    <n v="2001"/>
    <n v="21538.763999999999"/>
    <s v="Ground + 2 upper floors"/>
    <s v="RCC"/>
  </r>
  <r>
    <n v="70"/>
    <s v="D - Block"/>
    <x v="1"/>
    <m/>
    <n v="2085"/>
    <n v="22442.94"/>
    <s v="Ground + 2 upper floors"/>
    <s v="RCC"/>
  </r>
  <r>
    <n v="71"/>
    <s v="E Blocks"/>
    <x v="1"/>
    <m/>
    <n v="13440"/>
    <n v="144668.16"/>
    <s v="Ground + 2 upper floors"/>
    <s v="RCC"/>
  </r>
  <r>
    <n v="72"/>
    <s v="Canteen + Dining"/>
    <x v="1"/>
    <m/>
    <n v="1080"/>
    <n v="11625.119999999999"/>
    <s v="Single Storied Structure"/>
    <s v="RCC"/>
  </r>
  <r>
    <n v="73"/>
    <s v="OHC"/>
    <x v="1"/>
    <m/>
    <n v="311"/>
    <n v="3347.6039999999998"/>
    <s v="Single Storied Structure"/>
    <s v="RCC"/>
  </r>
  <r>
    <n v="74"/>
    <s v="Executive Dining"/>
    <x v="1"/>
    <m/>
    <n v="192"/>
    <n v="2066.6880000000001"/>
    <s v="Single Storied Structure"/>
    <s v="RCC"/>
  </r>
  <r>
    <n v="75"/>
    <s v="Switchyard room"/>
    <x v="1"/>
    <m/>
    <n v="223"/>
    <n v="2400.3719999999998"/>
    <s v="Single Storied Structure"/>
    <s v="RCC"/>
  </r>
  <r>
    <n v="76"/>
    <s v="F Block-1 (64quarter)"/>
    <x v="1"/>
    <m/>
    <n v="560"/>
    <n v="6027.8399999999992"/>
    <s v="Ground + 1 upper floor"/>
    <s v="RCC"/>
  </r>
  <r>
    <n v="77"/>
    <s v="F Block-2 (64quarter)"/>
    <x v="1"/>
    <m/>
    <n v="560"/>
    <n v="6027.8399999999992"/>
    <s v="Ground + 1 upper floor"/>
    <s v="RCC"/>
  </r>
  <r>
    <n v="78"/>
    <s v="F Block-3 (64quarter)"/>
    <x v="1"/>
    <m/>
    <n v="560"/>
    <n v="6027.8399999999992"/>
    <s v="Ground + 1 upper floor"/>
    <s v="RCC"/>
  </r>
  <r>
    <n v="79"/>
    <s v="F Block-4 (64quarter)"/>
    <x v="1"/>
    <m/>
    <n v="560"/>
    <n v="6027.8399999999992"/>
    <s v="Ground + 1 upper floor"/>
    <s v="RCC"/>
  </r>
  <r>
    <n v="80"/>
    <s v="F Block-5 (64quarter)"/>
    <x v="1"/>
    <m/>
    <n v="560"/>
    <n v="6027.8399999999992"/>
    <s v="Ground + 1 upper floor"/>
    <s v="RCC"/>
  </r>
  <r>
    <n v="81"/>
    <s v="F Block-6 (64quarter)"/>
    <x v="1"/>
    <m/>
    <n v="560"/>
    <n v="6027.8399999999992"/>
    <s v="Ground + 1 upper floor"/>
    <s v="RCC"/>
  </r>
  <r>
    <n v="82"/>
    <s v="F Block-7 (64quarter)"/>
    <x v="1"/>
    <m/>
    <n v="560"/>
    <n v="6027.8399999999992"/>
    <s v="Ground + 1 upper floor"/>
    <s v="RCC"/>
  </r>
  <r>
    <n v="83"/>
    <s v="F Block-8 (64quarter)"/>
    <x v="1"/>
    <m/>
    <n v="560"/>
    <n v="6027.8399999999992"/>
    <s v="Ground + 1 upper floor"/>
    <s v="RCC"/>
  </r>
  <r>
    <n v="84"/>
    <s v="Row Hostel - Block no.1(15 quarter)"/>
    <x v="1"/>
    <m/>
    <n v="800"/>
    <n v="8611.1999999999989"/>
    <s v="Single Storied Structure"/>
    <s v="Brick work with sheet roofing"/>
  </r>
  <r>
    <n v="85"/>
    <s v="Row Hostel - Block no.2(15 quarter)"/>
    <x v="1"/>
    <m/>
    <n v="800"/>
    <n v="8611.1999999999989"/>
    <s v="Single Storied Structure"/>
    <s v="Brick work with sheet roofing"/>
  </r>
  <r>
    <n v="86"/>
    <s v="Auditorium"/>
    <x v="1"/>
    <m/>
    <n v="1680"/>
    <n v="18083.52"/>
    <s v="Single Storied Structure"/>
    <s v="RCC with sheet roofing"/>
  </r>
  <r>
    <n v="87"/>
    <s v="Zym building"/>
    <x v="1"/>
    <m/>
    <n v="428"/>
    <n v="4606.9919999999993"/>
    <s v="Single Storied Structure"/>
    <s v="RCC"/>
  </r>
  <r>
    <n v="88"/>
    <s v="Toilet Complex"/>
    <x v="1"/>
    <m/>
    <n v="115"/>
    <n v="1237.8599999999999"/>
    <s v="Single Storied Structure"/>
    <s v="RCC with sheet roofing"/>
  </r>
  <r>
    <n v="89"/>
    <s v="Swimming Pool"/>
    <x v="1"/>
    <m/>
    <n v="2200"/>
    <n v="23680.799999999999"/>
    <s v="Total covered area "/>
    <s v="RCC"/>
  </r>
  <r>
    <n v="90"/>
    <s v="Buddha Temple"/>
    <x v="1"/>
    <m/>
    <n v="472"/>
    <n v="5080.6079999999993"/>
    <s v="Total covered area "/>
    <s v="RCC"/>
  </r>
  <r>
    <n v="91"/>
    <s v="VIP Guest House"/>
    <x v="1"/>
    <m/>
    <n v="170"/>
    <n v="1829.8799999999999"/>
    <s v="Single Storied Structure"/>
    <s v="RCC/steel structure with sheet roofing"/>
  </r>
  <r>
    <n v="92"/>
    <s v="Pavalion"/>
    <x v="1"/>
    <m/>
    <n v="800"/>
    <n v="8611.1999999999989"/>
    <s v="Ground + 1 upper floor"/>
    <s v="RCC/steel structure with sheet roofing"/>
  </r>
  <r>
    <n v="93"/>
    <s v="Buddha Canteen inside"/>
    <x v="1"/>
    <m/>
    <n v="200"/>
    <n v="2152.7999999999997"/>
    <s v="Single Storied Structure"/>
    <s v="RCC/steel structure with sheet roofing"/>
  </r>
  <r>
    <n v="94"/>
    <s v="Outside temple Canteen"/>
    <x v="1"/>
    <m/>
    <n v="400"/>
    <n v="4305.5999999999995"/>
    <s v="Single Storied Structure"/>
    <s v="RCC/steel structure with sheet roofing"/>
  </r>
  <r>
    <n v="95"/>
    <s v="Admin Building"/>
    <x v="2"/>
    <m/>
    <n v="1176"/>
    <n v="12658.464"/>
    <m/>
    <s v="Structural/GI sheet"/>
  </r>
  <r>
    <n v="96"/>
    <s v="Admin Canteen Building"/>
    <x v="2"/>
    <m/>
    <n v="189"/>
    <n v="2034.396"/>
    <m/>
    <s v="Structural/GI sheet"/>
  </r>
  <r>
    <n v="97"/>
    <s v="Canteen Building &amp; Time office / First Aid/ Training Centre"/>
    <x v="2"/>
    <m/>
    <n v="1022"/>
    <n v="11000.807999999999"/>
    <m/>
    <s v="Structural/GI sheet"/>
  </r>
  <r>
    <n v="98"/>
    <s v="Canteen cooking area"/>
    <x v="2"/>
    <m/>
    <n v="48"/>
    <n v="516.67200000000003"/>
    <m/>
    <s v="RCC"/>
  </r>
  <r>
    <n v="99"/>
    <s v="X Ray Room  &amp; Pathology room"/>
    <x v="2"/>
    <m/>
    <n v="63"/>
    <n v="678.13199999999995"/>
    <m/>
    <s v="RCC"/>
  </r>
  <r>
    <n v="100"/>
    <s v="Priest Room"/>
    <x v="2"/>
    <m/>
    <n v="16"/>
    <n v="172.22399999999999"/>
    <m/>
    <s v="RCC"/>
  </r>
  <r>
    <n v="101"/>
    <s v="Temple"/>
    <x v="2"/>
    <m/>
    <n v="144"/>
    <n v="1550.0159999999998"/>
    <m/>
    <s v="RCC"/>
  </r>
  <r>
    <n v="102"/>
    <s v="Waste Oil Shed 01"/>
    <x v="2"/>
    <m/>
    <n v="208"/>
    <n v="2238.9119999999998"/>
    <m/>
    <s v="Structural/GI sheet"/>
  </r>
  <r>
    <n v="103"/>
    <s v="Waste Oil Shed 02"/>
    <x v="2"/>
    <m/>
    <n v="208"/>
    <n v="2238.9119999999998"/>
    <m/>
    <s v="Structural/GI sheet"/>
  </r>
  <r>
    <n v="104"/>
    <s v="Waste Oil Loading Shed"/>
    <x v="2"/>
    <m/>
    <n v="78"/>
    <n v="839.59199999999998"/>
    <m/>
    <s v="Structural/GI sheet"/>
  </r>
  <r>
    <n v="105"/>
    <s v="Warehouse 1"/>
    <x v="2"/>
    <m/>
    <n v="480"/>
    <n v="5166.7199999999993"/>
    <m/>
    <s v="Structural/GI sheet"/>
  </r>
  <r>
    <n v="106"/>
    <s v="Warehouse 2"/>
    <x v="2"/>
    <m/>
    <n v="480"/>
    <n v="5166.7199999999993"/>
    <m/>
    <s v="Structural/GI sheet"/>
  </r>
  <r>
    <n v="107"/>
    <s v="Warehouse 3"/>
    <x v="2"/>
    <m/>
    <n v="480"/>
    <n v="5166.7199999999993"/>
    <m/>
    <s v="Structural/GI sheet"/>
  </r>
  <r>
    <n v="108"/>
    <s v="Oil shed"/>
    <x v="2"/>
    <m/>
    <n v="360"/>
    <n v="3875.04"/>
    <m/>
    <s v="Structural/GI sheet"/>
  </r>
  <r>
    <n v="109"/>
    <s v="Store Shed Closed"/>
    <x v="2"/>
    <m/>
    <n v="8418"/>
    <n v="90611.351999999999"/>
    <m/>
    <s v="Structural/GI sheet"/>
  </r>
  <r>
    <n v="110"/>
    <s v="Store Shed Open shed"/>
    <x v="2"/>
    <m/>
    <n v="4182"/>
    <n v="45015.047999999995"/>
    <m/>
    <s v="Structural/GI sheet"/>
  </r>
  <r>
    <n v="111"/>
    <s v="Store office Building inside store"/>
    <x v="2"/>
    <m/>
    <n v="30"/>
    <n v="322.91999999999996"/>
    <m/>
    <s v="RCC"/>
  </r>
  <r>
    <n v="112"/>
    <s v="Cold storage room inside store"/>
    <x v="2"/>
    <m/>
    <n v="30"/>
    <n v="322.91999999999996"/>
    <m/>
    <s v="RCC"/>
  </r>
  <r>
    <n v="113"/>
    <s v="Dumper Dozer bay ( Workshop)"/>
    <x v="2"/>
    <m/>
    <n v="12120"/>
    <n v="130459.68"/>
    <m/>
    <s v="RCC/Structure"/>
  </r>
  <r>
    <n v="114"/>
    <s v="ETP complex of Workshop"/>
    <x v="2"/>
    <m/>
    <n v="1058"/>
    <n v="11388.312"/>
    <m/>
    <s v="RCC"/>
  </r>
  <r>
    <n v="115"/>
    <s v="Dumper Washing bay"/>
    <x v="2"/>
    <m/>
    <n v="550"/>
    <n v="5920.2"/>
    <m/>
    <s v="Structural /OPEN"/>
  </r>
  <r>
    <n v="116"/>
    <s v="Workshop Substaion "/>
    <x v="2"/>
    <m/>
    <n v="468"/>
    <n v="5037.5519999999997"/>
    <m/>
    <s v="RCC"/>
  </r>
  <r>
    <n v="117"/>
    <s v="Diesel Dispensing Unit office"/>
    <x v="2"/>
    <m/>
    <n v="45"/>
    <n v="484.38"/>
    <m/>
    <s v="RCC"/>
  </r>
  <r>
    <n v="118"/>
    <s v="Diesel Dispensing Unit open tank area"/>
    <x v="2"/>
    <m/>
    <n v="3600"/>
    <n v="38750.399999999994"/>
    <m/>
    <s v="OPEN"/>
  </r>
  <r>
    <n v="119"/>
    <s v="LNG Complex "/>
    <x v="2"/>
    <m/>
    <n v="4680"/>
    <n v="50375.519999999997"/>
    <m/>
    <s v="OPEN"/>
  </r>
  <r>
    <n v="120"/>
    <s v="LNG Control Room"/>
    <x v="2"/>
    <m/>
    <n v="18"/>
    <n v="193.75199999999998"/>
    <m/>
    <s v="RCC"/>
  </r>
  <r>
    <n v="121"/>
    <s v="Weigh Bridge Control Room"/>
    <x v="2"/>
    <m/>
    <n v="27"/>
    <n v="290.62799999999999"/>
    <m/>
    <s v="RCC"/>
  </r>
  <r>
    <n v="122"/>
    <s v="Tyre Shop"/>
    <x v="2"/>
    <m/>
    <n v="2116"/>
    <n v="22776.624"/>
    <m/>
    <s v="Structural/GI sheet"/>
  </r>
  <r>
    <n v="123"/>
    <s v="Nitrogen Unit"/>
    <x v="2"/>
    <m/>
    <n v="84"/>
    <n v="904.17599999999993"/>
    <m/>
    <s v="Structural/GI sheet"/>
  </r>
  <r>
    <n v="124"/>
    <s v="Main Substation Building"/>
    <x v="2"/>
    <m/>
    <n v="1296"/>
    <n v="13950.143999999998"/>
    <m/>
    <s v="RCC"/>
  </r>
  <r>
    <n v="125"/>
    <s v="MultiUtility Building"/>
    <x v="2"/>
    <m/>
    <n v="490"/>
    <n v="5274.36"/>
    <m/>
    <s v="Structural/GI sheet"/>
  </r>
  <r>
    <n v="126"/>
    <s v="SRP Control Room"/>
    <x v="2"/>
    <m/>
    <n v="630"/>
    <n v="6781.32"/>
    <m/>
    <s v="RCC"/>
  </r>
  <r>
    <n v="127"/>
    <s v="South Receiving Pit"/>
    <x v="2"/>
    <m/>
    <n v="1632"/>
    <n v="17566.847999999998"/>
    <m/>
    <s v="RCC"/>
  </r>
  <r>
    <n v="128"/>
    <s v="M4C Pent House"/>
    <x v="2"/>
    <m/>
    <n v="70"/>
    <n v="753.4799999999999"/>
    <m/>
    <s v="RCC"/>
  </r>
  <r>
    <n v="129"/>
    <s v="M4C conveyor"/>
    <x v="2"/>
    <m/>
    <n v="1190"/>
    <n v="12809.16"/>
    <m/>
    <s v="Structural/GI sheet"/>
  </r>
  <r>
    <n v="130"/>
    <s v="Reservoir &amp; Pump House"/>
    <x v="2"/>
    <m/>
    <n v="4800"/>
    <n v="51667.199999999997"/>
    <m/>
    <s v="RCC"/>
  </r>
  <r>
    <n v="131"/>
    <s v="SRP ETP"/>
    <x v="2"/>
    <m/>
    <n v="4250"/>
    <n v="45747"/>
    <m/>
    <s v="RCC/Open"/>
  </r>
  <r>
    <n v="132"/>
    <s v="SRP ETP control room"/>
    <x v="2"/>
    <m/>
    <n v="80"/>
    <n v="861.11999999999989"/>
    <m/>
    <s v="RCC"/>
  </r>
  <r>
    <n v="133"/>
    <s v="Secondary crusher House"/>
    <x v="2"/>
    <m/>
    <n v="1332"/>
    <n v="14337.647999999999"/>
    <m/>
    <s v="RCC"/>
  </r>
  <r>
    <n v="134"/>
    <s v="M6C tunnel"/>
    <x v="2"/>
    <m/>
    <n v="1070"/>
    <n v="11517.48"/>
    <m/>
    <s v="RCC"/>
  </r>
  <r>
    <n v="135"/>
    <s v="M6C pent House"/>
    <x v="2"/>
    <m/>
    <n v="70"/>
    <n v="753.4799999999999"/>
    <m/>
    <s v="RCC"/>
  </r>
  <r>
    <n v="136"/>
    <s v="M6C Conveyor"/>
    <x v="2"/>
    <m/>
    <n v="872"/>
    <n v="9386.2079999999987"/>
    <m/>
    <s v="Structural/GI sheet"/>
  </r>
  <r>
    <n v="137"/>
    <s v="TH3"/>
    <x v="2"/>
    <m/>
    <n v="306"/>
    <n v="3293.7839999999997"/>
    <m/>
    <s v="Structural/GI sheet"/>
  </r>
  <r>
    <n v="138"/>
    <s v="M7C"/>
    <x v="2"/>
    <m/>
    <n v="20000"/>
    <n v="215280"/>
    <m/>
    <s v="Structural/GI sheet"/>
  </r>
  <r>
    <n v="139"/>
    <s v="Drive House"/>
    <x v="2"/>
    <m/>
    <n v="360"/>
    <n v="3875.04"/>
    <m/>
    <s v="Structural/GI sheet"/>
  </r>
  <r>
    <n v="140"/>
    <s v="TH4"/>
    <x v="2"/>
    <m/>
    <n v="456"/>
    <n v="4908.384"/>
    <m/>
    <s v="Structural/GI sheet"/>
  </r>
  <r>
    <n v="141"/>
    <s v="M8C"/>
    <x v="2"/>
    <m/>
    <n v="460"/>
    <n v="4951.4399999999996"/>
    <m/>
    <s v="Structural/GI sheet"/>
  </r>
  <r>
    <n v="142"/>
    <s v="TH5"/>
    <x v="2"/>
    <m/>
    <n v="208"/>
    <n v="2238.9119999999998"/>
    <m/>
    <s v="Structural/GI sheet"/>
  </r>
  <r>
    <n v="143"/>
    <s v="OLC Substation Building"/>
    <x v="2"/>
    <m/>
    <n v="500"/>
    <n v="5382"/>
    <m/>
    <s v="RCC"/>
  </r>
  <r>
    <n v="144"/>
    <s v="Bike stand"/>
    <x v="2"/>
    <m/>
    <n v="400"/>
    <n v="4305.5999999999995"/>
    <m/>
    <s v="Structural/GI sheet"/>
  </r>
  <r>
    <n v="145"/>
    <s v="Bike stand II"/>
    <x v="2"/>
    <m/>
    <n v="400"/>
    <n v="4305.5999999999995"/>
    <m/>
    <s v="Structural/GI sheet"/>
  </r>
  <r>
    <n v="146"/>
    <s v="ANFO "/>
    <x v="2"/>
    <m/>
    <n v="1350"/>
    <n v="14531.4"/>
    <m/>
    <s v="Structural/Asbestos sheet"/>
  </r>
  <r>
    <n v="147"/>
    <s v="BMD Parking"/>
    <x v="2"/>
    <m/>
    <n v="144"/>
    <n v="1550.0159999999998"/>
    <m/>
    <s v="Structural/Asbestos sheet"/>
  </r>
  <r>
    <n v="148"/>
    <s v="Drivers Rest Room"/>
    <x v="2"/>
    <m/>
    <n v="20"/>
    <n v="215.27999999999997"/>
    <m/>
    <s v="RCC"/>
  </r>
  <r>
    <n v="149"/>
    <s v="SME Complex"/>
    <x v="2"/>
    <m/>
    <n v="5670"/>
    <n v="61031.88"/>
    <m/>
    <s v="RCC"/>
  </r>
  <r>
    <n v="150"/>
    <s v="Chemical room"/>
    <x v="2"/>
    <m/>
    <n v="480"/>
    <n v="5166.7199999999993"/>
    <m/>
    <s v="Structural/GI sheet"/>
  </r>
  <r>
    <n v="151"/>
    <s v="Bailing Shed"/>
    <x v="2"/>
    <m/>
    <n v="100"/>
    <n v="1076.3999999999999"/>
    <m/>
    <s v="Structural/GI sheet"/>
  </r>
  <r>
    <n v="152"/>
    <s v="SME Control room"/>
    <x v="2"/>
    <m/>
    <n v="260"/>
    <n v="2798.64"/>
    <m/>
    <s v="RCC"/>
  </r>
  <r>
    <n v="153"/>
    <s v="SME Store shed"/>
    <x v="2"/>
    <m/>
    <n v="144"/>
    <n v="1550.0159999999998"/>
    <m/>
    <s v="Structural/GI sheet"/>
  </r>
  <r>
    <n v="154"/>
    <s v="NRP"/>
    <x v="2"/>
    <m/>
    <n v="4800"/>
    <n v="51667.199999999997"/>
    <m/>
    <s v="Structural/GI sheet"/>
  </r>
  <r>
    <n v="155"/>
    <s v="Conveyor M1C"/>
    <x v="2"/>
    <m/>
    <n v="2000"/>
    <n v="21528"/>
    <m/>
    <s v="Structural/GI sheet"/>
  </r>
  <r>
    <n v="156"/>
    <s v="Conveyor M2C"/>
    <x v="2"/>
    <m/>
    <n v="3000"/>
    <n v="32291.999999999996"/>
    <m/>
    <s v="Structural/GI sheet"/>
  </r>
  <r>
    <n v="157"/>
    <s v="Conveyor M3C"/>
    <x v="2"/>
    <m/>
    <n v="7500"/>
    <n v="80730"/>
    <m/>
    <s v="Structural/GI sheet"/>
  </r>
  <r>
    <n v="158"/>
    <s v="TH1"/>
    <x v="2"/>
    <m/>
    <n v="329"/>
    <n v="3541.3559999999998"/>
    <m/>
    <s v="Structural/GI sheet"/>
  </r>
  <r>
    <n v="159"/>
    <s v="TH2"/>
    <x v="2"/>
    <m/>
    <n v="376"/>
    <n v="4047.2639999999997"/>
    <m/>
    <s v="Structural/GI sheet"/>
  </r>
  <r>
    <n v="160"/>
    <s v="NRP Substation"/>
    <x v="2"/>
    <m/>
    <n v="396"/>
    <n v="4262.5439999999999"/>
    <m/>
    <s v="RCC"/>
  </r>
  <r>
    <n v="161"/>
    <s v="NRP Reservoir"/>
    <x v="2"/>
    <m/>
    <n v="1020"/>
    <n v="10979.279999999999"/>
    <m/>
    <s v="RCC"/>
  </r>
  <r>
    <n v="162"/>
    <s v="Worker lunch Room Main Sub Station"/>
    <x v="2"/>
    <m/>
    <n v="56"/>
    <n v="602.78399999999999"/>
    <m/>
    <s v="Structural/GI sheet"/>
  </r>
  <r>
    <n v="163"/>
    <s v="Worker lunch Room Blasting"/>
    <x v="2"/>
    <m/>
    <n v="56"/>
    <n v="602.78399999999999"/>
    <m/>
    <s v="Structural/GI sheet"/>
  </r>
  <r>
    <n v="164"/>
    <s v="Production Office"/>
    <x v="2"/>
    <m/>
    <n v="360"/>
    <n v="3875.04"/>
    <m/>
    <s v="Structural/GI sheet"/>
  </r>
  <r>
    <n v="165"/>
    <s v="Welding Yard Shed"/>
    <x v="2"/>
    <m/>
    <n v="99"/>
    <n v="1065.636"/>
    <m/>
    <s v="Structural/GI sheet"/>
  </r>
  <r>
    <n v="166"/>
    <s v="Gen Toilet west of M3C"/>
    <x v="2"/>
    <m/>
    <n v="12"/>
    <n v="129.16800000000001"/>
    <m/>
    <s v="RCC"/>
  </r>
  <r>
    <n v="167"/>
    <s v="Pump Office with Gen Toilet"/>
    <x v="2"/>
    <m/>
    <n v="44"/>
    <n v="473.61599999999999"/>
    <m/>
    <s v="Structural/GI sheet"/>
  </r>
  <r>
    <n v="168"/>
    <s v="Fire Office &amp; Barrak"/>
    <x v="2"/>
    <m/>
    <n v="162"/>
    <n v="1743.7679999999998"/>
    <m/>
    <s v="Structural/GI sheet"/>
  </r>
  <r>
    <n v="169"/>
    <s v="Fire Tender Shed"/>
    <x v="2"/>
    <m/>
    <n v="90"/>
    <n v="968.76"/>
    <m/>
    <s v="Structural/GI sheet"/>
  </r>
  <r>
    <n v="170"/>
    <s v="Srcurity Office"/>
    <x v="2"/>
    <m/>
    <n v="110"/>
    <n v="1184.04"/>
    <m/>
    <s v="RCC"/>
  </r>
  <r>
    <n v="171"/>
    <s v="RM 9 Shed"/>
    <x v="2"/>
    <m/>
    <n v="90"/>
    <n v="968.76"/>
    <m/>
    <s v="Structural/GI sheet"/>
  </r>
  <r>
    <n v="172"/>
    <s v="RM12 Shed"/>
    <x v="2"/>
    <m/>
    <n v="90"/>
    <n v="968.76"/>
    <m/>
    <s v="Structural/GI sheet"/>
  </r>
  <r>
    <n v="173"/>
    <s v="Room at Admin west"/>
    <x v="2"/>
    <m/>
    <n v="62"/>
    <n v="667.36799999999994"/>
    <m/>
    <s v="RCC"/>
  </r>
  <r>
    <n v="174"/>
    <s v="Shed in SME Area"/>
    <x v="2"/>
    <m/>
    <n v="60"/>
    <n v="645.83999999999992"/>
    <m/>
    <s v="Structural/GI sheet"/>
  </r>
  <r>
    <n v="175"/>
    <s v="Sheds for RM Substations 4 Nos"/>
    <x v="2"/>
    <m/>
    <n v="480"/>
    <n v="5166.7199999999993"/>
    <m/>
    <s v="Structural/GI sheet"/>
  </r>
  <r>
    <n v="176"/>
    <s v="Sheds for Drivers accomodation"/>
    <x v="2"/>
    <m/>
    <n v="216"/>
    <n v="2325.0239999999999"/>
    <m/>
    <s v="Structural/GI sheet"/>
  </r>
  <r>
    <n v="177"/>
    <s v="Canteen &amp; Gen Toilet for Drivers"/>
    <x v="2"/>
    <m/>
    <n v="95"/>
    <n v="1022.5799999999999"/>
    <m/>
    <s v="Structural/GI sheet &amp; RCC"/>
  </r>
  <r>
    <n v="178"/>
    <s v="Electrical Office at Main SS"/>
    <x v="2"/>
    <m/>
    <n v="110"/>
    <n v="1184.04"/>
    <m/>
    <s v="Structural/GI sheet"/>
  </r>
  <r>
    <n v="179"/>
    <s v="Shed in Main SS"/>
    <x v="2"/>
    <m/>
    <n v="100"/>
    <n v="1076.3999999999999"/>
    <m/>
    <s v="Structural/GI sheet"/>
  </r>
  <r>
    <n v="180"/>
    <s v="Bus Stop near Open Store"/>
    <x v="2"/>
    <m/>
    <n v="12"/>
    <n v="129.16800000000001"/>
    <m/>
    <s v="Structural/GI sheet"/>
  </r>
  <r>
    <n v="181"/>
    <s v="Structure for RO Plant"/>
    <x v="2"/>
    <m/>
    <n v="24"/>
    <n v="258.33600000000001"/>
    <m/>
    <s v="Structural/GI sheet"/>
  </r>
  <r>
    <n v="182"/>
    <s v="Brouser Shed"/>
    <x v="2"/>
    <m/>
    <n v="15"/>
    <n v="161.45999999999998"/>
    <m/>
    <s v="Structural/GI sheet"/>
  </r>
  <r>
    <n v="183"/>
    <s v="Wash Room for Security"/>
    <x v="2"/>
    <m/>
    <n v="20"/>
    <n v="215.27999999999997"/>
    <m/>
    <s v="RCC"/>
  </r>
  <r>
    <n v="184"/>
    <s v="Sheds at Bucket Welding Yard"/>
    <x v="2"/>
    <m/>
    <n v="279.2"/>
    <n v="3005.3087999999998"/>
    <m/>
    <s v="Structural/GI sheet"/>
  </r>
  <r>
    <n v="185"/>
    <s v="ANFO Store-II"/>
    <x v="2"/>
    <m/>
    <n v="1342.65"/>
    <n v="14452.284600000001"/>
    <m/>
    <s v="Structural/GI sheet"/>
  </r>
  <r>
    <n v="186"/>
    <s v="General Toilet for worker at 132 KV SS &amp; Welding Yard"/>
    <x v="2"/>
    <m/>
    <n v="20"/>
    <n v="215.27999999999997"/>
    <m/>
    <s v="RCC"/>
  </r>
  <r>
    <n v="187"/>
    <s v="Chemical Storage Sheds at SME area"/>
    <x v="2"/>
    <m/>
    <n v="122.5"/>
    <n v="1318.59"/>
    <m/>
    <s v="Structural/GI sheet"/>
  </r>
  <r>
    <n v="188"/>
    <s v="Construction of CCTV Monitoring Room at Admin Parking"/>
    <x v="2"/>
    <m/>
    <n v="21.55"/>
    <n v="231.96420000000001"/>
    <m/>
    <s v="Structural/GI sheet"/>
  </r>
  <r>
    <n v="189"/>
    <s v="New Sheds at Moher for RM Substation"/>
    <x v="2"/>
    <m/>
    <n v="125.25"/>
    <n v="1348.191"/>
    <m/>
    <s v="Structural/GI sheet"/>
  </r>
  <r>
    <n v="190"/>
    <s v="Shed for HEMM Field Workshop at Moher Dumper Parking "/>
    <x v="2"/>
    <m/>
    <n v="195"/>
    <n v="2098.98"/>
    <m/>
    <s v="Structural/GI sheet"/>
  </r>
  <r>
    <n v="191"/>
    <s v="Central Tool Room at HEMM Shop"/>
    <x v="2"/>
    <m/>
    <n v="375"/>
    <n v="4036.4999999999995"/>
    <m/>
    <s v="Structural/GI shee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090054-0DF3-4A1A-B2C0-F17770A2E5E8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7" firstHeaderRow="0" firstDataRow="1" firstDataCol="1"/>
  <pivotFields count="8"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dataField="1" numFmtId="164" showAll="0"/>
    <pivotField dataField="1" numFmtId="164" showAll="0"/>
    <pivotField showAll="0"/>
    <pivotField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otal Area (sqm.)" fld="4" baseField="0" baseItem="0" numFmtId="164"/>
    <dataField name="Sum of Total Area (sqft)" fld="5" baseField="0" baseItem="0"/>
  </dataFields>
  <formats count="2">
    <format dxfId="2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8EF1E-15E5-4FE2-B616-8027285BBAD3}">
  <dimension ref="A3:C7"/>
  <sheetViews>
    <sheetView workbookViewId="0">
      <selection activeCell="B6" sqref="B6"/>
    </sheetView>
  </sheetViews>
  <sheetFormatPr defaultRowHeight="15" x14ac:dyDescent="0.25"/>
  <cols>
    <col min="1" max="1" width="13.140625" bestFit="1" customWidth="1"/>
    <col min="2" max="2" width="23.140625" style="19" bestFit="1" customWidth="1"/>
    <col min="3" max="3" width="22.28515625" bestFit="1" customWidth="1"/>
  </cols>
  <sheetData>
    <row r="3" spans="1:3" x14ac:dyDescent="0.25">
      <c r="A3" s="18" t="s">
        <v>221</v>
      </c>
      <c r="B3" t="s">
        <v>223</v>
      </c>
      <c r="C3" t="s">
        <v>225</v>
      </c>
    </row>
    <row r="4" spans="1:3" x14ac:dyDescent="0.25">
      <c r="A4" s="1" t="s">
        <v>213</v>
      </c>
      <c r="B4" s="20">
        <v>115683.15</v>
      </c>
      <c r="C4" s="20">
        <v>1245213.4265999997</v>
      </c>
    </row>
    <row r="5" spans="1:3" x14ac:dyDescent="0.25">
      <c r="A5" s="1" t="s">
        <v>114</v>
      </c>
      <c r="B5" s="20">
        <v>185456</v>
      </c>
      <c r="C5" s="20">
        <v>1996248.3839999994</v>
      </c>
    </row>
    <row r="6" spans="1:3" x14ac:dyDescent="0.25">
      <c r="A6" s="1" t="s">
        <v>115</v>
      </c>
      <c r="B6" s="20">
        <v>35921</v>
      </c>
      <c r="C6" s="20">
        <v>386653.64400000015</v>
      </c>
    </row>
    <row r="7" spans="1:3" x14ac:dyDescent="0.25">
      <c r="A7" s="1" t="s">
        <v>222</v>
      </c>
      <c r="B7" s="20">
        <v>337060.15</v>
      </c>
      <c r="C7" s="20">
        <v>3628115.4545999994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4"/>
  <sheetViews>
    <sheetView tabSelected="1" topLeftCell="A2" workbookViewId="0">
      <pane xSplit="4" ySplit="2" topLeftCell="E4" activePane="bottomRight" state="frozen"/>
      <selection activeCell="A2" sqref="A2"/>
      <selection pane="topRight" activeCell="E2" sqref="E2"/>
      <selection pane="bottomLeft" activeCell="A4" sqref="A4"/>
      <selection pane="bottomRight" activeCell="G20" sqref="G20"/>
    </sheetView>
  </sheetViews>
  <sheetFormatPr defaultRowHeight="12.75" x14ac:dyDescent="0.2"/>
  <cols>
    <col min="1" max="1" width="6.5703125" style="3" bestFit="1" customWidth="1"/>
    <col min="2" max="2" width="36.85546875" style="5" bestFit="1" customWidth="1"/>
    <col min="3" max="3" width="8.85546875" style="5" bestFit="1" customWidth="1"/>
    <col min="4" max="4" width="11.42578125" style="3" customWidth="1"/>
    <col min="5" max="5" width="11" style="9" bestFit="1" customWidth="1"/>
    <col min="6" max="6" width="11" style="9" customWidth="1"/>
    <col min="7" max="7" width="21" style="5" bestFit="1" customWidth="1"/>
    <col min="8" max="8" width="33" style="3" bestFit="1" customWidth="1"/>
    <col min="9" max="9" width="15.5703125" style="9" bestFit="1" customWidth="1"/>
    <col min="10" max="10" width="9.28515625" style="9" bestFit="1" customWidth="1"/>
    <col min="11" max="16384" width="9.140625" style="3"/>
  </cols>
  <sheetData>
    <row r="2" spans="1:10" x14ac:dyDescent="0.2">
      <c r="A2" s="26"/>
      <c r="B2" s="26"/>
      <c r="C2" s="2"/>
      <c r="E2" s="9">
        <f>SUBTOTAL(9,E4:E194)</f>
        <v>337060.15</v>
      </c>
      <c r="F2" s="9">
        <f>SUBTOTAL(9,F4:F194)</f>
        <v>3628115.4545999984</v>
      </c>
      <c r="G2" s="25">
        <v>7180110428.880003</v>
      </c>
      <c r="H2" s="9">
        <f>G2/F2</f>
        <v>1979.0192783905256</v>
      </c>
    </row>
    <row r="3" spans="1:10" ht="25.5" x14ac:dyDescent="0.2">
      <c r="A3" s="8" t="s">
        <v>0</v>
      </c>
      <c r="B3" s="8" t="s">
        <v>1</v>
      </c>
      <c r="C3" s="8" t="s">
        <v>113</v>
      </c>
      <c r="D3" s="8" t="s">
        <v>2</v>
      </c>
      <c r="E3" s="10" t="s">
        <v>3</v>
      </c>
      <c r="F3" s="10" t="s">
        <v>224</v>
      </c>
      <c r="G3" s="12" t="s">
        <v>4</v>
      </c>
      <c r="H3" s="8" t="s">
        <v>5</v>
      </c>
      <c r="I3" s="9" t="s">
        <v>287</v>
      </c>
      <c r="J3" s="9" t="s">
        <v>288</v>
      </c>
    </row>
    <row r="4" spans="1:10" x14ac:dyDescent="0.2">
      <c r="A4" s="7">
        <v>1</v>
      </c>
      <c r="B4" s="4" t="s">
        <v>6</v>
      </c>
      <c r="C4" s="4" t="s">
        <v>114</v>
      </c>
      <c r="D4" s="7">
        <v>305</v>
      </c>
      <c r="E4" s="11">
        <v>305</v>
      </c>
      <c r="F4" s="11">
        <f>E4*10.764</f>
        <v>3283.02</v>
      </c>
      <c r="G4" s="4" t="s">
        <v>7</v>
      </c>
      <c r="H4" s="7" t="s">
        <v>8</v>
      </c>
      <c r="I4" s="9">
        <v>11120303.060000001</v>
      </c>
      <c r="J4" s="9">
        <f>I4/F4</f>
        <v>3387.2175801548574</v>
      </c>
    </row>
    <row r="5" spans="1:10" x14ac:dyDescent="0.2">
      <c r="A5" s="7">
        <f>A4+1</f>
        <v>2</v>
      </c>
      <c r="B5" s="4" t="s">
        <v>9</v>
      </c>
      <c r="C5" s="4" t="s">
        <v>114</v>
      </c>
      <c r="D5" s="7">
        <v>305</v>
      </c>
      <c r="E5" s="11">
        <v>305</v>
      </c>
      <c r="F5" s="11">
        <f t="shared" ref="F5:F68" si="0">E5*10.764</f>
        <v>3283.02</v>
      </c>
      <c r="G5" s="4" t="s">
        <v>7</v>
      </c>
      <c r="H5" s="7" t="s">
        <v>8</v>
      </c>
      <c r="I5" s="9">
        <v>11120303.060000001</v>
      </c>
      <c r="J5" s="9">
        <f>I5/F5</f>
        <v>3387.2175801548574</v>
      </c>
    </row>
    <row r="6" spans="1:10" x14ac:dyDescent="0.2">
      <c r="A6" s="7">
        <f t="shared" ref="A6:A69" si="1">A5+1</f>
        <v>3</v>
      </c>
      <c r="B6" s="4" t="s">
        <v>10</v>
      </c>
      <c r="C6" s="4" t="s">
        <v>114</v>
      </c>
      <c r="D6" s="7">
        <v>275</v>
      </c>
      <c r="E6" s="11">
        <v>275</v>
      </c>
      <c r="F6" s="11">
        <f t="shared" si="0"/>
        <v>2960.1</v>
      </c>
      <c r="G6" s="4" t="s">
        <v>7</v>
      </c>
      <c r="H6" s="7" t="s">
        <v>8</v>
      </c>
    </row>
    <row r="7" spans="1:10" x14ac:dyDescent="0.2">
      <c r="A7" s="7">
        <f t="shared" si="1"/>
        <v>4</v>
      </c>
      <c r="B7" s="4" t="s">
        <v>10</v>
      </c>
      <c r="C7" s="4" t="s">
        <v>114</v>
      </c>
      <c r="D7" s="7">
        <v>275</v>
      </c>
      <c r="E7" s="11">
        <v>275</v>
      </c>
      <c r="F7" s="11">
        <f t="shared" si="0"/>
        <v>2960.1</v>
      </c>
      <c r="G7" s="4" t="s">
        <v>7</v>
      </c>
      <c r="H7" s="7" t="s">
        <v>8</v>
      </c>
    </row>
    <row r="8" spans="1:10" x14ac:dyDescent="0.2">
      <c r="A8" s="7">
        <f t="shared" si="1"/>
        <v>5</v>
      </c>
      <c r="B8" s="4" t="s">
        <v>11</v>
      </c>
      <c r="C8" s="4" t="s">
        <v>114</v>
      </c>
      <c r="D8" s="7">
        <v>370</v>
      </c>
      <c r="E8" s="11">
        <v>370</v>
      </c>
      <c r="F8" s="11">
        <f t="shared" si="0"/>
        <v>3982.68</v>
      </c>
      <c r="G8" s="4" t="s">
        <v>7</v>
      </c>
      <c r="H8" s="7" t="s">
        <v>8</v>
      </c>
    </row>
    <row r="9" spans="1:10" x14ac:dyDescent="0.2">
      <c r="A9" s="7">
        <f t="shared" si="1"/>
        <v>6</v>
      </c>
      <c r="B9" s="4" t="s">
        <v>11</v>
      </c>
      <c r="C9" s="4" t="s">
        <v>114</v>
      </c>
      <c r="D9" s="7">
        <v>370</v>
      </c>
      <c r="E9" s="11">
        <v>370</v>
      </c>
      <c r="F9" s="11">
        <f t="shared" si="0"/>
        <v>3982.68</v>
      </c>
      <c r="G9" s="4" t="s">
        <v>7</v>
      </c>
      <c r="H9" s="7" t="s">
        <v>8</v>
      </c>
    </row>
    <row r="10" spans="1:10" x14ac:dyDescent="0.2">
      <c r="A10" s="7">
        <f t="shared" si="1"/>
        <v>7</v>
      </c>
      <c r="B10" s="4" t="s">
        <v>12</v>
      </c>
      <c r="C10" s="4" t="s">
        <v>114</v>
      </c>
      <c r="D10" s="7">
        <v>220</v>
      </c>
      <c r="E10" s="11">
        <v>220</v>
      </c>
      <c r="F10" s="11">
        <f t="shared" si="0"/>
        <v>2368.08</v>
      </c>
      <c r="G10" s="4" t="s">
        <v>7</v>
      </c>
      <c r="H10" s="7" t="s">
        <v>8</v>
      </c>
    </row>
    <row r="11" spans="1:10" x14ac:dyDescent="0.2">
      <c r="A11" s="7">
        <f t="shared" si="1"/>
        <v>8</v>
      </c>
      <c r="B11" s="4" t="s">
        <v>13</v>
      </c>
      <c r="C11" s="4" t="s">
        <v>114</v>
      </c>
      <c r="D11" s="7">
        <v>220</v>
      </c>
      <c r="E11" s="11">
        <v>220</v>
      </c>
      <c r="F11" s="11">
        <f t="shared" si="0"/>
        <v>2368.08</v>
      </c>
      <c r="G11" s="4" t="s">
        <v>7</v>
      </c>
      <c r="H11" s="7" t="s">
        <v>8</v>
      </c>
    </row>
    <row r="12" spans="1:10" x14ac:dyDescent="0.2">
      <c r="A12" s="7">
        <f t="shared" si="1"/>
        <v>9</v>
      </c>
      <c r="B12" s="4" t="s">
        <v>14</v>
      </c>
      <c r="C12" s="4" t="s">
        <v>114</v>
      </c>
      <c r="D12" s="7">
        <v>435</v>
      </c>
      <c r="E12" s="11">
        <v>435</v>
      </c>
      <c r="F12" s="11">
        <f t="shared" si="0"/>
        <v>4682.34</v>
      </c>
      <c r="G12" s="4" t="s">
        <v>7</v>
      </c>
      <c r="H12" s="7" t="s">
        <v>8</v>
      </c>
    </row>
    <row r="13" spans="1:10" x14ac:dyDescent="0.2">
      <c r="A13" s="7">
        <f t="shared" si="1"/>
        <v>10</v>
      </c>
      <c r="B13" s="4" t="s">
        <v>15</v>
      </c>
      <c r="C13" s="4" t="s">
        <v>114</v>
      </c>
      <c r="D13" s="7">
        <v>435</v>
      </c>
      <c r="E13" s="11">
        <v>435</v>
      </c>
      <c r="F13" s="11">
        <f t="shared" si="0"/>
        <v>4682.34</v>
      </c>
      <c r="G13" s="4" t="s">
        <v>7</v>
      </c>
      <c r="H13" s="7" t="s">
        <v>8</v>
      </c>
    </row>
    <row r="14" spans="1:10" x14ac:dyDescent="0.2">
      <c r="A14" s="7">
        <f t="shared" si="1"/>
        <v>11</v>
      </c>
      <c r="B14" s="4" t="s">
        <v>16</v>
      </c>
      <c r="C14" s="4" t="s">
        <v>114</v>
      </c>
      <c r="D14" s="7">
        <v>2527</v>
      </c>
      <c r="E14" s="11">
        <v>2527</v>
      </c>
      <c r="F14" s="11">
        <f t="shared" si="0"/>
        <v>27200.627999999997</v>
      </c>
      <c r="G14" s="4" t="s">
        <v>7</v>
      </c>
      <c r="H14" s="7" t="s">
        <v>17</v>
      </c>
    </row>
    <row r="15" spans="1:10" ht="15" x14ac:dyDescent="0.25">
      <c r="A15" s="7">
        <f t="shared" si="1"/>
        <v>12</v>
      </c>
      <c r="B15" s="4" t="s">
        <v>18</v>
      </c>
      <c r="C15" s="4" t="s">
        <v>114</v>
      </c>
      <c r="D15" s="7">
        <v>2310</v>
      </c>
      <c r="E15" s="11">
        <v>4000</v>
      </c>
      <c r="F15" s="11">
        <f t="shared" si="0"/>
        <v>43056</v>
      </c>
      <c r="G15" s="4" t="s">
        <v>19</v>
      </c>
      <c r="H15" s="7" t="s">
        <v>8</v>
      </c>
      <c r="I15" s="24">
        <v>165631526.56</v>
      </c>
      <c r="J15" s="9">
        <f>I15/F15</f>
        <v>3846.8860683760686</v>
      </c>
    </row>
    <row r="16" spans="1:10" x14ac:dyDescent="0.2">
      <c r="A16" s="7">
        <f t="shared" si="1"/>
        <v>13</v>
      </c>
      <c r="B16" s="4" t="s">
        <v>20</v>
      </c>
      <c r="C16" s="4" t="s">
        <v>114</v>
      </c>
      <c r="D16" s="7">
        <v>1500</v>
      </c>
      <c r="E16" s="11">
        <v>1500</v>
      </c>
      <c r="F16" s="11">
        <f t="shared" si="0"/>
        <v>16145.999999999998</v>
      </c>
      <c r="G16" s="4" t="s">
        <v>7</v>
      </c>
      <c r="H16" s="7" t="s">
        <v>17</v>
      </c>
    </row>
    <row r="17" spans="1:10" x14ac:dyDescent="0.2">
      <c r="A17" s="7">
        <f t="shared" si="1"/>
        <v>14</v>
      </c>
      <c r="B17" s="4" t="s">
        <v>21</v>
      </c>
      <c r="C17" s="4" t="s">
        <v>114</v>
      </c>
      <c r="D17" s="7">
        <v>90</v>
      </c>
      <c r="E17" s="11">
        <v>90</v>
      </c>
      <c r="F17" s="11">
        <f t="shared" si="0"/>
        <v>968.76</v>
      </c>
      <c r="G17" s="4" t="s">
        <v>7</v>
      </c>
      <c r="H17" s="7" t="s">
        <v>8</v>
      </c>
    </row>
    <row r="18" spans="1:10" x14ac:dyDescent="0.2">
      <c r="A18" s="7">
        <f t="shared" si="1"/>
        <v>15</v>
      </c>
      <c r="B18" s="4" t="s">
        <v>22</v>
      </c>
      <c r="C18" s="4" t="s">
        <v>114</v>
      </c>
      <c r="D18" s="7">
        <v>500</v>
      </c>
      <c r="E18" s="11">
        <v>500</v>
      </c>
      <c r="F18" s="11">
        <f t="shared" si="0"/>
        <v>5382</v>
      </c>
      <c r="G18" s="4" t="s">
        <v>7</v>
      </c>
      <c r="H18" s="7" t="s">
        <v>17</v>
      </c>
    </row>
    <row r="19" spans="1:10" x14ac:dyDescent="0.2">
      <c r="A19" s="7">
        <f t="shared" si="1"/>
        <v>16</v>
      </c>
      <c r="B19" s="4" t="s">
        <v>23</v>
      </c>
      <c r="C19" s="4" t="s">
        <v>114</v>
      </c>
      <c r="D19" s="7">
        <v>450</v>
      </c>
      <c r="E19" s="11">
        <v>1500</v>
      </c>
      <c r="F19" s="11">
        <f t="shared" si="0"/>
        <v>16145.999999999998</v>
      </c>
      <c r="G19" s="4" t="s">
        <v>19</v>
      </c>
      <c r="H19" s="7" t="s">
        <v>8</v>
      </c>
    </row>
    <row r="20" spans="1:10" x14ac:dyDescent="0.2">
      <c r="A20" s="7">
        <f t="shared" si="1"/>
        <v>17</v>
      </c>
      <c r="B20" s="4" t="s">
        <v>24</v>
      </c>
      <c r="C20" s="4" t="s">
        <v>114</v>
      </c>
      <c r="D20" s="7">
        <v>400</v>
      </c>
      <c r="E20" s="11">
        <v>400</v>
      </c>
      <c r="F20" s="11">
        <f t="shared" si="0"/>
        <v>4305.5999999999995</v>
      </c>
      <c r="G20" s="4" t="s">
        <v>7</v>
      </c>
      <c r="H20" s="7" t="s">
        <v>8</v>
      </c>
    </row>
    <row r="21" spans="1:10" x14ac:dyDescent="0.2">
      <c r="A21" s="7">
        <f t="shared" si="1"/>
        <v>18</v>
      </c>
      <c r="B21" s="4" t="s">
        <v>25</v>
      </c>
      <c r="C21" s="4" t="s">
        <v>114</v>
      </c>
      <c r="D21" s="7">
        <v>3160</v>
      </c>
      <c r="E21" s="11">
        <v>3160</v>
      </c>
      <c r="F21" s="11">
        <f t="shared" si="0"/>
        <v>34014.239999999998</v>
      </c>
      <c r="G21" s="4" t="s">
        <v>7</v>
      </c>
      <c r="H21" s="7" t="s">
        <v>26</v>
      </c>
    </row>
    <row r="22" spans="1:10" x14ac:dyDescent="0.2">
      <c r="A22" s="7">
        <f t="shared" si="1"/>
        <v>19</v>
      </c>
      <c r="B22" s="4" t="s">
        <v>27</v>
      </c>
      <c r="C22" s="4" t="s">
        <v>114</v>
      </c>
      <c r="D22" s="7">
        <v>600</v>
      </c>
      <c r="E22" s="11">
        <v>600</v>
      </c>
      <c r="F22" s="11">
        <f t="shared" si="0"/>
        <v>6458.4</v>
      </c>
      <c r="G22" s="4" t="s">
        <v>7</v>
      </c>
      <c r="H22" s="7" t="s">
        <v>28</v>
      </c>
    </row>
    <row r="23" spans="1:10" x14ac:dyDescent="0.2">
      <c r="A23" s="7">
        <f t="shared" si="1"/>
        <v>20</v>
      </c>
      <c r="B23" s="4" t="s">
        <v>29</v>
      </c>
      <c r="C23" s="4" t="s">
        <v>114</v>
      </c>
      <c r="D23" s="7">
        <v>1475</v>
      </c>
      <c r="E23" s="11">
        <v>1475</v>
      </c>
      <c r="F23" s="11">
        <f t="shared" si="0"/>
        <v>15876.9</v>
      </c>
      <c r="G23" s="4" t="s">
        <v>7</v>
      </c>
      <c r="H23" s="7" t="s">
        <v>28</v>
      </c>
    </row>
    <row r="24" spans="1:10" x14ac:dyDescent="0.2">
      <c r="A24" s="7">
        <f t="shared" si="1"/>
        <v>21</v>
      </c>
      <c r="B24" s="4" t="s">
        <v>30</v>
      </c>
      <c r="C24" s="4" t="s">
        <v>114</v>
      </c>
      <c r="D24" s="7">
        <v>600</v>
      </c>
      <c r="E24" s="11">
        <v>600</v>
      </c>
      <c r="F24" s="11">
        <f t="shared" si="0"/>
        <v>6458.4</v>
      </c>
      <c r="G24" s="4" t="s">
        <v>7</v>
      </c>
      <c r="H24" s="7" t="s">
        <v>28</v>
      </c>
    </row>
    <row r="25" spans="1:10" x14ac:dyDescent="0.2">
      <c r="A25" s="7">
        <f t="shared" si="1"/>
        <v>22</v>
      </c>
      <c r="B25" s="4" t="s">
        <v>31</v>
      </c>
      <c r="C25" s="4" t="s">
        <v>114</v>
      </c>
      <c r="D25" s="7">
        <v>200</v>
      </c>
      <c r="E25" s="11">
        <v>200</v>
      </c>
      <c r="F25" s="11">
        <f t="shared" si="0"/>
        <v>2152.7999999999997</v>
      </c>
      <c r="G25" s="4" t="s">
        <v>7</v>
      </c>
      <c r="H25" s="7" t="s">
        <v>8</v>
      </c>
    </row>
    <row r="26" spans="1:10" x14ac:dyDescent="0.2">
      <c r="A26" s="7">
        <f t="shared" si="1"/>
        <v>23</v>
      </c>
      <c r="B26" s="4" t="s">
        <v>32</v>
      </c>
      <c r="C26" s="4" t="s">
        <v>114</v>
      </c>
      <c r="D26" s="7">
        <v>200</v>
      </c>
      <c r="E26" s="11">
        <v>200</v>
      </c>
      <c r="F26" s="11">
        <f t="shared" si="0"/>
        <v>2152.7999999999997</v>
      </c>
      <c r="G26" s="4" t="s">
        <v>7</v>
      </c>
      <c r="H26" s="7" t="s">
        <v>8</v>
      </c>
    </row>
    <row r="27" spans="1:10" x14ac:dyDescent="0.2">
      <c r="A27" s="7">
        <f t="shared" si="1"/>
        <v>24</v>
      </c>
      <c r="B27" s="4" t="s">
        <v>33</v>
      </c>
      <c r="C27" s="4" t="s">
        <v>114</v>
      </c>
      <c r="D27" s="7">
        <v>200</v>
      </c>
      <c r="E27" s="11">
        <v>200</v>
      </c>
      <c r="F27" s="11">
        <f t="shared" si="0"/>
        <v>2152.7999999999997</v>
      </c>
      <c r="G27" s="4" t="s">
        <v>7</v>
      </c>
      <c r="H27" s="7" t="s">
        <v>8</v>
      </c>
    </row>
    <row r="28" spans="1:10" x14ac:dyDescent="0.2">
      <c r="A28" s="7">
        <f t="shared" si="1"/>
        <v>25</v>
      </c>
      <c r="B28" s="4" t="s">
        <v>34</v>
      </c>
      <c r="C28" s="4" t="s">
        <v>114</v>
      </c>
      <c r="D28" s="7">
        <v>200</v>
      </c>
      <c r="E28" s="11">
        <v>200</v>
      </c>
      <c r="F28" s="11">
        <f t="shared" si="0"/>
        <v>2152.7999999999997</v>
      </c>
      <c r="G28" s="4" t="s">
        <v>7</v>
      </c>
      <c r="H28" s="7" t="s">
        <v>8</v>
      </c>
    </row>
    <row r="29" spans="1:10" x14ac:dyDescent="0.2">
      <c r="A29" s="7">
        <f t="shared" si="1"/>
        <v>26</v>
      </c>
      <c r="B29" s="4" t="s">
        <v>35</v>
      </c>
      <c r="C29" s="4" t="s">
        <v>114</v>
      </c>
      <c r="D29" s="7">
        <v>200</v>
      </c>
      <c r="E29" s="11">
        <v>200</v>
      </c>
      <c r="F29" s="11">
        <f t="shared" si="0"/>
        <v>2152.7999999999997</v>
      </c>
      <c r="G29" s="4" t="s">
        <v>7</v>
      </c>
      <c r="H29" s="7" t="s">
        <v>8</v>
      </c>
    </row>
    <row r="30" spans="1:10" x14ac:dyDescent="0.2">
      <c r="A30" s="7">
        <f t="shared" si="1"/>
        <v>27</v>
      </c>
      <c r="B30" s="4" t="s">
        <v>36</v>
      </c>
      <c r="C30" s="4" t="s">
        <v>114</v>
      </c>
      <c r="D30" s="7">
        <v>200</v>
      </c>
      <c r="E30" s="11">
        <v>200</v>
      </c>
      <c r="F30" s="11">
        <f t="shared" si="0"/>
        <v>2152.7999999999997</v>
      </c>
      <c r="G30" s="4" t="s">
        <v>7</v>
      </c>
      <c r="H30" s="7" t="s">
        <v>8</v>
      </c>
    </row>
    <row r="31" spans="1:10" x14ac:dyDescent="0.2">
      <c r="A31" s="7">
        <f t="shared" si="1"/>
        <v>28</v>
      </c>
      <c r="B31" s="4" t="s">
        <v>37</v>
      </c>
      <c r="C31" s="4" t="s">
        <v>114</v>
      </c>
      <c r="D31" s="7">
        <v>520</v>
      </c>
      <c r="E31" s="11">
        <v>520</v>
      </c>
      <c r="F31" s="11">
        <f t="shared" si="0"/>
        <v>5597.28</v>
      </c>
      <c r="G31" s="4" t="s">
        <v>7</v>
      </c>
      <c r="H31" s="7" t="s">
        <v>8</v>
      </c>
    </row>
    <row r="32" spans="1:10" x14ac:dyDescent="0.2">
      <c r="A32" s="7">
        <f t="shared" si="1"/>
        <v>29</v>
      </c>
      <c r="B32" s="4" t="s">
        <v>38</v>
      </c>
      <c r="C32" s="4" t="s">
        <v>114</v>
      </c>
      <c r="D32" s="7">
        <v>1650</v>
      </c>
      <c r="E32" s="11">
        <v>1650</v>
      </c>
      <c r="F32" s="11">
        <f t="shared" si="0"/>
        <v>17760.599999999999</v>
      </c>
      <c r="G32" s="4" t="s">
        <v>7</v>
      </c>
      <c r="H32" s="7" t="s">
        <v>8</v>
      </c>
      <c r="I32" s="9">
        <v>21332341.050000001</v>
      </c>
      <c r="J32" s="9">
        <f>I32/F32</f>
        <v>1201.1047515286648</v>
      </c>
    </row>
    <row r="33" spans="1:8" x14ac:dyDescent="0.2">
      <c r="A33" s="7">
        <f t="shared" si="1"/>
        <v>30</v>
      </c>
      <c r="B33" s="4" t="s">
        <v>39</v>
      </c>
      <c r="C33" s="4" t="s">
        <v>114</v>
      </c>
      <c r="D33" s="7">
        <v>480</v>
      </c>
      <c r="E33" s="11">
        <v>960</v>
      </c>
      <c r="F33" s="11">
        <f t="shared" si="0"/>
        <v>10333.439999999999</v>
      </c>
      <c r="G33" s="4" t="s">
        <v>40</v>
      </c>
      <c r="H33" s="7" t="s">
        <v>8</v>
      </c>
    </row>
    <row r="34" spans="1:8" x14ac:dyDescent="0.2">
      <c r="A34" s="7">
        <f t="shared" si="1"/>
        <v>31</v>
      </c>
      <c r="B34" s="4" t="s">
        <v>41</v>
      </c>
      <c r="C34" s="4" t="s">
        <v>114</v>
      </c>
      <c r="D34" s="7">
        <v>210</v>
      </c>
      <c r="E34" s="11">
        <v>210</v>
      </c>
      <c r="F34" s="11">
        <f t="shared" si="0"/>
        <v>2260.44</v>
      </c>
      <c r="G34" s="4" t="s">
        <v>7</v>
      </c>
      <c r="H34" s="7" t="s">
        <v>17</v>
      </c>
    </row>
    <row r="35" spans="1:8" x14ac:dyDescent="0.2">
      <c r="A35" s="7">
        <f t="shared" si="1"/>
        <v>32</v>
      </c>
      <c r="B35" s="4" t="s">
        <v>42</v>
      </c>
      <c r="C35" s="4" t="s">
        <v>114</v>
      </c>
      <c r="D35" s="7">
        <v>430</v>
      </c>
      <c r="E35" s="11">
        <v>900</v>
      </c>
      <c r="F35" s="11">
        <f t="shared" si="0"/>
        <v>9687.5999999999985</v>
      </c>
      <c r="G35" s="4" t="s">
        <v>40</v>
      </c>
      <c r="H35" s="7" t="s">
        <v>8</v>
      </c>
    </row>
    <row r="36" spans="1:8" x14ac:dyDescent="0.2">
      <c r="A36" s="7">
        <f t="shared" si="1"/>
        <v>33</v>
      </c>
      <c r="B36" s="4" t="s">
        <v>43</v>
      </c>
      <c r="C36" s="4" t="s">
        <v>114</v>
      </c>
      <c r="D36" s="7">
        <v>430</v>
      </c>
      <c r="E36" s="11">
        <v>900</v>
      </c>
      <c r="F36" s="11">
        <f t="shared" si="0"/>
        <v>9687.5999999999985</v>
      </c>
      <c r="G36" s="4" t="s">
        <v>40</v>
      </c>
      <c r="H36" s="7" t="s">
        <v>8</v>
      </c>
    </row>
    <row r="37" spans="1:8" x14ac:dyDescent="0.2">
      <c r="A37" s="7">
        <f t="shared" si="1"/>
        <v>34</v>
      </c>
      <c r="B37" s="4" t="s">
        <v>44</v>
      </c>
      <c r="C37" s="4" t="s">
        <v>114</v>
      </c>
      <c r="D37" s="7">
        <v>430</v>
      </c>
      <c r="E37" s="11">
        <v>900</v>
      </c>
      <c r="F37" s="11">
        <f t="shared" si="0"/>
        <v>9687.5999999999985</v>
      </c>
      <c r="G37" s="4" t="s">
        <v>40</v>
      </c>
      <c r="H37" s="7" t="s">
        <v>8</v>
      </c>
    </row>
    <row r="38" spans="1:8" x14ac:dyDescent="0.2">
      <c r="A38" s="7">
        <f t="shared" si="1"/>
        <v>35</v>
      </c>
      <c r="B38" s="4" t="s">
        <v>45</v>
      </c>
      <c r="C38" s="4" t="s">
        <v>114</v>
      </c>
      <c r="D38" s="7">
        <v>430</v>
      </c>
      <c r="E38" s="11">
        <v>900</v>
      </c>
      <c r="F38" s="11">
        <f t="shared" si="0"/>
        <v>9687.5999999999985</v>
      </c>
      <c r="G38" s="4" t="s">
        <v>40</v>
      </c>
      <c r="H38" s="7" t="s">
        <v>8</v>
      </c>
    </row>
    <row r="39" spans="1:8" x14ac:dyDescent="0.2">
      <c r="A39" s="7">
        <f t="shared" si="1"/>
        <v>36</v>
      </c>
      <c r="B39" s="4" t="s">
        <v>46</v>
      </c>
      <c r="C39" s="4" t="s">
        <v>114</v>
      </c>
      <c r="D39" s="7">
        <v>430</v>
      </c>
      <c r="E39" s="11">
        <v>900</v>
      </c>
      <c r="F39" s="11">
        <f t="shared" si="0"/>
        <v>9687.5999999999985</v>
      </c>
      <c r="G39" s="4" t="s">
        <v>40</v>
      </c>
      <c r="H39" s="7" t="s">
        <v>8</v>
      </c>
    </row>
    <row r="40" spans="1:8" x14ac:dyDescent="0.2">
      <c r="A40" s="7">
        <f t="shared" si="1"/>
        <v>37</v>
      </c>
      <c r="B40" s="4" t="s">
        <v>47</v>
      </c>
      <c r="C40" s="4" t="s">
        <v>114</v>
      </c>
      <c r="D40" s="7">
        <v>430</v>
      </c>
      <c r="E40" s="11">
        <v>900</v>
      </c>
      <c r="F40" s="11">
        <f t="shared" si="0"/>
        <v>9687.5999999999985</v>
      </c>
      <c r="G40" s="4" t="s">
        <v>40</v>
      </c>
      <c r="H40" s="7" t="s">
        <v>8</v>
      </c>
    </row>
    <row r="41" spans="1:8" x14ac:dyDescent="0.2">
      <c r="A41" s="7">
        <f t="shared" si="1"/>
        <v>38</v>
      </c>
      <c r="B41" s="4" t="s">
        <v>48</v>
      </c>
      <c r="C41" s="4" t="s">
        <v>114</v>
      </c>
      <c r="D41" s="7">
        <v>115</v>
      </c>
      <c r="E41" s="11">
        <v>115</v>
      </c>
      <c r="F41" s="11">
        <f t="shared" si="0"/>
        <v>1237.8599999999999</v>
      </c>
      <c r="G41" s="4" t="s">
        <v>7</v>
      </c>
      <c r="H41" s="7" t="s">
        <v>8</v>
      </c>
    </row>
    <row r="42" spans="1:8" x14ac:dyDescent="0.2">
      <c r="A42" s="7">
        <f t="shared" si="1"/>
        <v>39</v>
      </c>
      <c r="B42" s="4" t="s">
        <v>49</v>
      </c>
      <c r="C42" s="4" t="s">
        <v>114</v>
      </c>
      <c r="D42" s="7">
        <v>375</v>
      </c>
      <c r="E42" s="11">
        <v>375</v>
      </c>
      <c r="F42" s="11">
        <f t="shared" si="0"/>
        <v>4036.4999999999995</v>
      </c>
      <c r="G42" s="4" t="s">
        <v>7</v>
      </c>
      <c r="H42" s="7" t="s">
        <v>8</v>
      </c>
    </row>
    <row r="43" spans="1:8" x14ac:dyDescent="0.2">
      <c r="A43" s="7">
        <f t="shared" si="1"/>
        <v>40</v>
      </c>
      <c r="B43" s="4" t="s">
        <v>50</v>
      </c>
      <c r="C43" s="4" t="s">
        <v>114</v>
      </c>
      <c r="D43" s="7">
        <v>375</v>
      </c>
      <c r="E43" s="11">
        <v>375</v>
      </c>
      <c r="F43" s="11">
        <f t="shared" si="0"/>
        <v>4036.4999999999995</v>
      </c>
      <c r="G43" s="4" t="s">
        <v>7</v>
      </c>
      <c r="H43" s="7" t="s">
        <v>8</v>
      </c>
    </row>
    <row r="44" spans="1:8" x14ac:dyDescent="0.2">
      <c r="A44" s="7">
        <f t="shared" si="1"/>
        <v>41</v>
      </c>
      <c r="B44" s="4" t="s">
        <v>51</v>
      </c>
      <c r="C44" s="4" t="s">
        <v>114</v>
      </c>
      <c r="D44" s="7">
        <v>1225</v>
      </c>
      <c r="E44" s="11">
        <v>1225</v>
      </c>
      <c r="F44" s="11">
        <f t="shared" si="0"/>
        <v>13185.9</v>
      </c>
      <c r="G44" s="4" t="s">
        <v>7</v>
      </c>
      <c r="H44" s="7" t="s">
        <v>17</v>
      </c>
    </row>
    <row r="45" spans="1:8" x14ac:dyDescent="0.2">
      <c r="A45" s="7">
        <f t="shared" si="1"/>
        <v>42</v>
      </c>
      <c r="B45" s="4" t="s">
        <v>52</v>
      </c>
      <c r="C45" s="4" t="s">
        <v>114</v>
      </c>
      <c r="D45" s="7">
        <v>450</v>
      </c>
      <c r="E45" s="11">
        <v>450</v>
      </c>
      <c r="F45" s="11">
        <f t="shared" si="0"/>
        <v>4843.7999999999993</v>
      </c>
      <c r="G45" s="4" t="s">
        <v>7</v>
      </c>
      <c r="H45" s="7" t="s">
        <v>17</v>
      </c>
    </row>
    <row r="46" spans="1:8" x14ac:dyDescent="0.2">
      <c r="A46" s="7">
        <f t="shared" si="1"/>
        <v>43</v>
      </c>
      <c r="B46" s="4" t="s">
        <v>53</v>
      </c>
      <c r="C46" s="4" t="s">
        <v>114</v>
      </c>
      <c r="D46" s="7">
        <v>35</v>
      </c>
      <c r="E46" s="11">
        <v>35</v>
      </c>
      <c r="F46" s="11">
        <f t="shared" si="0"/>
        <v>376.73999999999995</v>
      </c>
      <c r="G46" s="4" t="s">
        <v>7</v>
      </c>
      <c r="H46" s="7" t="s">
        <v>8</v>
      </c>
    </row>
    <row r="47" spans="1:8" x14ac:dyDescent="0.2">
      <c r="A47" s="7">
        <f t="shared" si="1"/>
        <v>44</v>
      </c>
      <c r="B47" s="4" t="s">
        <v>54</v>
      </c>
      <c r="C47" s="4" t="s">
        <v>114</v>
      </c>
      <c r="D47" s="7">
        <v>300</v>
      </c>
      <c r="E47" s="11">
        <v>300</v>
      </c>
      <c r="F47" s="11">
        <f t="shared" si="0"/>
        <v>3229.2</v>
      </c>
      <c r="G47" s="4" t="s">
        <v>7</v>
      </c>
      <c r="H47" s="7" t="s">
        <v>8</v>
      </c>
    </row>
    <row r="48" spans="1:8" x14ac:dyDescent="0.2">
      <c r="A48" s="7">
        <f t="shared" si="1"/>
        <v>45</v>
      </c>
      <c r="B48" s="4" t="s">
        <v>55</v>
      </c>
      <c r="C48" s="4" t="s">
        <v>114</v>
      </c>
      <c r="D48" s="7">
        <v>385</v>
      </c>
      <c r="E48" s="11">
        <v>850</v>
      </c>
      <c r="F48" s="11">
        <f t="shared" si="0"/>
        <v>9149.4</v>
      </c>
      <c r="G48" s="4" t="s">
        <v>40</v>
      </c>
      <c r="H48" s="7" t="s">
        <v>8</v>
      </c>
    </row>
    <row r="49" spans="1:10" x14ac:dyDescent="0.2">
      <c r="A49" s="7">
        <f t="shared" si="1"/>
        <v>46</v>
      </c>
      <c r="B49" s="4" t="s">
        <v>56</v>
      </c>
      <c r="C49" s="4" t="s">
        <v>114</v>
      </c>
      <c r="D49" s="7">
        <v>3870</v>
      </c>
      <c r="E49" s="11">
        <v>5000</v>
      </c>
      <c r="F49" s="11">
        <f t="shared" si="0"/>
        <v>53820</v>
      </c>
      <c r="G49" s="4" t="s">
        <v>40</v>
      </c>
      <c r="H49" s="7" t="s">
        <v>57</v>
      </c>
    </row>
    <row r="50" spans="1:10" x14ac:dyDescent="0.2">
      <c r="A50" s="7">
        <f t="shared" si="1"/>
        <v>47</v>
      </c>
      <c r="B50" s="4" t="s">
        <v>58</v>
      </c>
      <c r="C50" s="4" t="s">
        <v>114</v>
      </c>
      <c r="D50" s="7">
        <v>5220</v>
      </c>
      <c r="E50" s="11">
        <v>21800</v>
      </c>
      <c r="F50" s="11">
        <f t="shared" si="0"/>
        <v>234655.19999999998</v>
      </c>
      <c r="G50" s="4" t="s">
        <v>59</v>
      </c>
      <c r="H50" s="7" t="s">
        <v>60</v>
      </c>
    </row>
    <row r="51" spans="1:10" x14ac:dyDescent="0.2">
      <c r="A51" s="7">
        <f t="shared" si="1"/>
        <v>48</v>
      </c>
      <c r="B51" s="4" t="s">
        <v>61</v>
      </c>
      <c r="C51" s="4" t="s">
        <v>114</v>
      </c>
      <c r="D51" s="7">
        <v>5220</v>
      </c>
      <c r="E51" s="11">
        <v>21800</v>
      </c>
      <c r="F51" s="11">
        <f t="shared" si="0"/>
        <v>234655.19999999998</v>
      </c>
      <c r="G51" s="4" t="s">
        <v>59</v>
      </c>
      <c r="H51" s="7" t="s">
        <v>60</v>
      </c>
    </row>
    <row r="52" spans="1:10" x14ac:dyDescent="0.2">
      <c r="A52" s="7">
        <f t="shared" si="1"/>
        <v>49</v>
      </c>
      <c r="B52" s="4" t="s">
        <v>62</v>
      </c>
      <c r="C52" s="4" t="s">
        <v>114</v>
      </c>
      <c r="D52" s="7">
        <v>5220</v>
      </c>
      <c r="E52" s="11">
        <v>21800</v>
      </c>
      <c r="F52" s="11">
        <f t="shared" si="0"/>
        <v>234655.19999999998</v>
      </c>
      <c r="G52" s="4" t="s">
        <v>59</v>
      </c>
      <c r="H52" s="7" t="s">
        <v>60</v>
      </c>
    </row>
    <row r="53" spans="1:10" x14ac:dyDescent="0.2">
      <c r="A53" s="7">
        <f t="shared" si="1"/>
        <v>50</v>
      </c>
      <c r="B53" s="4" t="s">
        <v>63</v>
      </c>
      <c r="C53" s="4" t="s">
        <v>114</v>
      </c>
      <c r="D53" s="7">
        <v>5220</v>
      </c>
      <c r="E53" s="11">
        <v>21800</v>
      </c>
      <c r="F53" s="11">
        <f t="shared" si="0"/>
        <v>234655.19999999998</v>
      </c>
      <c r="G53" s="4" t="s">
        <v>59</v>
      </c>
      <c r="H53" s="7" t="s">
        <v>60</v>
      </c>
    </row>
    <row r="54" spans="1:10" x14ac:dyDescent="0.2">
      <c r="A54" s="7">
        <f t="shared" si="1"/>
        <v>51</v>
      </c>
      <c r="B54" s="4" t="s">
        <v>64</v>
      </c>
      <c r="C54" s="4" t="s">
        <v>114</v>
      </c>
      <c r="D54" s="7">
        <v>5220</v>
      </c>
      <c r="E54" s="11">
        <v>21800</v>
      </c>
      <c r="F54" s="11">
        <f t="shared" si="0"/>
        <v>234655.19999999998</v>
      </c>
      <c r="G54" s="4" t="s">
        <v>59</v>
      </c>
      <c r="H54" s="7" t="s">
        <v>60</v>
      </c>
    </row>
    <row r="55" spans="1:10" x14ac:dyDescent="0.2">
      <c r="A55" s="7">
        <f t="shared" si="1"/>
        <v>52</v>
      </c>
      <c r="B55" s="4" t="s">
        <v>65</v>
      </c>
      <c r="C55" s="4" t="s">
        <v>114</v>
      </c>
      <c r="D55" s="7">
        <v>5220</v>
      </c>
      <c r="E55" s="11">
        <v>21800</v>
      </c>
      <c r="F55" s="11">
        <f t="shared" si="0"/>
        <v>234655.19999999998</v>
      </c>
      <c r="G55" s="4" t="s">
        <v>59</v>
      </c>
      <c r="H55" s="7" t="s">
        <v>60</v>
      </c>
    </row>
    <row r="56" spans="1:10" x14ac:dyDescent="0.2">
      <c r="A56" s="7">
        <f t="shared" si="1"/>
        <v>53</v>
      </c>
      <c r="B56" s="4" t="s">
        <v>66</v>
      </c>
      <c r="C56" s="4" t="s">
        <v>114</v>
      </c>
      <c r="D56" s="7">
        <v>430</v>
      </c>
      <c r="E56" s="11">
        <v>430</v>
      </c>
      <c r="F56" s="11">
        <f t="shared" si="0"/>
        <v>4628.5199999999995</v>
      </c>
      <c r="G56" s="4" t="s">
        <v>7</v>
      </c>
      <c r="H56" s="7" t="s">
        <v>17</v>
      </c>
    </row>
    <row r="57" spans="1:10" x14ac:dyDescent="0.2">
      <c r="A57" s="7">
        <f t="shared" si="1"/>
        <v>54</v>
      </c>
      <c r="B57" s="4" t="s">
        <v>67</v>
      </c>
      <c r="C57" s="4" t="s">
        <v>114</v>
      </c>
      <c r="D57" s="7">
        <v>875</v>
      </c>
      <c r="E57" s="11">
        <v>875</v>
      </c>
      <c r="F57" s="11">
        <f t="shared" si="0"/>
        <v>9418.5</v>
      </c>
      <c r="G57" s="4" t="s">
        <v>7</v>
      </c>
      <c r="H57" s="7" t="s">
        <v>8</v>
      </c>
    </row>
    <row r="58" spans="1:10" x14ac:dyDescent="0.2">
      <c r="A58" s="7">
        <f t="shared" si="1"/>
        <v>55</v>
      </c>
      <c r="B58" s="4" t="s">
        <v>68</v>
      </c>
      <c r="C58" s="4" t="s">
        <v>114</v>
      </c>
      <c r="D58" s="7">
        <v>2400</v>
      </c>
      <c r="E58" s="11">
        <v>7200</v>
      </c>
      <c r="F58" s="11">
        <f t="shared" si="0"/>
        <v>77500.799999999988</v>
      </c>
      <c r="G58" s="4" t="s">
        <v>69</v>
      </c>
      <c r="H58" s="7" t="s">
        <v>8</v>
      </c>
      <c r="I58" s="9">
        <v>600911287.96000004</v>
      </c>
      <c r="J58" s="9">
        <f>I58/F58</f>
        <v>7753.6140008877346</v>
      </c>
    </row>
    <row r="59" spans="1:10" x14ac:dyDescent="0.2">
      <c r="A59" s="7">
        <f t="shared" si="1"/>
        <v>56</v>
      </c>
      <c r="B59" s="4" t="s">
        <v>70</v>
      </c>
      <c r="C59" s="4" t="s">
        <v>114</v>
      </c>
      <c r="D59" s="7">
        <v>615</v>
      </c>
      <c r="E59" s="11">
        <v>615</v>
      </c>
      <c r="F59" s="11">
        <f t="shared" si="0"/>
        <v>6619.86</v>
      </c>
      <c r="G59" s="4" t="s">
        <v>7</v>
      </c>
      <c r="H59" s="7" t="s">
        <v>8</v>
      </c>
    </row>
    <row r="60" spans="1:10" x14ac:dyDescent="0.2">
      <c r="A60" s="7">
        <f t="shared" si="1"/>
        <v>57</v>
      </c>
      <c r="B60" s="4" t="s">
        <v>71</v>
      </c>
      <c r="C60" s="4" t="s">
        <v>114</v>
      </c>
      <c r="D60" s="7">
        <v>1130</v>
      </c>
      <c r="E60" s="11">
        <v>2260</v>
      </c>
      <c r="F60" s="11">
        <f t="shared" si="0"/>
        <v>24326.639999999999</v>
      </c>
      <c r="G60" s="4" t="s">
        <v>7</v>
      </c>
      <c r="H60" s="7" t="s">
        <v>17</v>
      </c>
    </row>
    <row r="61" spans="1:10" x14ac:dyDescent="0.2">
      <c r="A61" s="7">
        <f t="shared" si="1"/>
        <v>58</v>
      </c>
      <c r="B61" s="4" t="s">
        <v>72</v>
      </c>
      <c r="C61" s="4" t="s">
        <v>114</v>
      </c>
      <c r="D61" s="7">
        <v>64</v>
      </c>
      <c r="E61" s="11">
        <v>64</v>
      </c>
      <c r="F61" s="11">
        <f t="shared" si="0"/>
        <v>688.89599999999996</v>
      </c>
      <c r="G61" s="4" t="s">
        <v>7</v>
      </c>
      <c r="H61" s="7" t="s">
        <v>8</v>
      </c>
    </row>
    <row r="62" spans="1:10" x14ac:dyDescent="0.2">
      <c r="A62" s="7">
        <f t="shared" si="1"/>
        <v>59</v>
      </c>
      <c r="B62" s="4" t="s">
        <v>73</v>
      </c>
      <c r="C62" s="4" t="s">
        <v>114</v>
      </c>
      <c r="D62" s="7">
        <v>950</v>
      </c>
      <c r="E62" s="11">
        <v>1400</v>
      </c>
      <c r="F62" s="11">
        <f t="shared" si="0"/>
        <v>15069.599999999999</v>
      </c>
      <c r="G62" s="4" t="s">
        <v>40</v>
      </c>
      <c r="H62" s="7" t="s">
        <v>8</v>
      </c>
    </row>
    <row r="63" spans="1:10" x14ac:dyDescent="0.2">
      <c r="A63" s="7">
        <f t="shared" si="1"/>
        <v>60</v>
      </c>
      <c r="B63" s="4" t="s">
        <v>74</v>
      </c>
      <c r="C63" s="4" t="s">
        <v>114</v>
      </c>
      <c r="D63" s="7">
        <v>380</v>
      </c>
      <c r="E63" s="11">
        <v>380</v>
      </c>
      <c r="F63" s="11">
        <f t="shared" si="0"/>
        <v>4090.3199999999997</v>
      </c>
      <c r="G63" s="4" t="s">
        <v>7</v>
      </c>
      <c r="H63" s="7" t="s">
        <v>8</v>
      </c>
    </row>
    <row r="64" spans="1:10" x14ac:dyDescent="0.2">
      <c r="A64" s="7">
        <f t="shared" si="1"/>
        <v>61</v>
      </c>
      <c r="B64" s="4" t="s">
        <v>75</v>
      </c>
      <c r="C64" s="4" t="s">
        <v>114</v>
      </c>
      <c r="D64" s="7">
        <v>85</v>
      </c>
      <c r="E64" s="11">
        <v>85</v>
      </c>
      <c r="F64" s="11">
        <f t="shared" si="0"/>
        <v>914.93999999999994</v>
      </c>
      <c r="G64" s="4" t="s">
        <v>7</v>
      </c>
      <c r="H64" s="7" t="s">
        <v>8</v>
      </c>
    </row>
    <row r="65" spans="1:10" x14ac:dyDescent="0.2">
      <c r="A65" s="7">
        <f t="shared" si="1"/>
        <v>62</v>
      </c>
      <c r="B65" s="4" t="s">
        <v>76</v>
      </c>
      <c r="C65" s="4" t="s">
        <v>114</v>
      </c>
      <c r="D65" s="7">
        <v>85</v>
      </c>
      <c r="E65" s="11">
        <v>85</v>
      </c>
      <c r="F65" s="11">
        <f t="shared" si="0"/>
        <v>914.93999999999994</v>
      </c>
      <c r="G65" s="4" t="s">
        <v>7</v>
      </c>
      <c r="H65" s="7" t="s">
        <v>8</v>
      </c>
    </row>
    <row r="66" spans="1:10" x14ac:dyDescent="0.2">
      <c r="A66" s="7">
        <f t="shared" si="1"/>
        <v>63</v>
      </c>
      <c r="B66" s="4" t="s">
        <v>77</v>
      </c>
      <c r="C66" s="4" t="s">
        <v>114</v>
      </c>
      <c r="D66" s="7">
        <v>85</v>
      </c>
      <c r="E66" s="11">
        <v>85</v>
      </c>
      <c r="F66" s="11">
        <f t="shared" si="0"/>
        <v>914.93999999999994</v>
      </c>
      <c r="G66" s="4" t="s">
        <v>7</v>
      </c>
      <c r="H66" s="7" t="s">
        <v>8</v>
      </c>
    </row>
    <row r="67" spans="1:10" x14ac:dyDescent="0.2">
      <c r="A67" s="7">
        <f t="shared" si="1"/>
        <v>64</v>
      </c>
      <c r="B67" s="4" t="s">
        <v>78</v>
      </c>
      <c r="C67" s="4" t="s">
        <v>114</v>
      </c>
      <c r="D67" s="7">
        <v>85</v>
      </c>
      <c r="E67" s="11">
        <v>85</v>
      </c>
      <c r="F67" s="11">
        <f t="shared" si="0"/>
        <v>914.93999999999994</v>
      </c>
      <c r="G67" s="4" t="s">
        <v>7</v>
      </c>
      <c r="H67" s="7" t="s">
        <v>8</v>
      </c>
    </row>
    <row r="68" spans="1:10" x14ac:dyDescent="0.2">
      <c r="A68" s="7">
        <f t="shared" si="1"/>
        <v>65</v>
      </c>
      <c r="B68" s="4" t="s">
        <v>79</v>
      </c>
      <c r="C68" s="4" t="s">
        <v>114</v>
      </c>
      <c r="D68" s="7">
        <v>315</v>
      </c>
      <c r="E68" s="11">
        <v>315</v>
      </c>
      <c r="F68" s="11">
        <f t="shared" si="0"/>
        <v>3390.66</v>
      </c>
      <c r="G68" s="4" t="s">
        <v>7</v>
      </c>
      <c r="H68" s="7" t="s">
        <v>8</v>
      </c>
    </row>
    <row r="69" spans="1:10" ht="15" x14ac:dyDescent="0.25">
      <c r="A69" s="7">
        <f t="shared" si="1"/>
        <v>66</v>
      </c>
      <c r="B69" s="4" t="s">
        <v>80</v>
      </c>
      <c r="C69" s="4" t="s">
        <v>114</v>
      </c>
      <c r="D69" s="7">
        <v>2500</v>
      </c>
      <c r="E69" s="11">
        <v>2550</v>
      </c>
      <c r="F69" s="11">
        <f t="shared" ref="F69:F132" si="2">E69*10.764</f>
        <v>27448.199999999997</v>
      </c>
      <c r="G69" s="4" t="s">
        <v>7</v>
      </c>
      <c r="H69" s="7" t="s">
        <v>17</v>
      </c>
      <c r="I69" s="24">
        <v>46173453.090000004</v>
      </c>
      <c r="J69" s="9">
        <f>I69/F69</f>
        <v>1682.2033171574096</v>
      </c>
    </row>
    <row r="70" spans="1:10" x14ac:dyDescent="0.2">
      <c r="A70" s="7">
        <f t="shared" ref="A70:A133" si="3">A69+1</f>
        <v>67</v>
      </c>
      <c r="B70" s="4" t="s">
        <v>82</v>
      </c>
      <c r="C70" s="4" t="s">
        <v>115</v>
      </c>
      <c r="E70" s="11">
        <v>2043</v>
      </c>
      <c r="F70" s="11">
        <f t="shared" si="2"/>
        <v>21990.851999999999</v>
      </c>
      <c r="G70" s="4" t="s">
        <v>19</v>
      </c>
      <c r="H70" s="7" t="s">
        <v>8</v>
      </c>
    </row>
    <row r="71" spans="1:10" x14ac:dyDescent="0.2">
      <c r="A71" s="7">
        <f t="shared" si="3"/>
        <v>68</v>
      </c>
      <c r="B71" s="4" t="s">
        <v>83</v>
      </c>
      <c r="C71" s="4" t="s">
        <v>115</v>
      </c>
      <c r="E71" s="11">
        <v>2001</v>
      </c>
      <c r="F71" s="11">
        <f t="shared" si="2"/>
        <v>21538.763999999999</v>
      </c>
      <c r="G71" s="4" t="s">
        <v>19</v>
      </c>
      <c r="H71" s="7" t="s">
        <v>8</v>
      </c>
    </row>
    <row r="72" spans="1:10" x14ac:dyDescent="0.2">
      <c r="A72" s="7">
        <f t="shared" si="3"/>
        <v>69</v>
      </c>
      <c r="B72" s="4" t="s">
        <v>84</v>
      </c>
      <c r="C72" s="4" t="s">
        <v>115</v>
      </c>
      <c r="E72" s="11">
        <v>2001</v>
      </c>
      <c r="F72" s="11">
        <f t="shared" si="2"/>
        <v>21538.763999999999</v>
      </c>
      <c r="G72" s="4" t="s">
        <v>19</v>
      </c>
      <c r="H72" s="7" t="s">
        <v>8</v>
      </c>
    </row>
    <row r="73" spans="1:10" x14ac:dyDescent="0.2">
      <c r="A73" s="7">
        <f t="shared" si="3"/>
        <v>70</v>
      </c>
      <c r="B73" s="4" t="s">
        <v>85</v>
      </c>
      <c r="C73" s="4" t="s">
        <v>115</v>
      </c>
      <c r="E73" s="11">
        <v>2085</v>
      </c>
      <c r="F73" s="11">
        <f t="shared" si="2"/>
        <v>22442.94</v>
      </c>
      <c r="G73" s="4" t="s">
        <v>19</v>
      </c>
      <c r="H73" s="7" t="s">
        <v>8</v>
      </c>
    </row>
    <row r="74" spans="1:10" x14ac:dyDescent="0.2">
      <c r="A74" s="7">
        <f t="shared" si="3"/>
        <v>71</v>
      </c>
      <c r="B74" s="4" t="s">
        <v>86</v>
      </c>
      <c r="C74" s="4" t="s">
        <v>115</v>
      </c>
      <c r="E74" s="11">
        <v>13440</v>
      </c>
      <c r="F74" s="11">
        <f t="shared" si="2"/>
        <v>144668.16</v>
      </c>
      <c r="G74" s="4" t="s">
        <v>19</v>
      </c>
      <c r="H74" s="7" t="s">
        <v>8</v>
      </c>
    </row>
    <row r="75" spans="1:10" x14ac:dyDescent="0.2">
      <c r="A75" s="7">
        <f t="shared" si="3"/>
        <v>72</v>
      </c>
      <c r="B75" s="4" t="s">
        <v>87</v>
      </c>
      <c r="C75" s="4" t="s">
        <v>115</v>
      </c>
      <c r="E75" s="11">
        <v>1080</v>
      </c>
      <c r="F75" s="11">
        <f t="shared" si="2"/>
        <v>11625.119999999999</v>
      </c>
      <c r="G75" s="4" t="s">
        <v>88</v>
      </c>
      <c r="H75" s="7" t="s">
        <v>8</v>
      </c>
    </row>
    <row r="76" spans="1:10" x14ac:dyDescent="0.2">
      <c r="A76" s="7">
        <f t="shared" si="3"/>
        <v>73</v>
      </c>
      <c r="B76" s="4" t="s">
        <v>54</v>
      </c>
      <c r="C76" s="4" t="s">
        <v>115</v>
      </c>
      <c r="E76" s="11">
        <v>311</v>
      </c>
      <c r="F76" s="11">
        <f t="shared" si="2"/>
        <v>3347.6039999999998</v>
      </c>
      <c r="G76" s="4" t="s">
        <v>88</v>
      </c>
      <c r="H76" s="7" t="s">
        <v>8</v>
      </c>
    </row>
    <row r="77" spans="1:10" x14ac:dyDescent="0.2">
      <c r="A77" s="7">
        <f t="shared" si="3"/>
        <v>74</v>
      </c>
      <c r="B77" s="4" t="s">
        <v>89</v>
      </c>
      <c r="C77" s="4" t="s">
        <v>115</v>
      </c>
      <c r="E77" s="11">
        <v>192</v>
      </c>
      <c r="F77" s="11">
        <f t="shared" si="2"/>
        <v>2066.6880000000001</v>
      </c>
      <c r="G77" s="4" t="s">
        <v>88</v>
      </c>
      <c r="H77" s="7" t="s">
        <v>8</v>
      </c>
    </row>
    <row r="78" spans="1:10" x14ac:dyDescent="0.2">
      <c r="A78" s="7">
        <f t="shared" si="3"/>
        <v>75</v>
      </c>
      <c r="B78" s="4" t="s">
        <v>90</v>
      </c>
      <c r="C78" s="4" t="s">
        <v>115</v>
      </c>
      <c r="E78" s="11">
        <v>223</v>
      </c>
      <c r="F78" s="11">
        <f t="shared" si="2"/>
        <v>2400.3719999999998</v>
      </c>
      <c r="G78" s="4" t="s">
        <v>88</v>
      </c>
      <c r="H78" s="7" t="s">
        <v>8</v>
      </c>
    </row>
    <row r="79" spans="1:10" x14ac:dyDescent="0.2">
      <c r="A79" s="7">
        <f t="shared" si="3"/>
        <v>76</v>
      </c>
      <c r="B79" s="4" t="s">
        <v>91</v>
      </c>
      <c r="C79" s="4" t="s">
        <v>115</v>
      </c>
      <c r="E79" s="11">
        <v>560</v>
      </c>
      <c r="F79" s="11">
        <f t="shared" si="2"/>
        <v>6027.8399999999992</v>
      </c>
      <c r="G79" s="4" t="s">
        <v>40</v>
      </c>
      <c r="H79" s="7" t="s">
        <v>8</v>
      </c>
      <c r="I79" s="9">
        <v>6524673</v>
      </c>
      <c r="J79" s="9">
        <f>I79/F79</f>
        <v>1082.4230570154484</v>
      </c>
    </row>
    <row r="80" spans="1:10" x14ac:dyDescent="0.2">
      <c r="A80" s="7">
        <f t="shared" si="3"/>
        <v>77</v>
      </c>
      <c r="B80" s="4" t="s">
        <v>92</v>
      </c>
      <c r="C80" s="4" t="s">
        <v>115</v>
      </c>
      <c r="E80" s="11">
        <v>560</v>
      </c>
      <c r="F80" s="11">
        <f t="shared" si="2"/>
        <v>6027.8399999999992</v>
      </c>
      <c r="G80" s="4" t="s">
        <v>40</v>
      </c>
      <c r="H80" s="7" t="s">
        <v>8</v>
      </c>
      <c r="I80" s="9">
        <v>6524673</v>
      </c>
      <c r="J80" s="9">
        <f>I80/F80</f>
        <v>1082.4230570154484</v>
      </c>
    </row>
    <row r="81" spans="1:10" x14ac:dyDescent="0.2">
      <c r="A81" s="7">
        <f t="shared" si="3"/>
        <v>78</v>
      </c>
      <c r="B81" s="4" t="s">
        <v>93</v>
      </c>
      <c r="C81" s="4" t="s">
        <v>115</v>
      </c>
      <c r="E81" s="11">
        <v>560</v>
      </c>
      <c r="F81" s="11">
        <f t="shared" si="2"/>
        <v>6027.8399999999992</v>
      </c>
      <c r="G81" s="4" t="s">
        <v>40</v>
      </c>
      <c r="H81" s="7" t="s">
        <v>8</v>
      </c>
      <c r="I81" s="9">
        <v>6524673</v>
      </c>
      <c r="J81" s="9">
        <f>I81/F81</f>
        <v>1082.4230570154484</v>
      </c>
    </row>
    <row r="82" spans="1:10" x14ac:dyDescent="0.2">
      <c r="A82" s="7">
        <f t="shared" si="3"/>
        <v>79</v>
      </c>
      <c r="B82" s="4" t="s">
        <v>94</v>
      </c>
      <c r="C82" s="4" t="s">
        <v>115</v>
      </c>
      <c r="E82" s="11">
        <v>560</v>
      </c>
      <c r="F82" s="11">
        <f t="shared" si="2"/>
        <v>6027.8399999999992</v>
      </c>
      <c r="G82" s="4" t="s">
        <v>40</v>
      </c>
      <c r="H82" s="7" t="s">
        <v>8</v>
      </c>
    </row>
    <row r="83" spans="1:10" x14ac:dyDescent="0.2">
      <c r="A83" s="7">
        <f t="shared" si="3"/>
        <v>80</v>
      </c>
      <c r="B83" s="4" t="s">
        <v>95</v>
      </c>
      <c r="C83" s="4" t="s">
        <v>115</v>
      </c>
      <c r="E83" s="11">
        <v>560</v>
      </c>
      <c r="F83" s="11">
        <f t="shared" si="2"/>
        <v>6027.8399999999992</v>
      </c>
      <c r="G83" s="4" t="s">
        <v>40</v>
      </c>
      <c r="H83" s="7" t="s">
        <v>8</v>
      </c>
    </row>
    <row r="84" spans="1:10" x14ac:dyDescent="0.2">
      <c r="A84" s="7">
        <f t="shared" si="3"/>
        <v>81</v>
      </c>
      <c r="B84" s="4" t="s">
        <v>96</v>
      </c>
      <c r="C84" s="4" t="s">
        <v>115</v>
      </c>
      <c r="E84" s="11">
        <v>560</v>
      </c>
      <c r="F84" s="11">
        <f t="shared" si="2"/>
        <v>6027.8399999999992</v>
      </c>
      <c r="G84" s="4" t="s">
        <v>40</v>
      </c>
      <c r="H84" s="7" t="s">
        <v>8</v>
      </c>
    </row>
    <row r="85" spans="1:10" x14ac:dyDescent="0.2">
      <c r="A85" s="7">
        <f t="shared" si="3"/>
        <v>82</v>
      </c>
      <c r="B85" s="4" t="s">
        <v>97</v>
      </c>
      <c r="C85" s="4" t="s">
        <v>115</v>
      </c>
      <c r="E85" s="11">
        <v>560</v>
      </c>
      <c r="F85" s="11">
        <f t="shared" si="2"/>
        <v>6027.8399999999992</v>
      </c>
      <c r="G85" s="4" t="s">
        <v>40</v>
      </c>
      <c r="H85" s="7" t="s">
        <v>8</v>
      </c>
    </row>
    <row r="86" spans="1:10" x14ac:dyDescent="0.2">
      <c r="A86" s="7">
        <f t="shared" si="3"/>
        <v>83</v>
      </c>
      <c r="B86" s="4" t="s">
        <v>98</v>
      </c>
      <c r="C86" s="4" t="s">
        <v>115</v>
      </c>
      <c r="E86" s="11">
        <v>560</v>
      </c>
      <c r="F86" s="11">
        <f t="shared" si="2"/>
        <v>6027.8399999999992</v>
      </c>
      <c r="G86" s="4" t="s">
        <v>40</v>
      </c>
      <c r="H86" s="7" t="s">
        <v>8</v>
      </c>
    </row>
    <row r="87" spans="1:10" x14ac:dyDescent="0.2">
      <c r="A87" s="7">
        <f t="shared" si="3"/>
        <v>84</v>
      </c>
      <c r="B87" s="4" t="s">
        <v>99</v>
      </c>
      <c r="C87" s="4" t="s">
        <v>115</v>
      </c>
      <c r="E87" s="11">
        <v>800</v>
      </c>
      <c r="F87" s="11">
        <f t="shared" si="2"/>
        <v>8611.1999999999989</v>
      </c>
      <c r="G87" s="4" t="s">
        <v>88</v>
      </c>
      <c r="H87" s="7" t="s">
        <v>101</v>
      </c>
    </row>
    <row r="88" spans="1:10" x14ac:dyDescent="0.2">
      <c r="A88" s="7">
        <f t="shared" si="3"/>
        <v>85</v>
      </c>
      <c r="B88" s="4" t="s">
        <v>100</v>
      </c>
      <c r="C88" s="4" t="s">
        <v>115</v>
      </c>
      <c r="E88" s="11">
        <v>800</v>
      </c>
      <c r="F88" s="11">
        <f t="shared" si="2"/>
        <v>8611.1999999999989</v>
      </c>
      <c r="G88" s="4" t="s">
        <v>88</v>
      </c>
      <c r="H88" s="7" t="s">
        <v>101</v>
      </c>
    </row>
    <row r="89" spans="1:10" x14ac:dyDescent="0.2">
      <c r="A89" s="7">
        <f t="shared" si="3"/>
        <v>86</v>
      </c>
      <c r="B89" s="4" t="s">
        <v>102</v>
      </c>
      <c r="C89" s="4" t="s">
        <v>115</v>
      </c>
      <c r="E89" s="11">
        <v>1680</v>
      </c>
      <c r="F89" s="11">
        <f t="shared" si="2"/>
        <v>18083.52</v>
      </c>
      <c r="G89" s="4" t="s">
        <v>88</v>
      </c>
      <c r="H89" s="7" t="s">
        <v>17</v>
      </c>
    </row>
    <row r="90" spans="1:10" x14ac:dyDescent="0.2">
      <c r="A90" s="7">
        <f t="shared" si="3"/>
        <v>87</v>
      </c>
      <c r="B90" s="4" t="s">
        <v>103</v>
      </c>
      <c r="C90" s="4" t="s">
        <v>115</v>
      </c>
      <c r="E90" s="11">
        <v>428</v>
      </c>
      <c r="F90" s="11">
        <f t="shared" si="2"/>
        <v>4606.9919999999993</v>
      </c>
      <c r="G90" s="4" t="s">
        <v>88</v>
      </c>
      <c r="H90" s="7" t="s">
        <v>8</v>
      </c>
    </row>
    <row r="91" spans="1:10" x14ac:dyDescent="0.2">
      <c r="A91" s="7">
        <f t="shared" si="3"/>
        <v>88</v>
      </c>
      <c r="B91" s="4" t="s">
        <v>104</v>
      </c>
      <c r="C91" s="4" t="s">
        <v>115</v>
      </c>
      <c r="E91" s="11">
        <v>115</v>
      </c>
      <c r="F91" s="11">
        <f t="shared" si="2"/>
        <v>1237.8599999999999</v>
      </c>
      <c r="G91" s="4" t="s">
        <v>88</v>
      </c>
      <c r="H91" s="7" t="s">
        <v>17</v>
      </c>
    </row>
    <row r="92" spans="1:10" x14ac:dyDescent="0.2">
      <c r="A92" s="7">
        <f t="shared" si="3"/>
        <v>89</v>
      </c>
      <c r="B92" s="4" t="s">
        <v>105</v>
      </c>
      <c r="C92" s="4" t="s">
        <v>115</v>
      </c>
      <c r="E92" s="11">
        <v>2200</v>
      </c>
      <c r="F92" s="11">
        <f t="shared" si="2"/>
        <v>23680.799999999999</v>
      </c>
      <c r="G92" s="4" t="s">
        <v>107</v>
      </c>
      <c r="H92" s="7" t="s">
        <v>8</v>
      </c>
    </row>
    <row r="93" spans="1:10" ht="15" x14ac:dyDescent="0.25">
      <c r="A93" s="7">
        <f t="shared" si="3"/>
        <v>90</v>
      </c>
      <c r="B93" s="4" t="s">
        <v>106</v>
      </c>
      <c r="C93" s="4" t="s">
        <v>115</v>
      </c>
      <c r="E93" s="11">
        <v>472</v>
      </c>
      <c r="F93" s="11">
        <f t="shared" si="2"/>
        <v>5080.6079999999993</v>
      </c>
      <c r="G93" s="4" t="s">
        <v>107</v>
      </c>
      <c r="H93" s="7" t="s">
        <v>8</v>
      </c>
      <c r="I93" s="24">
        <v>8888839</v>
      </c>
      <c r="J93" s="9">
        <f>I93/F93</f>
        <v>1749.5620602888475</v>
      </c>
    </row>
    <row r="94" spans="1:10" x14ac:dyDescent="0.2">
      <c r="A94" s="7">
        <f t="shared" si="3"/>
        <v>91</v>
      </c>
      <c r="B94" s="4" t="s">
        <v>108</v>
      </c>
      <c r="C94" s="4" t="s">
        <v>115</v>
      </c>
      <c r="E94" s="11">
        <v>170</v>
      </c>
      <c r="F94" s="11">
        <f t="shared" si="2"/>
        <v>1829.8799999999999</v>
      </c>
      <c r="G94" s="4" t="s">
        <v>88</v>
      </c>
      <c r="H94" s="7" t="s">
        <v>111</v>
      </c>
    </row>
    <row r="95" spans="1:10" x14ac:dyDescent="0.2">
      <c r="A95" s="7">
        <f t="shared" si="3"/>
        <v>92</v>
      </c>
      <c r="B95" s="4" t="s">
        <v>109</v>
      </c>
      <c r="C95" s="4" t="s">
        <v>115</v>
      </c>
      <c r="E95" s="11">
        <v>800</v>
      </c>
      <c r="F95" s="11">
        <f t="shared" si="2"/>
        <v>8611.1999999999989</v>
      </c>
      <c r="G95" s="4" t="s">
        <v>40</v>
      </c>
      <c r="H95" s="7" t="s">
        <v>111</v>
      </c>
    </row>
    <row r="96" spans="1:10" x14ac:dyDescent="0.2">
      <c r="A96" s="7">
        <f t="shared" si="3"/>
        <v>93</v>
      </c>
      <c r="B96" s="4" t="s">
        <v>110</v>
      </c>
      <c r="C96" s="4" t="s">
        <v>115</v>
      </c>
      <c r="E96" s="11">
        <v>200</v>
      </c>
      <c r="F96" s="11">
        <f t="shared" si="2"/>
        <v>2152.7999999999997</v>
      </c>
      <c r="G96" s="4" t="s">
        <v>88</v>
      </c>
      <c r="H96" s="7" t="s">
        <v>111</v>
      </c>
    </row>
    <row r="97" spans="1:8" x14ac:dyDescent="0.2">
      <c r="A97" s="7">
        <f t="shared" si="3"/>
        <v>94</v>
      </c>
      <c r="B97" s="4" t="s">
        <v>112</v>
      </c>
      <c r="C97" s="4" t="s">
        <v>115</v>
      </c>
      <c r="E97" s="11">
        <v>400</v>
      </c>
      <c r="F97" s="11">
        <f t="shared" si="2"/>
        <v>4305.5999999999995</v>
      </c>
      <c r="G97" s="4" t="s">
        <v>88</v>
      </c>
      <c r="H97" s="7" t="s">
        <v>111</v>
      </c>
    </row>
    <row r="98" spans="1:8" x14ac:dyDescent="0.2">
      <c r="A98" s="7">
        <f t="shared" si="3"/>
        <v>95</v>
      </c>
      <c r="B98" s="5" t="s">
        <v>116</v>
      </c>
      <c r="C98" s="4" t="s">
        <v>213</v>
      </c>
      <c r="D98" s="7"/>
      <c r="E98" s="15">
        <v>1176</v>
      </c>
      <c r="F98" s="11">
        <f t="shared" si="2"/>
        <v>12658.464</v>
      </c>
      <c r="H98" s="16" t="s">
        <v>214</v>
      </c>
    </row>
    <row r="99" spans="1:8" x14ac:dyDescent="0.2">
      <c r="A99" s="7">
        <f t="shared" si="3"/>
        <v>96</v>
      </c>
      <c r="B99" s="5" t="s">
        <v>117</v>
      </c>
      <c r="C99" s="4" t="s">
        <v>213</v>
      </c>
      <c r="D99" s="7"/>
      <c r="E99" s="15">
        <v>189</v>
      </c>
      <c r="F99" s="11">
        <f t="shared" si="2"/>
        <v>2034.396</v>
      </c>
      <c r="H99" s="16" t="s">
        <v>214</v>
      </c>
    </row>
    <row r="100" spans="1:8" ht="25.5" x14ac:dyDescent="0.2">
      <c r="A100" s="7">
        <f t="shared" si="3"/>
        <v>97</v>
      </c>
      <c r="B100" s="17" t="s">
        <v>118</v>
      </c>
      <c r="C100" s="4" t="s">
        <v>213</v>
      </c>
      <c r="D100" s="7"/>
      <c r="E100" s="15">
        <v>1022</v>
      </c>
      <c r="F100" s="11">
        <f t="shared" si="2"/>
        <v>11000.807999999999</v>
      </c>
      <c r="H100" s="16" t="s">
        <v>214</v>
      </c>
    </row>
    <row r="101" spans="1:8" x14ac:dyDescent="0.2">
      <c r="A101" s="7">
        <f t="shared" si="3"/>
        <v>98</v>
      </c>
      <c r="B101" s="5" t="s">
        <v>119</v>
      </c>
      <c r="C101" s="4" t="s">
        <v>213</v>
      </c>
      <c r="D101" s="7"/>
      <c r="E101" s="15">
        <v>48</v>
      </c>
      <c r="F101" s="11">
        <f t="shared" si="2"/>
        <v>516.67200000000003</v>
      </c>
      <c r="H101" s="16" t="s">
        <v>8</v>
      </c>
    </row>
    <row r="102" spans="1:8" x14ac:dyDescent="0.2">
      <c r="A102" s="7">
        <f t="shared" si="3"/>
        <v>99</v>
      </c>
      <c r="B102" s="5" t="s">
        <v>120</v>
      </c>
      <c r="C102" s="4" t="s">
        <v>213</v>
      </c>
      <c r="D102" s="7"/>
      <c r="E102" s="15">
        <v>63</v>
      </c>
      <c r="F102" s="11">
        <f t="shared" si="2"/>
        <v>678.13199999999995</v>
      </c>
      <c r="H102" s="16" t="s">
        <v>8</v>
      </c>
    </row>
    <row r="103" spans="1:8" x14ac:dyDescent="0.2">
      <c r="A103" s="7">
        <f t="shared" si="3"/>
        <v>100</v>
      </c>
      <c r="B103" s="5" t="s">
        <v>121</v>
      </c>
      <c r="C103" s="4" t="s">
        <v>213</v>
      </c>
      <c r="D103" s="7"/>
      <c r="E103" s="15">
        <v>16</v>
      </c>
      <c r="F103" s="11">
        <f t="shared" si="2"/>
        <v>172.22399999999999</v>
      </c>
      <c r="H103" s="16" t="s">
        <v>8</v>
      </c>
    </row>
    <row r="104" spans="1:8" x14ac:dyDescent="0.2">
      <c r="A104" s="7">
        <f t="shared" si="3"/>
        <v>101</v>
      </c>
      <c r="B104" s="5" t="s">
        <v>122</v>
      </c>
      <c r="C104" s="4" t="s">
        <v>213</v>
      </c>
      <c r="D104" s="7"/>
      <c r="E104" s="15">
        <v>144</v>
      </c>
      <c r="F104" s="11">
        <f t="shared" si="2"/>
        <v>1550.0159999999998</v>
      </c>
      <c r="H104" s="16" t="s">
        <v>8</v>
      </c>
    </row>
    <row r="105" spans="1:8" x14ac:dyDescent="0.2">
      <c r="A105" s="7">
        <f t="shared" si="3"/>
        <v>102</v>
      </c>
      <c r="B105" s="5" t="s">
        <v>123</v>
      </c>
      <c r="C105" s="4" t="s">
        <v>213</v>
      </c>
      <c r="D105" s="7"/>
      <c r="E105" s="15">
        <v>208</v>
      </c>
      <c r="F105" s="11">
        <f t="shared" si="2"/>
        <v>2238.9119999999998</v>
      </c>
      <c r="H105" s="16" t="s">
        <v>214</v>
      </c>
    </row>
    <row r="106" spans="1:8" x14ac:dyDescent="0.2">
      <c r="A106" s="7">
        <f t="shared" si="3"/>
        <v>103</v>
      </c>
      <c r="B106" s="5" t="s">
        <v>124</v>
      </c>
      <c r="C106" s="4" t="s">
        <v>213</v>
      </c>
      <c r="D106" s="7"/>
      <c r="E106" s="15">
        <v>208</v>
      </c>
      <c r="F106" s="11">
        <f t="shared" si="2"/>
        <v>2238.9119999999998</v>
      </c>
      <c r="H106" s="16" t="s">
        <v>214</v>
      </c>
    </row>
    <row r="107" spans="1:8" x14ac:dyDescent="0.2">
      <c r="A107" s="7">
        <f t="shared" si="3"/>
        <v>104</v>
      </c>
      <c r="B107" s="5" t="s">
        <v>125</v>
      </c>
      <c r="C107" s="4" t="s">
        <v>213</v>
      </c>
      <c r="D107" s="7"/>
      <c r="E107" s="15">
        <v>78</v>
      </c>
      <c r="F107" s="11">
        <f t="shared" si="2"/>
        <v>839.59199999999998</v>
      </c>
      <c r="H107" s="16" t="s">
        <v>214</v>
      </c>
    </row>
    <row r="108" spans="1:8" x14ac:dyDescent="0.2">
      <c r="A108" s="7">
        <f t="shared" si="3"/>
        <v>105</v>
      </c>
      <c r="B108" s="5" t="s">
        <v>126</v>
      </c>
      <c r="C108" s="4" t="s">
        <v>213</v>
      </c>
      <c r="D108" s="7"/>
      <c r="E108" s="15">
        <v>480</v>
      </c>
      <c r="F108" s="11">
        <f t="shared" si="2"/>
        <v>5166.7199999999993</v>
      </c>
      <c r="H108" s="16" t="s">
        <v>214</v>
      </c>
    </row>
    <row r="109" spans="1:8" x14ac:dyDescent="0.2">
      <c r="A109" s="7">
        <f t="shared" si="3"/>
        <v>106</v>
      </c>
      <c r="B109" s="5" t="s">
        <v>127</v>
      </c>
      <c r="C109" s="4" t="s">
        <v>213</v>
      </c>
      <c r="D109" s="7"/>
      <c r="E109" s="15">
        <v>480</v>
      </c>
      <c r="F109" s="11">
        <f t="shared" si="2"/>
        <v>5166.7199999999993</v>
      </c>
      <c r="H109" s="16" t="s">
        <v>214</v>
      </c>
    </row>
    <row r="110" spans="1:8" x14ac:dyDescent="0.2">
      <c r="A110" s="7">
        <f t="shared" si="3"/>
        <v>107</v>
      </c>
      <c r="B110" s="5" t="s">
        <v>128</v>
      </c>
      <c r="C110" s="4" t="s">
        <v>213</v>
      </c>
      <c r="D110" s="7"/>
      <c r="E110" s="15">
        <v>480</v>
      </c>
      <c r="F110" s="11">
        <f t="shared" si="2"/>
        <v>5166.7199999999993</v>
      </c>
      <c r="H110" s="16" t="s">
        <v>214</v>
      </c>
    </row>
    <row r="111" spans="1:8" x14ac:dyDescent="0.2">
      <c r="A111" s="7">
        <f t="shared" si="3"/>
        <v>108</v>
      </c>
      <c r="B111" s="5" t="s">
        <v>129</v>
      </c>
      <c r="C111" s="4" t="s">
        <v>213</v>
      </c>
      <c r="D111" s="7"/>
      <c r="E111" s="15">
        <v>360</v>
      </c>
      <c r="F111" s="11">
        <f t="shared" si="2"/>
        <v>3875.04</v>
      </c>
      <c r="H111" s="16" t="s">
        <v>214</v>
      </c>
    </row>
    <row r="112" spans="1:8" x14ac:dyDescent="0.2">
      <c r="A112" s="7">
        <f t="shared" si="3"/>
        <v>109</v>
      </c>
      <c r="B112" s="5" t="s">
        <v>130</v>
      </c>
      <c r="C112" s="4" t="s">
        <v>213</v>
      </c>
      <c r="D112" s="7"/>
      <c r="E112" s="15">
        <v>8418</v>
      </c>
      <c r="F112" s="11">
        <f t="shared" si="2"/>
        <v>90611.351999999999</v>
      </c>
      <c r="H112" s="16" t="s">
        <v>214</v>
      </c>
    </row>
    <row r="113" spans="1:10" x14ac:dyDescent="0.2">
      <c r="A113" s="7">
        <f t="shared" si="3"/>
        <v>110</v>
      </c>
      <c r="B113" s="5" t="s">
        <v>131</v>
      </c>
      <c r="C113" s="4" t="s">
        <v>213</v>
      </c>
      <c r="D113" s="7"/>
      <c r="E113" s="15">
        <v>4182</v>
      </c>
      <c r="F113" s="11">
        <f t="shared" si="2"/>
        <v>45015.047999999995</v>
      </c>
      <c r="H113" s="16" t="s">
        <v>214</v>
      </c>
    </row>
    <row r="114" spans="1:10" x14ac:dyDescent="0.2">
      <c r="A114" s="7">
        <f t="shared" si="3"/>
        <v>111</v>
      </c>
      <c r="B114" s="5" t="s">
        <v>132</v>
      </c>
      <c r="C114" s="4" t="s">
        <v>213</v>
      </c>
      <c r="D114" s="7"/>
      <c r="E114" s="15">
        <v>30</v>
      </c>
      <c r="F114" s="11">
        <f t="shared" si="2"/>
        <v>322.91999999999996</v>
      </c>
      <c r="H114" s="16" t="s">
        <v>8</v>
      </c>
    </row>
    <row r="115" spans="1:10" x14ac:dyDescent="0.2">
      <c r="A115" s="7">
        <f t="shared" si="3"/>
        <v>112</v>
      </c>
      <c r="B115" s="5" t="s">
        <v>133</v>
      </c>
      <c r="C115" s="4" t="s">
        <v>213</v>
      </c>
      <c r="E115" s="15">
        <v>30</v>
      </c>
      <c r="F115" s="11">
        <f t="shared" si="2"/>
        <v>322.91999999999996</v>
      </c>
      <c r="H115" s="16" t="s">
        <v>8</v>
      </c>
    </row>
    <row r="116" spans="1:10" x14ac:dyDescent="0.2">
      <c r="A116" s="7">
        <f t="shared" si="3"/>
        <v>113</v>
      </c>
      <c r="B116" s="5" t="s">
        <v>134</v>
      </c>
      <c r="C116" s="4" t="s">
        <v>213</v>
      </c>
      <c r="E116" s="15">
        <v>12120</v>
      </c>
      <c r="F116" s="11">
        <f t="shared" si="2"/>
        <v>130459.68</v>
      </c>
      <c r="H116" s="16" t="s">
        <v>215</v>
      </c>
    </row>
    <row r="117" spans="1:10" x14ac:dyDescent="0.2">
      <c r="A117" s="7">
        <f t="shared" si="3"/>
        <v>114</v>
      </c>
      <c r="B117" s="5" t="s">
        <v>135</v>
      </c>
      <c r="C117" s="4" t="s">
        <v>213</v>
      </c>
      <c r="E117" s="15">
        <v>1058</v>
      </c>
      <c r="F117" s="11">
        <f t="shared" si="2"/>
        <v>11388.312</v>
      </c>
      <c r="H117" s="16" t="s">
        <v>8</v>
      </c>
    </row>
    <row r="118" spans="1:10" x14ac:dyDescent="0.2">
      <c r="A118" s="7">
        <f t="shared" si="3"/>
        <v>115</v>
      </c>
      <c r="B118" s="5" t="s">
        <v>136</v>
      </c>
      <c r="C118" s="4" t="s">
        <v>213</v>
      </c>
      <c r="E118" s="15">
        <v>550</v>
      </c>
      <c r="F118" s="11">
        <f t="shared" si="2"/>
        <v>5920.2</v>
      </c>
      <c r="H118" s="16" t="s">
        <v>216</v>
      </c>
    </row>
    <row r="119" spans="1:10" x14ac:dyDescent="0.2">
      <c r="A119" s="7">
        <f t="shared" si="3"/>
        <v>116</v>
      </c>
      <c r="B119" s="5" t="s">
        <v>137</v>
      </c>
      <c r="C119" s="4" t="s">
        <v>213</v>
      </c>
      <c r="E119" s="15">
        <v>468</v>
      </c>
      <c r="F119" s="11">
        <f t="shared" si="2"/>
        <v>5037.5519999999997</v>
      </c>
      <c r="H119" s="16" t="s">
        <v>8</v>
      </c>
    </row>
    <row r="120" spans="1:10" x14ac:dyDescent="0.2">
      <c r="A120" s="7">
        <f t="shared" si="3"/>
        <v>117</v>
      </c>
      <c r="B120" s="5" t="s">
        <v>138</v>
      </c>
      <c r="C120" s="4" t="s">
        <v>213</v>
      </c>
      <c r="E120" s="15">
        <v>45</v>
      </c>
      <c r="F120" s="11">
        <f t="shared" si="2"/>
        <v>484.38</v>
      </c>
      <c r="H120" s="16" t="s">
        <v>8</v>
      </c>
    </row>
    <row r="121" spans="1:10" x14ac:dyDescent="0.2">
      <c r="A121" s="7">
        <f t="shared" si="3"/>
        <v>118</v>
      </c>
      <c r="B121" s="5" t="s">
        <v>139</v>
      </c>
      <c r="C121" s="4" t="s">
        <v>213</v>
      </c>
      <c r="E121" s="15">
        <v>3600</v>
      </c>
      <c r="F121" s="11">
        <f t="shared" si="2"/>
        <v>38750.399999999994</v>
      </c>
      <c r="H121" s="16" t="s">
        <v>217</v>
      </c>
    </row>
    <row r="122" spans="1:10" x14ac:dyDescent="0.2">
      <c r="A122" s="7">
        <f t="shared" si="3"/>
        <v>119</v>
      </c>
      <c r="B122" s="5" t="s">
        <v>140</v>
      </c>
      <c r="C122" s="4" t="s">
        <v>213</v>
      </c>
      <c r="E122" s="15">
        <v>4680</v>
      </c>
      <c r="F122" s="11">
        <f t="shared" si="2"/>
        <v>50375.519999999997</v>
      </c>
      <c r="H122" s="16" t="s">
        <v>217</v>
      </c>
    </row>
    <row r="123" spans="1:10" x14ac:dyDescent="0.2">
      <c r="A123" s="7">
        <f t="shared" si="3"/>
        <v>120</v>
      </c>
      <c r="B123" s="5" t="s">
        <v>141</v>
      </c>
      <c r="C123" s="4" t="s">
        <v>213</v>
      </c>
      <c r="E123" s="15">
        <v>18</v>
      </c>
      <c r="F123" s="11">
        <f t="shared" si="2"/>
        <v>193.75199999999998</v>
      </c>
      <c r="H123" s="16" t="s">
        <v>8</v>
      </c>
    </row>
    <row r="124" spans="1:10" x14ac:dyDescent="0.2">
      <c r="A124" s="7">
        <f t="shared" si="3"/>
        <v>121</v>
      </c>
      <c r="B124" s="5" t="s">
        <v>142</v>
      </c>
      <c r="C124" s="4" t="s">
        <v>213</v>
      </c>
      <c r="E124" s="15">
        <v>27</v>
      </c>
      <c r="F124" s="11">
        <f t="shared" si="2"/>
        <v>290.62799999999999</v>
      </c>
      <c r="H124" s="16" t="s">
        <v>8</v>
      </c>
    </row>
    <row r="125" spans="1:10" ht="15" x14ac:dyDescent="0.25">
      <c r="A125" s="7">
        <f t="shared" si="3"/>
        <v>122</v>
      </c>
      <c r="B125" s="5" t="s">
        <v>143</v>
      </c>
      <c r="C125" s="4" t="s">
        <v>213</v>
      </c>
      <c r="E125" s="15">
        <v>2116</v>
      </c>
      <c r="F125" s="11">
        <f t="shared" si="2"/>
        <v>22776.624</v>
      </c>
      <c r="H125" s="16" t="s">
        <v>214</v>
      </c>
      <c r="I125" s="24">
        <v>21330196</v>
      </c>
      <c r="J125" s="9">
        <f>I125/F125</f>
        <v>936.49506616959559</v>
      </c>
    </row>
    <row r="126" spans="1:10" x14ac:dyDescent="0.2">
      <c r="A126" s="7">
        <f t="shared" si="3"/>
        <v>123</v>
      </c>
      <c r="B126" s="5" t="s">
        <v>144</v>
      </c>
      <c r="C126" s="4" t="s">
        <v>213</v>
      </c>
      <c r="E126" s="15">
        <v>84</v>
      </c>
      <c r="F126" s="11">
        <f t="shared" si="2"/>
        <v>904.17599999999993</v>
      </c>
      <c r="H126" s="16" t="s">
        <v>214</v>
      </c>
    </row>
    <row r="127" spans="1:10" x14ac:dyDescent="0.2">
      <c r="A127" s="7">
        <f t="shared" si="3"/>
        <v>124</v>
      </c>
      <c r="B127" s="5" t="s">
        <v>145</v>
      </c>
      <c r="C127" s="4" t="s">
        <v>213</v>
      </c>
      <c r="E127" s="15">
        <v>1296</v>
      </c>
      <c r="F127" s="11">
        <f t="shared" si="2"/>
        <v>13950.143999999998</v>
      </c>
      <c r="H127" s="16" t="s">
        <v>8</v>
      </c>
    </row>
    <row r="128" spans="1:10" x14ac:dyDescent="0.2">
      <c r="A128" s="7">
        <f t="shared" si="3"/>
        <v>125</v>
      </c>
      <c r="B128" s="5" t="s">
        <v>146</v>
      </c>
      <c r="C128" s="4" t="s">
        <v>213</v>
      </c>
      <c r="E128" s="15">
        <v>490</v>
      </c>
      <c r="F128" s="11">
        <f t="shared" si="2"/>
        <v>5274.36</v>
      </c>
      <c r="H128" s="16" t="s">
        <v>214</v>
      </c>
    </row>
    <row r="129" spans="1:8" x14ac:dyDescent="0.2">
      <c r="A129" s="7">
        <f t="shared" si="3"/>
        <v>126</v>
      </c>
      <c r="B129" s="5" t="s">
        <v>147</v>
      </c>
      <c r="C129" s="4" t="s">
        <v>213</v>
      </c>
      <c r="E129" s="15">
        <v>630</v>
      </c>
      <c r="F129" s="11">
        <f t="shared" si="2"/>
        <v>6781.32</v>
      </c>
      <c r="H129" s="16" t="s">
        <v>8</v>
      </c>
    </row>
    <row r="130" spans="1:8" x14ac:dyDescent="0.2">
      <c r="A130" s="7">
        <f t="shared" si="3"/>
        <v>127</v>
      </c>
      <c r="B130" s="5" t="s">
        <v>148</v>
      </c>
      <c r="C130" s="4" t="s">
        <v>213</v>
      </c>
      <c r="E130" s="15">
        <v>1632</v>
      </c>
      <c r="F130" s="11">
        <f t="shared" si="2"/>
        <v>17566.847999999998</v>
      </c>
      <c r="H130" s="16" t="s">
        <v>8</v>
      </c>
    </row>
    <row r="131" spans="1:8" x14ac:dyDescent="0.2">
      <c r="A131" s="7">
        <f t="shared" si="3"/>
        <v>128</v>
      </c>
      <c r="B131" s="5" t="s">
        <v>149</v>
      </c>
      <c r="C131" s="4" t="s">
        <v>213</v>
      </c>
      <c r="E131" s="15">
        <v>70</v>
      </c>
      <c r="F131" s="11">
        <f t="shared" si="2"/>
        <v>753.4799999999999</v>
      </c>
      <c r="H131" s="16" t="s">
        <v>8</v>
      </c>
    </row>
    <row r="132" spans="1:8" x14ac:dyDescent="0.2">
      <c r="A132" s="7">
        <f t="shared" si="3"/>
        <v>129</v>
      </c>
      <c r="B132" s="5" t="s">
        <v>150</v>
      </c>
      <c r="C132" s="4" t="s">
        <v>213</v>
      </c>
      <c r="E132" s="15">
        <v>1190</v>
      </c>
      <c r="F132" s="11">
        <f t="shared" si="2"/>
        <v>12809.16</v>
      </c>
      <c r="H132" s="16" t="s">
        <v>214</v>
      </c>
    </row>
    <row r="133" spans="1:8" x14ac:dyDescent="0.2">
      <c r="A133" s="7">
        <f t="shared" si="3"/>
        <v>130</v>
      </c>
      <c r="B133" s="5" t="s">
        <v>151</v>
      </c>
      <c r="C133" s="4" t="s">
        <v>213</v>
      </c>
      <c r="E133" s="15">
        <v>4800</v>
      </c>
      <c r="F133" s="11">
        <f t="shared" ref="F133:F194" si="4">E133*10.764</f>
        <v>51667.199999999997</v>
      </c>
      <c r="H133" s="16" t="s">
        <v>8</v>
      </c>
    </row>
    <row r="134" spans="1:8" x14ac:dyDescent="0.2">
      <c r="A134" s="7">
        <f t="shared" ref="A134:A194" si="5">A133+1</f>
        <v>131</v>
      </c>
      <c r="B134" s="5" t="s">
        <v>152</v>
      </c>
      <c r="C134" s="4" t="s">
        <v>213</v>
      </c>
      <c r="E134" s="15">
        <v>4250</v>
      </c>
      <c r="F134" s="11">
        <f t="shared" si="4"/>
        <v>45747</v>
      </c>
      <c r="H134" s="16" t="s">
        <v>218</v>
      </c>
    </row>
    <row r="135" spans="1:8" x14ac:dyDescent="0.2">
      <c r="A135" s="7">
        <f t="shared" si="5"/>
        <v>132</v>
      </c>
      <c r="B135" s="5" t="s">
        <v>153</v>
      </c>
      <c r="C135" s="4" t="s">
        <v>213</v>
      </c>
      <c r="E135" s="15">
        <v>80</v>
      </c>
      <c r="F135" s="11">
        <f t="shared" si="4"/>
        <v>861.11999999999989</v>
      </c>
      <c r="H135" s="16" t="s">
        <v>8</v>
      </c>
    </row>
    <row r="136" spans="1:8" x14ac:dyDescent="0.2">
      <c r="A136" s="7">
        <f t="shared" si="5"/>
        <v>133</v>
      </c>
      <c r="B136" s="5" t="s">
        <v>154</v>
      </c>
      <c r="C136" s="4" t="s">
        <v>213</v>
      </c>
      <c r="E136" s="15">
        <v>1332</v>
      </c>
      <c r="F136" s="11">
        <f t="shared" si="4"/>
        <v>14337.647999999999</v>
      </c>
      <c r="H136" s="16" t="s">
        <v>8</v>
      </c>
    </row>
    <row r="137" spans="1:8" x14ac:dyDescent="0.2">
      <c r="A137" s="7">
        <f t="shared" si="5"/>
        <v>134</v>
      </c>
      <c r="B137" s="5" t="s">
        <v>155</v>
      </c>
      <c r="C137" s="4" t="s">
        <v>213</v>
      </c>
      <c r="E137" s="15">
        <v>1070</v>
      </c>
      <c r="F137" s="11">
        <f t="shared" si="4"/>
        <v>11517.48</v>
      </c>
      <c r="H137" s="16" t="s">
        <v>8</v>
      </c>
    </row>
    <row r="138" spans="1:8" x14ac:dyDescent="0.2">
      <c r="A138" s="7">
        <f t="shared" si="5"/>
        <v>135</v>
      </c>
      <c r="B138" s="5" t="s">
        <v>156</v>
      </c>
      <c r="C138" s="4" t="s">
        <v>213</v>
      </c>
      <c r="E138" s="15">
        <v>70</v>
      </c>
      <c r="F138" s="11">
        <f t="shared" si="4"/>
        <v>753.4799999999999</v>
      </c>
      <c r="H138" s="16" t="s">
        <v>8</v>
      </c>
    </row>
    <row r="139" spans="1:8" x14ac:dyDescent="0.2">
      <c r="A139" s="7">
        <f t="shared" si="5"/>
        <v>136</v>
      </c>
      <c r="B139" s="5" t="s">
        <v>157</v>
      </c>
      <c r="C139" s="4" t="s">
        <v>213</v>
      </c>
      <c r="E139" s="15">
        <v>872</v>
      </c>
      <c r="F139" s="11">
        <f t="shared" si="4"/>
        <v>9386.2079999999987</v>
      </c>
      <c r="H139" s="16" t="s">
        <v>214</v>
      </c>
    </row>
    <row r="140" spans="1:8" x14ac:dyDescent="0.2">
      <c r="A140" s="7">
        <f t="shared" si="5"/>
        <v>137</v>
      </c>
      <c r="B140" s="5" t="s">
        <v>158</v>
      </c>
      <c r="C140" s="4" t="s">
        <v>213</v>
      </c>
      <c r="E140" s="15">
        <v>306</v>
      </c>
      <c r="F140" s="11">
        <f t="shared" si="4"/>
        <v>3293.7839999999997</v>
      </c>
      <c r="H140" s="16" t="s">
        <v>214</v>
      </c>
    </row>
    <row r="141" spans="1:8" x14ac:dyDescent="0.2">
      <c r="A141" s="7">
        <f t="shared" si="5"/>
        <v>138</v>
      </c>
      <c r="B141" s="5" t="s">
        <v>159</v>
      </c>
      <c r="C141" s="4" t="s">
        <v>213</v>
      </c>
      <c r="E141" s="15">
        <v>20000</v>
      </c>
      <c r="F141" s="11">
        <f t="shared" si="4"/>
        <v>215280</v>
      </c>
      <c r="H141" s="16" t="s">
        <v>214</v>
      </c>
    </row>
    <row r="142" spans="1:8" x14ac:dyDescent="0.2">
      <c r="A142" s="7">
        <f t="shared" si="5"/>
        <v>139</v>
      </c>
      <c r="B142" s="5" t="s">
        <v>160</v>
      </c>
      <c r="C142" s="4" t="s">
        <v>213</v>
      </c>
      <c r="E142" s="15">
        <v>360</v>
      </c>
      <c r="F142" s="11">
        <f t="shared" si="4"/>
        <v>3875.04</v>
      </c>
      <c r="H142" s="16" t="s">
        <v>214</v>
      </c>
    </row>
    <row r="143" spans="1:8" x14ac:dyDescent="0.2">
      <c r="A143" s="7">
        <f t="shared" si="5"/>
        <v>140</v>
      </c>
      <c r="B143" s="5" t="s">
        <v>161</v>
      </c>
      <c r="C143" s="4" t="s">
        <v>213</v>
      </c>
      <c r="E143" s="15">
        <v>456</v>
      </c>
      <c r="F143" s="11">
        <f t="shared" si="4"/>
        <v>4908.384</v>
      </c>
      <c r="H143" s="16" t="s">
        <v>214</v>
      </c>
    </row>
    <row r="144" spans="1:8" x14ac:dyDescent="0.2">
      <c r="A144" s="7">
        <f t="shared" si="5"/>
        <v>141</v>
      </c>
      <c r="B144" s="5" t="s">
        <v>162</v>
      </c>
      <c r="C144" s="4" t="s">
        <v>213</v>
      </c>
      <c r="E144" s="15">
        <v>460</v>
      </c>
      <c r="F144" s="11">
        <f t="shared" si="4"/>
        <v>4951.4399999999996</v>
      </c>
      <c r="H144" s="16" t="s">
        <v>214</v>
      </c>
    </row>
    <row r="145" spans="1:8" x14ac:dyDescent="0.2">
      <c r="A145" s="7">
        <f t="shared" si="5"/>
        <v>142</v>
      </c>
      <c r="B145" s="5" t="s">
        <v>163</v>
      </c>
      <c r="C145" s="4" t="s">
        <v>213</v>
      </c>
      <c r="E145" s="15">
        <v>208</v>
      </c>
      <c r="F145" s="11">
        <f t="shared" si="4"/>
        <v>2238.9119999999998</v>
      </c>
      <c r="H145" s="16" t="s">
        <v>214</v>
      </c>
    </row>
    <row r="146" spans="1:8" x14ac:dyDescent="0.2">
      <c r="A146" s="7">
        <f t="shared" si="5"/>
        <v>143</v>
      </c>
      <c r="B146" s="5" t="s">
        <v>164</v>
      </c>
      <c r="C146" s="4" t="s">
        <v>213</v>
      </c>
      <c r="E146" s="15">
        <v>500</v>
      </c>
      <c r="F146" s="11">
        <f t="shared" si="4"/>
        <v>5382</v>
      </c>
      <c r="H146" s="16" t="s">
        <v>8</v>
      </c>
    </row>
    <row r="147" spans="1:8" x14ac:dyDescent="0.2">
      <c r="A147" s="7">
        <f t="shared" si="5"/>
        <v>144</v>
      </c>
      <c r="B147" s="5" t="s">
        <v>165</v>
      </c>
      <c r="C147" s="4" t="s">
        <v>213</v>
      </c>
      <c r="E147" s="15">
        <v>400</v>
      </c>
      <c r="F147" s="11">
        <f t="shared" si="4"/>
        <v>4305.5999999999995</v>
      </c>
      <c r="H147" s="16" t="s">
        <v>214</v>
      </c>
    </row>
    <row r="148" spans="1:8" x14ac:dyDescent="0.2">
      <c r="A148" s="7">
        <f t="shared" si="5"/>
        <v>145</v>
      </c>
      <c r="B148" s="5" t="s">
        <v>166</v>
      </c>
      <c r="C148" s="4" t="s">
        <v>213</v>
      </c>
      <c r="E148" s="15">
        <v>400</v>
      </c>
      <c r="F148" s="11">
        <f t="shared" si="4"/>
        <v>4305.5999999999995</v>
      </c>
      <c r="H148" s="16" t="s">
        <v>214</v>
      </c>
    </row>
    <row r="149" spans="1:8" x14ac:dyDescent="0.2">
      <c r="A149" s="7">
        <f t="shared" si="5"/>
        <v>146</v>
      </c>
      <c r="B149" s="5" t="s">
        <v>167</v>
      </c>
      <c r="C149" s="4" t="s">
        <v>213</v>
      </c>
      <c r="E149" s="15">
        <v>1350</v>
      </c>
      <c r="F149" s="11">
        <f t="shared" si="4"/>
        <v>14531.4</v>
      </c>
      <c r="H149" s="16" t="s">
        <v>219</v>
      </c>
    </row>
    <row r="150" spans="1:8" x14ac:dyDescent="0.2">
      <c r="A150" s="7">
        <f t="shared" si="5"/>
        <v>147</v>
      </c>
      <c r="B150" s="5" t="s">
        <v>168</v>
      </c>
      <c r="C150" s="4" t="s">
        <v>213</v>
      </c>
      <c r="E150" s="15">
        <v>144</v>
      </c>
      <c r="F150" s="11">
        <f t="shared" si="4"/>
        <v>1550.0159999999998</v>
      </c>
      <c r="H150" s="16" t="s">
        <v>219</v>
      </c>
    </row>
    <row r="151" spans="1:8" x14ac:dyDescent="0.2">
      <c r="A151" s="7">
        <f t="shared" si="5"/>
        <v>148</v>
      </c>
      <c r="B151" s="5" t="s">
        <v>169</v>
      </c>
      <c r="C151" s="4" t="s">
        <v>213</v>
      </c>
      <c r="E151" s="15">
        <v>20</v>
      </c>
      <c r="F151" s="11">
        <f t="shared" si="4"/>
        <v>215.27999999999997</v>
      </c>
      <c r="H151" s="16" t="s">
        <v>8</v>
      </c>
    </row>
    <row r="152" spans="1:8" x14ac:dyDescent="0.2">
      <c r="A152" s="7">
        <f t="shared" si="5"/>
        <v>149</v>
      </c>
      <c r="B152" s="5" t="s">
        <v>170</v>
      </c>
      <c r="C152" s="4" t="s">
        <v>213</v>
      </c>
      <c r="E152" s="15">
        <v>5670</v>
      </c>
      <c r="F152" s="11">
        <f t="shared" si="4"/>
        <v>61031.88</v>
      </c>
      <c r="H152" s="16" t="s">
        <v>8</v>
      </c>
    </row>
    <row r="153" spans="1:8" x14ac:dyDescent="0.2">
      <c r="A153" s="7">
        <f t="shared" si="5"/>
        <v>150</v>
      </c>
      <c r="B153" s="5" t="s">
        <v>171</v>
      </c>
      <c r="C153" s="4" t="s">
        <v>213</v>
      </c>
      <c r="E153" s="15">
        <v>480</v>
      </c>
      <c r="F153" s="11">
        <f t="shared" si="4"/>
        <v>5166.7199999999993</v>
      </c>
      <c r="H153" s="16" t="s">
        <v>214</v>
      </c>
    </row>
    <row r="154" spans="1:8" x14ac:dyDescent="0.2">
      <c r="A154" s="7">
        <f t="shared" si="5"/>
        <v>151</v>
      </c>
      <c r="B154" s="5" t="s">
        <v>172</v>
      </c>
      <c r="C154" s="4" t="s">
        <v>213</v>
      </c>
      <c r="E154" s="15">
        <v>100</v>
      </c>
      <c r="F154" s="11">
        <f t="shared" si="4"/>
        <v>1076.3999999999999</v>
      </c>
      <c r="H154" s="16" t="s">
        <v>214</v>
      </c>
    </row>
    <row r="155" spans="1:8" x14ac:dyDescent="0.2">
      <c r="A155" s="7">
        <f t="shared" si="5"/>
        <v>152</v>
      </c>
      <c r="B155" s="5" t="s">
        <v>173</v>
      </c>
      <c r="C155" s="4" t="s">
        <v>213</v>
      </c>
      <c r="E155" s="15">
        <v>260</v>
      </c>
      <c r="F155" s="11">
        <f t="shared" si="4"/>
        <v>2798.64</v>
      </c>
      <c r="H155" s="16" t="s">
        <v>8</v>
      </c>
    </row>
    <row r="156" spans="1:8" x14ac:dyDescent="0.2">
      <c r="A156" s="7">
        <f t="shared" si="5"/>
        <v>153</v>
      </c>
      <c r="B156" s="5" t="s">
        <v>174</v>
      </c>
      <c r="C156" s="4" t="s">
        <v>213</v>
      </c>
      <c r="E156" s="15">
        <v>144</v>
      </c>
      <c r="F156" s="11">
        <f t="shared" si="4"/>
        <v>1550.0159999999998</v>
      </c>
      <c r="H156" s="16" t="s">
        <v>214</v>
      </c>
    </row>
    <row r="157" spans="1:8" x14ac:dyDescent="0.2">
      <c r="A157" s="7">
        <f t="shared" si="5"/>
        <v>154</v>
      </c>
      <c r="B157" s="5" t="s">
        <v>175</v>
      </c>
      <c r="C157" s="4" t="s">
        <v>213</v>
      </c>
      <c r="E157" s="15">
        <v>4800</v>
      </c>
      <c r="F157" s="11">
        <f t="shared" si="4"/>
        <v>51667.199999999997</v>
      </c>
      <c r="H157" s="16" t="s">
        <v>214</v>
      </c>
    </row>
    <row r="158" spans="1:8" x14ac:dyDescent="0.2">
      <c r="A158" s="7">
        <f t="shared" si="5"/>
        <v>155</v>
      </c>
      <c r="B158" s="5" t="s">
        <v>176</v>
      </c>
      <c r="C158" s="4" t="s">
        <v>213</v>
      </c>
      <c r="E158" s="15">
        <v>2000</v>
      </c>
      <c r="F158" s="11">
        <f t="shared" si="4"/>
        <v>21528</v>
      </c>
      <c r="H158" s="16" t="s">
        <v>214</v>
      </c>
    </row>
    <row r="159" spans="1:8" x14ac:dyDescent="0.2">
      <c r="A159" s="7">
        <f t="shared" si="5"/>
        <v>156</v>
      </c>
      <c r="B159" s="5" t="s">
        <v>177</v>
      </c>
      <c r="C159" s="4" t="s">
        <v>213</v>
      </c>
      <c r="E159" s="15">
        <v>3000</v>
      </c>
      <c r="F159" s="11">
        <f t="shared" si="4"/>
        <v>32291.999999999996</v>
      </c>
      <c r="H159" s="16" t="s">
        <v>214</v>
      </c>
    </row>
    <row r="160" spans="1:8" x14ac:dyDescent="0.2">
      <c r="A160" s="7">
        <f t="shared" si="5"/>
        <v>157</v>
      </c>
      <c r="B160" s="5" t="s">
        <v>178</v>
      </c>
      <c r="C160" s="4" t="s">
        <v>213</v>
      </c>
      <c r="E160" s="15">
        <v>7500</v>
      </c>
      <c r="F160" s="11">
        <f t="shared" si="4"/>
        <v>80730</v>
      </c>
      <c r="H160" s="16" t="s">
        <v>214</v>
      </c>
    </row>
    <row r="161" spans="1:8" x14ac:dyDescent="0.2">
      <c r="A161" s="7">
        <f t="shared" si="5"/>
        <v>158</v>
      </c>
      <c r="B161" s="5" t="s">
        <v>179</v>
      </c>
      <c r="C161" s="4" t="s">
        <v>213</v>
      </c>
      <c r="E161" s="15">
        <v>329</v>
      </c>
      <c r="F161" s="11">
        <f t="shared" si="4"/>
        <v>3541.3559999999998</v>
      </c>
      <c r="H161" s="16" t="s">
        <v>214</v>
      </c>
    </row>
    <row r="162" spans="1:8" x14ac:dyDescent="0.2">
      <c r="A162" s="7">
        <f t="shared" si="5"/>
        <v>159</v>
      </c>
      <c r="B162" s="5" t="s">
        <v>180</v>
      </c>
      <c r="C162" s="4" t="s">
        <v>213</v>
      </c>
      <c r="E162" s="15">
        <v>376</v>
      </c>
      <c r="F162" s="11">
        <f t="shared" si="4"/>
        <v>4047.2639999999997</v>
      </c>
      <c r="H162" s="16" t="s">
        <v>214</v>
      </c>
    </row>
    <row r="163" spans="1:8" x14ac:dyDescent="0.2">
      <c r="A163" s="7">
        <f t="shared" si="5"/>
        <v>160</v>
      </c>
      <c r="B163" s="5" t="s">
        <v>181</v>
      </c>
      <c r="C163" s="4" t="s">
        <v>213</v>
      </c>
      <c r="E163" s="15">
        <v>396</v>
      </c>
      <c r="F163" s="11">
        <f t="shared" si="4"/>
        <v>4262.5439999999999</v>
      </c>
      <c r="H163" s="16" t="s">
        <v>8</v>
      </c>
    </row>
    <row r="164" spans="1:8" x14ac:dyDescent="0.2">
      <c r="A164" s="7">
        <f t="shared" si="5"/>
        <v>161</v>
      </c>
      <c r="B164" s="5" t="s">
        <v>182</v>
      </c>
      <c r="C164" s="4" t="s">
        <v>213</v>
      </c>
      <c r="E164" s="15">
        <v>1020</v>
      </c>
      <c r="F164" s="11">
        <f t="shared" si="4"/>
        <v>10979.279999999999</v>
      </c>
      <c r="H164" s="16" t="s">
        <v>8</v>
      </c>
    </row>
    <row r="165" spans="1:8" x14ac:dyDescent="0.2">
      <c r="A165" s="7">
        <f t="shared" si="5"/>
        <v>162</v>
      </c>
      <c r="B165" s="5" t="s">
        <v>183</v>
      </c>
      <c r="C165" s="4" t="s">
        <v>213</v>
      </c>
      <c r="E165" s="15">
        <v>56</v>
      </c>
      <c r="F165" s="11">
        <f t="shared" si="4"/>
        <v>602.78399999999999</v>
      </c>
      <c r="H165" s="16" t="s">
        <v>214</v>
      </c>
    </row>
    <row r="166" spans="1:8" x14ac:dyDescent="0.2">
      <c r="A166" s="7">
        <f t="shared" si="5"/>
        <v>163</v>
      </c>
      <c r="B166" s="5" t="s">
        <v>184</v>
      </c>
      <c r="C166" s="4" t="s">
        <v>213</v>
      </c>
      <c r="E166" s="15">
        <v>56</v>
      </c>
      <c r="F166" s="11">
        <f t="shared" si="4"/>
        <v>602.78399999999999</v>
      </c>
      <c r="H166" s="16" t="s">
        <v>214</v>
      </c>
    </row>
    <row r="167" spans="1:8" x14ac:dyDescent="0.2">
      <c r="A167" s="7">
        <f t="shared" si="5"/>
        <v>164</v>
      </c>
      <c r="B167" s="5" t="s">
        <v>185</v>
      </c>
      <c r="C167" s="4" t="s">
        <v>213</v>
      </c>
      <c r="E167" s="15">
        <v>360</v>
      </c>
      <c r="F167" s="11">
        <f t="shared" si="4"/>
        <v>3875.04</v>
      </c>
      <c r="H167" s="16" t="s">
        <v>214</v>
      </c>
    </row>
    <row r="168" spans="1:8" x14ac:dyDescent="0.2">
      <c r="A168" s="7">
        <f t="shared" si="5"/>
        <v>165</v>
      </c>
      <c r="B168" s="5" t="s">
        <v>186</v>
      </c>
      <c r="C168" s="4" t="s">
        <v>213</v>
      </c>
      <c r="E168" s="15">
        <v>99</v>
      </c>
      <c r="F168" s="11">
        <f t="shared" si="4"/>
        <v>1065.636</v>
      </c>
      <c r="H168" s="16" t="s">
        <v>214</v>
      </c>
    </row>
    <row r="169" spans="1:8" x14ac:dyDescent="0.2">
      <c r="A169" s="7">
        <f t="shared" si="5"/>
        <v>166</v>
      </c>
      <c r="B169" s="5" t="s">
        <v>187</v>
      </c>
      <c r="C169" s="4" t="s">
        <v>213</v>
      </c>
      <c r="E169" s="15">
        <v>12</v>
      </c>
      <c r="F169" s="11">
        <f t="shared" si="4"/>
        <v>129.16800000000001</v>
      </c>
      <c r="H169" s="16" t="s">
        <v>8</v>
      </c>
    </row>
    <row r="170" spans="1:8" x14ac:dyDescent="0.2">
      <c r="A170" s="7">
        <f t="shared" si="5"/>
        <v>167</v>
      </c>
      <c r="B170" s="5" t="s">
        <v>188</v>
      </c>
      <c r="C170" s="4" t="s">
        <v>213</v>
      </c>
      <c r="E170" s="15">
        <v>44</v>
      </c>
      <c r="F170" s="11">
        <f t="shared" si="4"/>
        <v>473.61599999999999</v>
      </c>
      <c r="H170" s="16" t="s">
        <v>214</v>
      </c>
    </row>
    <row r="171" spans="1:8" x14ac:dyDescent="0.2">
      <c r="A171" s="7">
        <f t="shared" si="5"/>
        <v>168</v>
      </c>
      <c r="B171" s="5" t="s">
        <v>189</v>
      </c>
      <c r="C171" s="4" t="s">
        <v>213</v>
      </c>
      <c r="E171" s="15">
        <v>162</v>
      </c>
      <c r="F171" s="11">
        <f t="shared" si="4"/>
        <v>1743.7679999999998</v>
      </c>
      <c r="H171" s="16" t="s">
        <v>214</v>
      </c>
    </row>
    <row r="172" spans="1:8" x14ac:dyDescent="0.2">
      <c r="A172" s="7">
        <f t="shared" si="5"/>
        <v>169</v>
      </c>
      <c r="B172" s="5" t="s">
        <v>190</v>
      </c>
      <c r="C172" s="4" t="s">
        <v>213</v>
      </c>
      <c r="E172" s="15">
        <v>90</v>
      </c>
      <c r="F172" s="11">
        <f t="shared" si="4"/>
        <v>968.76</v>
      </c>
      <c r="H172" s="16" t="s">
        <v>214</v>
      </c>
    </row>
    <row r="173" spans="1:8" x14ac:dyDescent="0.2">
      <c r="A173" s="7">
        <f t="shared" si="5"/>
        <v>170</v>
      </c>
      <c r="B173" s="5" t="s">
        <v>191</v>
      </c>
      <c r="C173" s="4" t="s">
        <v>213</v>
      </c>
      <c r="E173" s="15">
        <v>110</v>
      </c>
      <c r="F173" s="11">
        <f t="shared" si="4"/>
        <v>1184.04</v>
      </c>
      <c r="H173" s="16" t="s">
        <v>8</v>
      </c>
    </row>
    <row r="174" spans="1:8" x14ac:dyDescent="0.2">
      <c r="A174" s="7">
        <f t="shared" si="5"/>
        <v>171</v>
      </c>
      <c r="B174" s="5" t="s">
        <v>192</v>
      </c>
      <c r="C174" s="4" t="s">
        <v>213</v>
      </c>
      <c r="E174" s="15">
        <v>90</v>
      </c>
      <c r="F174" s="11">
        <f t="shared" si="4"/>
        <v>968.76</v>
      </c>
      <c r="H174" s="16" t="s">
        <v>214</v>
      </c>
    </row>
    <row r="175" spans="1:8" x14ac:dyDescent="0.2">
      <c r="A175" s="7">
        <f t="shared" si="5"/>
        <v>172</v>
      </c>
      <c r="B175" s="5" t="s">
        <v>193</v>
      </c>
      <c r="C175" s="4" t="s">
        <v>213</v>
      </c>
      <c r="E175" s="15">
        <v>90</v>
      </c>
      <c r="F175" s="11">
        <f t="shared" si="4"/>
        <v>968.76</v>
      </c>
      <c r="H175" s="16" t="s">
        <v>214</v>
      </c>
    </row>
    <row r="176" spans="1:8" x14ac:dyDescent="0.2">
      <c r="A176" s="7">
        <f t="shared" si="5"/>
        <v>173</v>
      </c>
      <c r="B176" s="5" t="s">
        <v>194</v>
      </c>
      <c r="C176" s="4" t="s">
        <v>213</v>
      </c>
      <c r="E176" s="15">
        <v>62</v>
      </c>
      <c r="F176" s="11">
        <f t="shared" si="4"/>
        <v>667.36799999999994</v>
      </c>
      <c r="H176" s="16" t="s">
        <v>8</v>
      </c>
    </row>
    <row r="177" spans="1:8" x14ac:dyDescent="0.2">
      <c r="A177" s="7">
        <f t="shared" si="5"/>
        <v>174</v>
      </c>
      <c r="B177" s="5" t="s">
        <v>195</v>
      </c>
      <c r="C177" s="4" t="s">
        <v>213</v>
      </c>
      <c r="E177" s="15">
        <v>60</v>
      </c>
      <c r="F177" s="11">
        <f t="shared" si="4"/>
        <v>645.83999999999992</v>
      </c>
      <c r="H177" s="16" t="s">
        <v>214</v>
      </c>
    </row>
    <row r="178" spans="1:8" x14ac:dyDescent="0.2">
      <c r="A178" s="7">
        <f t="shared" si="5"/>
        <v>175</v>
      </c>
      <c r="B178" s="5" t="s">
        <v>196</v>
      </c>
      <c r="C178" s="4" t="s">
        <v>213</v>
      </c>
      <c r="E178" s="15">
        <v>480</v>
      </c>
      <c r="F178" s="11">
        <f t="shared" si="4"/>
        <v>5166.7199999999993</v>
      </c>
      <c r="H178" s="16" t="s">
        <v>214</v>
      </c>
    </row>
    <row r="179" spans="1:8" x14ac:dyDescent="0.2">
      <c r="A179" s="7">
        <f t="shared" si="5"/>
        <v>176</v>
      </c>
      <c r="B179" s="5" t="s">
        <v>197</v>
      </c>
      <c r="C179" s="4" t="s">
        <v>213</v>
      </c>
      <c r="E179" s="15">
        <v>216</v>
      </c>
      <c r="F179" s="11">
        <f t="shared" si="4"/>
        <v>2325.0239999999999</v>
      </c>
      <c r="H179" s="16" t="s">
        <v>214</v>
      </c>
    </row>
    <row r="180" spans="1:8" x14ac:dyDescent="0.2">
      <c r="A180" s="7">
        <f t="shared" si="5"/>
        <v>177</v>
      </c>
      <c r="B180" s="5" t="s">
        <v>198</v>
      </c>
      <c r="C180" s="4" t="s">
        <v>213</v>
      </c>
      <c r="E180" s="15">
        <v>95</v>
      </c>
      <c r="F180" s="11">
        <f t="shared" si="4"/>
        <v>1022.5799999999999</v>
      </c>
      <c r="H180" s="16" t="s">
        <v>220</v>
      </c>
    </row>
    <row r="181" spans="1:8" x14ac:dyDescent="0.2">
      <c r="A181" s="7">
        <f t="shared" si="5"/>
        <v>178</v>
      </c>
      <c r="B181" s="5" t="s">
        <v>199</v>
      </c>
      <c r="C181" s="4" t="s">
        <v>213</v>
      </c>
      <c r="E181" s="15">
        <v>110</v>
      </c>
      <c r="F181" s="11">
        <f t="shared" si="4"/>
        <v>1184.04</v>
      </c>
      <c r="H181" s="16" t="s">
        <v>214</v>
      </c>
    </row>
    <row r="182" spans="1:8" x14ac:dyDescent="0.2">
      <c r="A182" s="7">
        <f t="shared" si="5"/>
        <v>179</v>
      </c>
      <c r="B182" s="5" t="s">
        <v>200</v>
      </c>
      <c r="C182" s="4" t="s">
        <v>213</v>
      </c>
      <c r="E182" s="15">
        <v>100</v>
      </c>
      <c r="F182" s="11">
        <f t="shared" si="4"/>
        <v>1076.3999999999999</v>
      </c>
      <c r="H182" s="16" t="s">
        <v>214</v>
      </c>
    </row>
    <row r="183" spans="1:8" x14ac:dyDescent="0.2">
      <c r="A183" s="7">
        <f t="shared" si="5"/>
        <v>180</v>
      </c>
      <c r="B183" s="5" t="s">
        <v>201</v>
      </c>
      <c r="C183" s="4" t="s">
        <v>213</v>
      </c>
      <c r="E183" s="15">
        <v>12</v>
      </c>
      <c r="F183" s="11">
        <f t="shared" si="4"/>
        <v>129.16800000000001</v>
      </c>
      <c r="H183" s="16" t="s">
        <v>214</v>
      </c>
    </row>
    <row r="184" spans="1:8" x14ac:dyDescent="0.2">
      <c r="A184" s="7">
        <f t="shared" si="5"/>
        <v>181</v>
      </c>
      <c r="B184" s="5" t="s">
        <v>202</v>
      </c>
      <c r="C184" s="4" t="s">
        <v>213</v>
      </c>
      <c r="E184" s="15">
        <v>24</v>
      </c>
      <c r="F184" s="11">
        <f t="shared" si="4"/>
        <v>258.33600000000001</v>
      </c>
      <c r="H184" s="16" t="s">
        <v>214</v>
      </c>
    </row>
    <row r="185" spans="1:8" x14ac:dyDescent="0.2">
      <c r="A185" s="7">
        <f t="shared" si="5"/>
        <v>182</v>
      </c>
      <c r="B185" s="5" t="s">
        <v>203</v>
      </c>
      <c r="C185" s="4" t="s">
        <v>213</v>
      </c>
      <c r="E185" s="15">
        <v>15</v>
      </c>
      <c r="F185" s="11">
        <f t="shared" si="4"/>
        <v>161.45999999999998</v>
      </c>
      <c r="H185" s="16" t="s">
        <v>214</v>
      </c>
    </row>
    <row r="186" spans="1:8" x14ac:dyDescent="0.2">
      <c r="A186" s="7">
        <f t="shared" si="5"/>
        <v>183</v>
      </c>
      <c r="B186" s="5" t="s">
        <v>204</v>
      </c>
      <c r="C186" s="4" t="s">
        <v>213</v>
      </c>
      <c r="E186" s="15">
        <v>20</v>
      </c>
      <c r="F186" s="11">
        <f t="shared" si="4"/>
        <v>215.27999999999997</v>
      </c>
      <c r="H186" s="16" t="s">
        <v>8</v>
      </c>
    </row>
    <row r="187" spans="1:8" x14ac:dyDescent="0.2">
      <c r="A187" s="7">
        <f t="shared" si="5"/>
        <v>184</v>
      </c>
      <c r="B187" s="14" t="s">
        <v>205</v>
      </c>
      <c r="C187" s="4" t="s">
        <v>213</v>
      </c>
      <c r="E187" s="13">
        <v>279.2</v>
      </c>
      <c r="F187" s="11">
        <f t="shared" si="4"/>
        <v>3005.3087999999998</v>
      </c>
      <c r="H187" s="16" t="s">
        <v>214</v>
      </c>
    </row>
    <row r="188" spans="1:8" x14ac:dyDescent="0.2">
      <c r="A188" s="7">
        <f t="shared" si="5"/>
        <v>185</v>
      </c>
      <c r="B188" s="14" t="s">
        <v>206</v>
      </c>
      <c r="C188" s="4" t="s">
        <v>213</v>
      </c>
      <c r="E188" s="13">
        <v>1342.65</v>
      </c>
      <c r="F188" s="11">
        <f t="shared" si="4"/>
        <v>14452.284600000001</v>
      </c>
      <c r="H188" s="16" t="s">
        <v>214</v>
      </c>
    </row>
    <row r="189" spans="1:8" ht="25.5" x14ac:dyDescent="0.2">
      <c r="A189" s="7">
        <f t="shared" si="5"/>
        <v>186</v>
      </c>
      <c r="B189" s="14" t="s">
        <v>207</v>
      </c>
      <c r="C189" s="4" t="s">
        <v>213</v>
      </c>
      <c r="E189" s="13">
        <v>20</v>
      </c>
      <c r="F189" s="11">
        <f t="shared" si="4"/>
        <v>215.27999999999997</v>
      </c>
      <c r="H189" s="16" t="s">
        <v>8</v>
      </c>
    </row>
    <row r="190" spans="1:8" x14ac:dyDescent="0.2">
      <c r="A190" s="7">
        <f t="shared" si="5"/>
        <v>187</v>
      </c>
      <c r="B190" s="14" t="s">
        <v>208</v>
      </c>
      <c r="C190" s="4" t="s">
        <v>213</v>
      </c>
      <c r="E190" s="13">
        <v>122.5</v>
      </c>
      <c r="F190" s="11">
        <f t="shared" si="4"/>
        <v>1318.59</v>
      </c>
      <c r="H190" s="16" t="s">
        <v>214</v>
      </c>
    </row>
    <row r="191" spans="1:8" ht="25.5" x14ac:dyDescent="0.2">
      <c r="A191" s="7">
        <f t="shared" si="5"/>
        <v>188</v>
      </c>
      <c r="B191" s="14" t="s">
        <v>209</v>
      </c>
      <c r="C191" s="4" t="s">
        <v>213</v>
      </c>
      <c r="E191" s="13">
        <v>21.55</v>
      </c>
      <c r="F191" s="11">
        <f t="shared" si="4"/>
        <v>231.96420000000001</v>
      </c>
      <c r="H191" s="16" t="s">
        <v>214</v>
      </c>
    </row>
    <row r="192" spans="1:8" x14ac:dyDescent="0.2">
      <c r="A192" s="7">
        <f t="shared" si="5"/>
        <v>189</v>
      </c>
      <c r="B192" s="14" t="s">
        <v>210</v>
      </c>
      <c r="C192" s="4" t="s">
        <v>213</v>
      </c>
      <c r="E192" s="13">
        <v>125.25</v>
      </c>
      <c r="F192" s="11">
        <f t="shared" si="4"/>
        <v>1348.191</v>
      </c>
      <c r="H192" s="16" t="s">
        <v>214</v>
      </c>
    </row>
    <row r="193" spans="1:8" ht="25.5" x14ac:dyDescent="0.2">
      <c r="A193" s="7">
        <f t="shared" si="5"/>
        <v>190</v>
      </c>
      <c r="B193" s="14" t="s">
        <v>211</v>
      </c>
      <c r="C193" s="4" t="s">
        <v>213</v>
      </c>
      <c r="E193" s="13">
        <v>195</v>
      </c>
      <c r="F193" s="11">
        <f t="shared" si="4"/>
        <v>2098.98</v>
      </c>
      <c r="H193" s="16" t="s">
        <v>214</v>
      </c>
    </row>
    <row r="194" spans="1:8" x14ac:dyDescent="0.2">
      <c r="A194" s="7">
        <f t="shared" si="5"/>
        <v>191</v>
      </c>
      <c r="B194" s="14" t="s">
        <v>212</v>
      </c>
      <c r="C194" s="4" t="s">
        <v>213</v>
      </c>
      <c r="E194" s="13">
        <v>375</v>
      </c>
      <c r="F194" s="11">
        <f t="shared" si="4"/>
        <v>4036.4999999999995</v>
      </c>
      <c r="H194" s="16" t="s">
        <v>214</v>
      </c>
    </row>
  </sheetData>
  <autoFilter ref="A3:J194" xr:uid="{00000000-0001-0000-0000-000000000000}"/>
  <mergeCells count="1">
    <mergeCell ref="A2:B2"/>
  </mergeCells>
  <conditionalFormatting sqref="B192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AE08-E746-4567-B186-413528398E8C}">
  <dimension ref="B1:H64"/>
  <sheetViews>
    <sheetView topLeftCell="A38" workbookViewId="0">
      <selection activeCell="G56" sqref="G56"/>
    </sheetView>
  </sheetViews>
  <sheetFormatPr defaultRowHeight="15" x14ac:dyDescent="0.25"/>
  <cols>
    <col min="2" max="2" width="5.85546875" bestFit="1" customWidth="1"/>
    <col min="3" max="3" width="38.85546875" bestFit="1" customWidth="1"/>
    <col min="4" max="4" width="10.7109375" bestFit="1" customWidth="1"/>
    <col min="5" max="5" width="17.7109375" bestFit="1" customWidth="1"/>
    <col min="6" max="6" width="11.28515625" bestFit="1" customWidth="1"/>
    <col min="7" max="7" width="14.85546875" bestFit="1" customWidth="1"/>
    <col min="8" max="8" width="10.85546875" bestFit="1" customWidth="1"/>
  </cols>
  <sheetData>
    <row r="1" spans="2:8" ht="18.75" x14ac:dyDescent="0.3">
      <c r="B1" s="27" t="s">
        <v>284</v>
      </c>
      <c r="C1" s="27"/>
      <c r="D1" s="27"/>
      <c r="E1" s="27"/>
      <c r="F1" s="27"/>
      <c r="G1" s="27"/>
      <c r="H1" s="27"/>
    </row>
    <row r="2" spans="2:8" x14ac:dyDescent="0.25">
      <c r="B2" s="28" t="s">
        <v>226</v>
      </c>
      <c r="C2" s="28" t="s">
        <v>227</v>
      </c>
      <c r="D2" s="28" t="s">
        <v>228</v>
      </c>
      <c r="E2" s="28"/>
      <c r="F2" s="28" t="s">
        <v>229</v>
      </c>
      <c r="G2" s="28" t="s">
        <v>230</v>
      </c>
      <c r="H2" s="28" t="s">
        <v>231</v>
      </c>
    </row>
    <row r="3" spans="2:8" x14ac:dyDescent="0.25">
      <c r="B3" s="28"/>
      <c r="C3" s="28"/>
      <c r="D3" s="21" t="s">
        <v>232</v>
      </c>
      <c r="E3" s="21" t="s">
        <v>233</v>
      </c>
      <c r="F3" s="28"/>
      <c r="G3" s="28"/>
      <c r="H3" s="28"/>
    </row>
    <row r="4" spans="2:8" x14ac:dyDescent="0.25">
      <c r="B4" s="6">
        <v>1</v>
      </c>
      <c r="C4" s="22" t="s">
        <v>234</v>
      </c>
      <c r="D4" s="6">
        <v>2500</v>
      </c>
      <c r="E4" s="6">
        <v>7.5</v>
      </c>
      <c r="F4" s="6">
        <f>+E4*D4</f>
        <v>18750</v>
      </c>
      <c r="G4" s="6" t="s">
        <v>235</v>
      </c>
      <c r="H4" s="6" t="s">
        <v>236</v>
      </c>
    </row>
    <row r="5" spans="2:8" x14ac:dyDescent="0.25">
      <c r="B5" s="6">
        <v>2</v>
      </c>
      <c r="C5" s="22" t="s">
        <v>237</v>
      </c>
      <c r="D5" s="6">
        <v>100</v>
      </c>
      <c r="E5" s="6">
        <v>7.5</v>
      </c>
      <c r="F5" s="6">
        <f t="shared" ref="F5:F20" si="0">+E5*D5</f>
        <v>750</v>
      </c>
      <c r="G5" s="6" t="s">
        <v>238</v>
      </c>
      <c r="H5" s="6" t="s">
        <v>236</v>
      </c>
    </row>
    <row r="6" spans="2:8" x14ac:dyDescent="0.25">
      <c r="B6" s="6">
        <v>3</v>
      </c>
      <c r="C6" s="22" t="s">
        <v>239</v>
      </c>
      <c r="D6" s="6">
        <v>100</v>
      </c>
      <c r="E6" s="6">
        <v>15</v>
      </c>
      <c r="F6" s="6">
        <f t="shared" si="0"/>
        <v>1500</v>
      </c>
      <c r="G6" s="6" t="s">
        <v>240</v>
      </c>
      <c r="H6" s="6" t="s">
        <v>236</v>
      </c>
    </row>
    <row r="7" spans="2:8" x14ac:dyDescent="0.25">
      <c r="B7" s="6">
        <v>4</v>
      </c>
      <c r="C7" s="22" t="s">
        <v>241</v>
      </c>
      <c r="D7" s="6">
        <v>600</v>
      </c>
      <c r="E7" s="6">
        <v>7.5</v>
      </c>
      <c r="F7" s="6">
        <f t="shared" si="0"/>
        <v>4500</v>
      </c>
      <c r="G7" s="6" t="s">
        <v>238</v>
      </c>
      <c r="H7" s="6" t="s">
        <v>236</v>
      </c>
    </row>
    <row r="8" spans="2:8" x14ac:dyDescent="0.25">
      <c r="B8" s="6">
        <v>5</v>
      </c>
      <c r="C8" s="22" t="s">
        <v>242</v>
      </c>
      <c r="D8" s="6">
        <v>580</v>
      </c>
      <c r="E8" s="6">
        <v>7.5</v>
      </c>
      <c r="F8" s="6">
        <f t="shared" si="0"/>
        <v>4350</v>
      </c>
      <c r="G8" s="6" t="s">
        <v>238</v>
      </c>
      <c r="H8" s="6" t="s">
        <v>236</v>
      </c>
    </row>
    <row r="9" spans="2:8" x14ac:dyDescent="0.25">
      <c r="B9" s="6">
        <v>6</v>
      </c>
      <c r="C9" s="22" t="s">
        <v>243</v>
      </c>
      <c r="D9" s="6">
        <v>250</v>
      </c>
      <c r="E9" s="6">
        <v>7.5</v>
      </c>
      <c r="F9" s="6">
        <f t="shared" si="0"/>
        <v>1875</v>
      </c>
      <c r="G9" s="6" t="s">
        <v>238</v>
      </c>
      <c r="H9" s="6" t="s">
        <v>236</v>
      </c>
    </row>
    <row r="10" spans="2:8" x14ac:dyDescent="0.25">
      <c r="B10" s="6">
        <v>7</v>
      </c>
      <c r="C10" s="22" t="s">
        <v>244</v>
      </c>
      <c r="D10" s="6">
        <v>220</v>
      </c>
      <c r="E10" s="6">
        <v>4.5</v>
      </c>
      <c r="F10" s="6">
        <f t="shared" si="0"/>
        <v>990</v>
      </c>
      <c r="G10" s="6" t="s">
        <v>238</v>
      </c>
      <c r="H10" s="6" t="s">
        <v>236</v>
      </c>
    </row>
    <row r="11" spans="2:8" x14ac:dyDescent="0.25">
      <c r="B11" s="6">
        <v>8</v>
      </c>
      <c r="C11" s="22" t="s">
        <v>245</v>
      </c>
      <c r="D11" s="6">
        <v>570</v>
      </c>
      <c r="E11" s="6">
        <v>3.75</v>
      </c>
      <c r="F11" s="6">
        <f t="shared" si="0"/>
        <v>2137.5</v>
      </c>
      <c r="G11" s="6" t="s">
        <v>238</v>
      </c>
      <c r="H11" s="6" t="s">
        <v>236</v>
      </c>
    </row>
    <row r="12" spans="2:8" x14ac:dyDescent="0.25">
      <c r="B12" s="6">
        <v>9</v>
      </c>
      <c r="C12" s="22" t="s">
        <v>246</v>
      </c>
      <c r="D12" s="6">
        <v>520</v>
      </c>
      <c r="E12" s="6">
        <v>6</v>
      </c>
      <c r="F12" s="6">
        <f t="shared" si="0"/>
        <v>3120</v>
      </c>
      <c r="G12" s="6" t="s">
        <v>238</v>
      </c>
      <c r="H12" s="6" t="s">
        <v>236</v>
      </c>
    </row>
    <row r="13" spans="2:8" x14ac:dyDescent="0.25">
      <c r="B13" s="6">
        <v>10</v>
      </c>
      <c r="C13" s="22" t="s">
        <v>247</v>
      </c>
      <c r="D13" s="6">
        <v>180</v>
      </c>
      <c r="E13" s="6">
        <v>7.5</v>
      </c>
      <c r="F13" s="6">
        <f t="shared" si="0"/>
        <v>1350</v>
      </c>
      <c r="G13" s="6" t="s">
        <v>238</v>
      </c>
      <c r="H13" s="6" t="s">
        <v>236</v>
      </c>
    </row>
    <row r="14" spans="2:8" x14ac:dyDescent="0.25">
      <c r="B14" s="6">
        <v>11</v>
      </c>
      <c r="C14" s="22" t="s">
        <v>248</v>
      </c>
      <c r="D14" s="6">
        <v>130</v>
      </c>
      <c r="E14" s="6">
        <v>7.5</v>
      </c>
      <c r="F14" s="6">
        <f t="shared" si="0"/>
        <v>975</v>
      </c>
      <c r="G14" s="6" t="s">
        <v>238</v>
      </c>
      <c r="H14" s="6" t="s">
        <v>236</v>
      </c>
    </row>
    <row r="15" spans="2:8" x14ac:dyDescent="0.25">
      <c r="B15" s="6">
        <v>12</v>
      </c>
      <c r="C15" s="22" t="s">
        <v>249</v>
      </c>
      <c r="D15" s="6">
        <v>220</v>
      </c>
      <c r="E15" s="6">
        <v>7.5</v>
      </c>
      <c r="F15" s="6">
        <f t="shared" si="0"/>
        <v>1650</v>
      </c>
      <c r="G15" s="6" t="s">
        <v>240</v>
      </c>
      <c r="H15" s="6" t="s">
        <v>236</v>
      </c>
    </row>
    <row r="16" spans="2:8" x14ac:dyDescent="0.25">
      <c r="B16" s="6">
        <v>13</v>
      </c>
      <c r="C16" s="22" t="s">
        <v>250</v>
      </c>
      <c r="D16" s="6">
        <v>430</v>
      </c>
      <c r="E16" s="6">
        <v>15</v>
      </c>
      <c r="F16" s="6">
        <f t="shared" si="0"/>
        <v>6450</v>
      </c>
      <c r="G16" s="6" t="s">
        <v>240</v>
      </c>
      <c r="H16" s="6" t="s">
        <v>236</v>
      </c>
    </row>
    <row r="17" spans="2:8" x14ac:dyDescent="0.25">
      <c r="B17" s="6">
        <v>14</v>
      </c>
      <c r="C17" s="22" t="s">
        <v>251</v>
      </c>
      <c r="D17" s="6">
        <v>870</v>
      </c>
      <c r="E17" s="6">
        <v>6</v>
      </c>
      <c r="F17" s="6">
        <f t="shared" si="0"/>
        <v>5220</v>
      </c>
      <c r="G17" s="6" t="s">
        <v>238</v>
      </c>
      <c r="H17" s="6" t="s">
        <v>236</v>
      </c>
    </row>
    <row r="18" spans="2:8" x14ac:dyDescent="0.25">
      <c r="B18" s="6">
        <v>15</v>
      </c>
      <c r="C18" s="22" t="s">
        <v>252</v>
      </c>
      <c r="D18" s="6">
        <v>320</v>
      </c>
      <c r="E18" s="6">
        <v>6</v>
      </c>
      <c r="F18" s="6">
        <f t="shared" si="0"/>
        <v>1920</v>
      </c>
      <c r="G18" s="6" t="s">
        <v>8</v>
      </c>
      <c r="H18" s="6" t="s">
        <v>236</v>
      </c>
    </row>
    <row r="19" spans="2:8" x14ac:dyDescent="0.25">
      <c r="B19" s="6">
        <v>16</v>
      </c>
      <c r="C19" s="22" t="s">
        <v>253</v>
      </c>
      <c r="D19" s="6">
        <v>1700</v>
      </c>
      <c r="E19" s="6">
        <v>6</v>
      </c>
      <c r="F19" s="6">
        <f t="shared" si="0"/>
        <v>10200</v>
      </c>
      <c r="G19" s="6" t="s">
        <v>240</v>
      </c>
      <c r="H19" s="6" t="s">
        <v>236</v>
      </c>
    </row>
    <row r="20" spans="2:8" x14ac:dyDescent="0.25">
      <c r="B20" s="6">
        <v>17</v>
      </c>
      <c r="C20" s="22" t="s">
        <v>254</v>
      </c>
      <c r="D20" s="6">
        <v>180</v>
      </c>
      <c r="E20" s="6">
        <v>6</v>
      </c>
      <c r="F20" s="6">
        <f t="shared" si="0"/>
        <v>1080</v>
      </c>
      <c r="G20" s="6" t="s">
        <v>240</v>
      </c>
      <c r="H20" s="6" t="s">
        <v>236</v>
      </c>
    </row>
    <row r="21" spans="2:8" x14ac:dyDescent="0.25">
      <c r="B21" s="28" t="s">
        <v>81</v>
      </c>
      <c r="C21" s="28"/>
      <c r="D21" s="28"/>
      <c r="E21" s="28"/>
      <c r="F21" s="21">
        <f>SUM(F4:F20)</f>
        <v>66817.5</v>
      </c>
      <c r="G21" s="6"/>
      <c r="H21" s="6"/>
    </row>
    <row r="26" spans="2:8" ht="18.75" x14ac:dyDescent="0.3">
      <c r="B26" s="27" t="s">
        <v>285</v>
      </c>
      <c r="C26" s="27"/>
      <c r="D26" s="27"/>
      <c r="E26" s="27"/>
      <c r="F26" s="27"/>
    </row>
    <row r="27" spans="2:8" x14ac:dyDescent="0.25">
      <c r="B27" s="28" t="s">
        <v>226</v>
      </c>
      <c r="C27" s="28" t="s">
        <v>227</v>
      </c>
      <c r="D27" s="21" t="s">
        <v>228</v>
      </c>
      <c r="E27" s="28" t="s">
        <v>255</v>
      </c>
      <c r="F27" s="28" t="s">
        <v>231</v>
      </c>
    </row>
    <row r="28" spans="2:8" x14ac:dyDescent="0.25">
      <c r="B28" s="28"/>
      <c r="C28" s="28"/>
      <c r="D28" s="21" t="s">
        <v>232</v>
      </c>
      <c r="E28" s="28"/>
      <c r="F28" s="28"/>
    </row>
    <row r="29" spans="2:8" x14ac:dyDescent="0.25">
      <c r="B29" s="6">
        <v>1</v>
      </c>
      <c r="C29" s="22" t="s">
        <v>256</v>
      </c>
      <c r="D29" s="6">
        <f>2831+124</f>
        <v>2955</v>
      </c>
      <c r="E29" s="6" t="s">
        <v>257</v>
      </c>
      <c r="F29" s="6" t="s">
        <v>236</v>
      </c>
    </row>
    <row r="30" spans="2:8" x14ac:dyDescent="0.25">
      <c r="B30" s="6">
        <v>2</v>
      </c>
      <c r="C30" s="22" t="s">
        <v>258</v>
      </c>
      <c r="D30" s="6">
        <v>1823</v>
      </c>
      <c r="E30" s="6" t="s">
        <v>257</v>
      </c>
      <c r="F30" s="6" t="s">
        <v>236</v>
      </c>
    </row>
    <row r="31" spans="2:8" x14ac:dyDescent="0.25">
      <c r="B31" s="6">
        <v>3</v>
      </c>
      <c r="C31" s="22" t="s">
        <v>259</v>
      </c>
      <c r="D31" s="6">
        <f>140+606+820</f>
        <v>1566</v>
      </c>
      <c r="E31" s="6" t="s">
        <v>257</v>
      </c>
      <c r="F31" s="6" t="s">
        <v>236</v>
      </c>
    </row>
    <row r="32" spans="2:8" x14ac:dyDescent="0.25">
      <c r="B32" s="6">
        <v>4</v>
      </c>
      <c r="C32" s="22" t="s">
        <v>260</v>
      </c>
      <c r="D32" s="6">
        <f>154+85+85</f>
        <v>324</v>
      </c>
      <c r="E32" s="6" t="s">
        <v>261</v>
      </c>
      <c r="F32" s="6" t="s">
        <v>236</v>
      </c>
    </row>
    <row r="33" spans="2:6" x14ac:dyDescent="0.25">
      <c r="B33" s="6">
        <v>5</v>
      </c>
      <c r="C33" s="22" t="s">
        <v>262</v>
      </c>
      <c r="D33" s="6">
        <f>65+65+72+72</f>
        <v>274</v>
      </c>
      <c r="E33" s="6" t="s">
        <v>263</v>
      </c>
      <c r="F33" s="6" t="s">
        <v>236</v>
      </c>
    </row>
    <row r="34" spans="2:6" x14ac:dyDescent="0.25">
      <c r="B34" s="6">
        <v>6</v>
      </c>
      <c r="C34" s="22" t="s">
        <v>264</v>
      </c>
      <c r="D34" s="6">
        <f>60+60+70+70</f>
        <v>260</v>
      </c>
      <c r="E34" s="6" t="s">
        <v>257</v>
      </c>
      <c r="F34" s="6" t="s">
        <v>236</v>
      </c>
    </row>
    <row r="35" spans="2:6" x14ac:dyDescent="0.25">
      <c r="B35" s="6">
        <v>7</v>
      </c>
      <c r="C35" s="22" t="s">
        <v>167</v>
      </c>
      <c r="D35" s="6">
        <f>64+50+50+64+20+22+22</f>
        <v>292</v>
      </c>
      <c r="E35" s="6" t="s">
        <v>261</v>
      </c>
      <c r="F35" s="6" t="s">
        <v>236</v>
      </c>
    </row>
    <row r="36" spans="2:6" x14ac:dyDescent="0.25">
      <c r="B36" s="28" t="s">
        <v>265</v>
      </c>
      <c r="C36" s="28"/>
      <c r="D36" s="21">
        <f>SUM(D29:D35)</f>
        <v>7494</v>
      </c>
      <c r="E36" s="6"/>
      <c r="F36" s="6"/>
    </row>
    <row r="39" spans="2:6" ht="18.75" x14ac:dyDescent="0.3">
      <c r="B39" s="27" t="s">
        <v>286</v>
      </c>
      <c r="C39" s="27"/>
      <c r="D39" s="27"/>
      <c r="E39" s="27"/>
      <c r="F39" s="27"/>
    </row>
    <row r="40" spans="2:6" x14ac:dyDescent="0.25">
      <c r="B40" s="28" t="s">
        <v>226</v>
      </c>
      <c r="C40" s="28" t="s">
        <v>227</v>
      </c>
      <c r="D40" s="21" t="s">
        <v>228</v>
      </c>
      <c r="E40" s="28" t="s">
        <v>5</v>
      </c>
      <c r="F40" s="28" t="s">
        <v>231</v>
      </c>
    </row>
    <row r="41" spans="2:6" x14ac:dyDescent="0.25">
      <c r="B41" s="28"/>
      <c r="C41" s="28"/>
      <c r="D41" s="21" t="s">
        <v>232</v>
      </c>
      <c r="E41" s="28"/>
      <c r="F41" s="28"/>
    </row>
    <row r="42" spans="2:6" x14ac:dyDescent="0.25">
      <c r="B42" s="6">
        <v>1</v>
      </c>
      <c r="C42" s="22" t="s">
        <v>266</v>
      </c>
      <c r="D42" s="6">
        <v>3000</v>
      </c>
      <c r="E42" s="6" t="s">
        <v>267</v>
      </c>
      <c r="F42" s="6" t="s">
        <v>236</v>
      </c>
    </row>
    <row r="43" spans="2:6" x14ac:dyDescent="0.25">
      <c r="B43" s="6">
        <v>2</v>
      </c>
      <c r="C43" s="22" t="s">
        <v>268</v>
      </c>
      <c r="D43" s="6">
        <v>200</v>
      </c>
      <c r="E43" s="6" t="s">
        <v>267</v>
      </c>
      <c r="F43" s="6" t="s">
        <v>236</v>
      </c>
    </row>
    <row r="44" spans="2:6" x14ac:dyDescent="0.25">
      <c r="B44" s="6">
        <v>3</v>
      </c>
      <c r="C44" s="22" t="s">
        <v>239</v>
      </c>
      <c r="D44" s="6">
        <v>100</v>
      </c>
      <c r="E44" s="6" t="s">
        <v>267</v>
      </c>
      <c r="F44" s="6" t="s">
        <v>236</v>
      </c>
    </row>
    <row r="45" spans="2:6" x14ac:dyDescent="0.25">
      <c r="B45" s="6">
        <v>4</v>
      </c>
      <c r="C45" s="22" t="s">
        <v>269</v>
      </c>
      <c r="D45" s="6">
        <f>600*2</f>
        <v>1200</v>
      </c>
      <c r="E45" s="6" t="s">
        <v>267</v>
      </c>
      <c r="F45" s="6" t="s">
        <v>236</v>
      </c>
    </row>
    <row r="46" spans="2:6" x14ac:dyDescent="0.25">
      <c r="B46" s="6">
        <v>5</v>
      </c>
      <c r="C46" s="22" t="s">
        <v>270</v>
      </c>
      <c r="D46" s="6">
        <f>580*2</f>
        <v>1160</v>
      </c>
      <c r="E46" s="6" t="s">
        <v>267</v>
      </c>
      <c r="F46" s="6" t="s">
        <v>236</v>
      </c>
    </row>
    <row r="47" spans="2:6" x14ac:dyDescent="0.25">
      <c r="B47" s="6">
        <v>6</v>
      </c>
      <c r="C47" s="22" t="s">
        <v>243</v>
      </c>
      <c r="D47" s="6">
        <v>250</v>
      </c>
      <c r="E47" s="6" t="s">
        <v>8</v>
      </c>
      <c r="F47" s="6" t="s">
        <v>236</v>
      </c>
    </row>
    <row r="48" spans="2:6" x14ac:dyDescent="0.25">
      <c r="B48" s="6">
        <v>7</v>
      </c>
      <c r="C48" s="22" t="s">
        <v>244</v>
      </c>
      <c r="D48" s="6">
        <v>220</v>
      </c>
      <c r="E48" s="6" t="s">
        <v>8</v>
      </c>
      <c r="F48" s="6" t="s">
        <v>236</v>
      </c>
    </row>
    <row r="49" spans="2:6" x14ac:dyDescent="0.25">
      <c r="B49" s="6">
        <v>8</v>
      </c>
      <c r="C49" s="22" t="s">
        <v>271</v>
      </c>
      <c r="D49" s="6">
        <f>570*2</f>
        <v>1140</v>
      </c>
      <c r="E49" s="6" t="s">
        <v>267</v>
      </c>
      <c r="F49" s="6" t="s">
        <v>236</v>
      </c>
    </row>
    <row r="50" spans="2:6" x14ac:dyDescent="0.25">
      <c r="B50" s="6">
        <v>9</v>
      </c>
      <c r="C50" s="22" t="s">
        <v>272</v>
      </c>
      <c r="D50" s="6">
        <f>520*2</f>
        <v>1040</v>
      </c>
      <c r="E50" s="6" t="s">
        <v>267</v>
      </c>
      <c r="F50" s="6" t="s">
        <v>236</v>
      </c>
    </row>
    <row r="51" spans="2:6" x14ac:dyDescent="0.25">
      <c r="B51" s="6">
        <v>10</v>
      </c>
      <c r="C51" s="22" t="s">
        <v>273</v>
      </c>
      <c r="D51" s="6">
        <f>180*2</f>
        <v>360</v>
      </c>
      <c r="E51" s="6" t="s">
        <v>267</v>
      </c>
      <c r="F51" s="6" t="s">
        <v>236</v>
      </c>
    </row>
    <row r="52" spans="2:6" x14ac:dyDescent="0.25">
      <c r="B52" s="6">
        <v>11</v>
      </c>
      <c r="C52" s="22" t="s">
        <v>274</v>
      </c>
      <c r="D52" s="6">
        <v>100</v>
      </c>
      <c r="E52" s="6" t="s">
        <v>8</v>
      </c>
      <c r="F52" s="6" t="s">
        <v>236</v>
      </c>
    </row>
    <row r="53" spans="2:6" x14ac:dyDescent="0.25">
      <c r="B53" s="6">
        <v>12</v>
      </c>
      <c r="C53" s="22" t="s">
        <v>275</v>
      </c>
      <c r="D53" s="6">
        <v>150</v>
      </c>
      <c r="E53" s="6" t="s">
        <v>8</v>
      </c>
      <c r="F53" s="6" t="s">
        <v>236</v>
      </c>
    </row>
    <row r="54" spans="2:6" x14ac:dyDescent="0.25">
      <c r="B54" s="6">
        <v>13</v>
      </c>
      <c r="C54" s="22" t="s">
        <v>249</v>
      </c>
      <c r="D54" s="6">
        <v>220</v>
      </c>
      <c r="E54" s="6" t="s">
        <v>267</v>
      </c>
      <c r="F54" s="6" t="s">
        <v>236</v>
      </c>
    </row>
    <row r="55" spans="2:6" x14ac:dyDescent="0.25">
      <c r="B55" s="6">
        <v>14</v>
      </c>
      <c r="C55" s="22" t="s">
        <v>276</v>
      </c>
      <c r="D55" s="6">
        <v>600</v>
      </c>
      <c r="E55" s="6" t="s">
        <v>277</v>
      </c>
      <c r="F55" s="6" t="s">
        <v>236</v>
      </c>
    </row>
    <row r="56" spans="2:6" x14ac:dyDescent="0.25">
      <c r="B56" s="6">
        <v>15</v>
      </c>
      <c r="C56" s="22" t="s">
        <v>252</v>
      </c>
      <c r="D56" s="6">
        <v>320</v>
      </c>
      <c r="E56" s="6" t="s">
        <v>278</v>
      </c>
      <c r="F56" s="6" t="s">
        <v>236</v>
      </c>
    </row>
    <row r="57" spans="2:6" x14ac:dyDescent="0.25">
      <c r="B57" s="6">
        <v>16</v>
      </c>
      <c r="C57" s="22" t="s">
        <v>253</v>
      </c>
      <c r="D57" s="6">
        <v>1700</v>
      </c>
      <c r="E57" s="6" t="s">
        <v>267</v>
      </c>
      <c r="F57" s="6" t="s">
        <v>236</v>
      </c>
    </row>
    <row r="58" spans="2:6" x14ac:dyDescent="0.25">
      <c r="B58" s="6">
        <v>17</v>
      </c>
      <c r="C58" s="22" t="s">
        <v>254</v>
      </c>
      <c r="D58" s="6">
        <v>180</v>
      </c>
      <c r="E58" s="6" t="s">
        <v>267</v>
      </c>
      <c r="F58" s="6" t="s">
        <v>236</v>
      </c>
    </row>
    <row r="59" spans="2:6" x14ac:dyDescent="0.25">
      <c r="B59" s="6">
        <v>18</v>
      </c>
      <c r="C59" s="22" t="s">
        <v>279</v>
      </c>
      <c r="D59" s="6">
        <v>3000</v>
      </c>
      <c r="E59" s="6" t="s">
        <v>267</v>
      </c>
      <c r="F59" s="6" t="s">
        <v>236</v>
      </c>
    </row>
    <row r="60" spans="2:6" x14ac:dyDescent="0.25">
      <c r="B60" s="6">
        <v>19</v>
      </c>
      <c r="C60" s="22" t="s">
        <v>280</v>
      </c>
      <c r="D60" s="6">
        <v>2100</v>
      </c>
      <c r="E60" s="6" t="s">
        <v>267</v>
      </c>
      <c r="F60" s="6" t="s">
        <v>236</v>
      </c>
    </row>
    <row r="61" spans="2:6" x14ac:dyDescent="0.25">
      <c r="B61" s="6">
        <v>20</v>
      </c>
      <c r="C61" s="22" t="s">
        <v>281</v>
      </c>
      <c r="D61" s="6">
        <v>1200</v>
      </c>
      <c r="E61" s="6" t="s">
        <v>267</v>
      </c>
      <c r="F61" s="6" t="s">
        <v>236</v>
      </c>
    </row>
    <row r="62" spans="2:6" x14ac:dyDescent="0.25">
      <c r="B62" s="6">
        <v>21</v>
      </c>
      <c r="C62" s="22" t="s">
        <v>282</v>
      </c>
      <c r="D62" s="6">
        <v>800</v>
      </c>
      <c r="E62" s="6" t="s">
        <v>267</v>
      </c>
      <c r="F62" s="6" t="s">
        <v>236</v>
      </c>
    </row>
    <row r="63" spans="2:6" x14ac:dyDescent="0.25">
      <c r="B63" s="6">
        <v>22</v>
      </c>
      <c r="C63" s="22" t="s">
        <v>283</v>
      </c>
      <c r="D63" s="6">
        <v>900</v>
      </c>
      <c r="E63" s="6" t="s">
        <v>267</v>
      </c>
      <c r="F63" s="6" t="s">
        <v>236</v>
      </c>
    </row>
    <row r="64" spans="2:6" x14ac:dyDescent="0.25">
      <c r="B64" s="29" t="s">
        <v>265</v>
      </c>
      <c r="C64" s="30"/>
      <c r="D64" s="21">
        <f>SUM(D42:D63)</f>
        <v>19940</v>
      </c>
      <c r="E64" s="23"/>
      <c r="F64" s="23"/>
    </row>
  </sheetData>
  <mergeCells count="20">
    <mergeCell ref="B40:B41"/>
    <mergeCell ref="C40:C41"/>
    <mergeCell ref="E40:E41"/>
    <mergeCell ref="F40:F41"/>
    <mergeCell ref="B64:C64"/>
    <mergeCell ref="B1:H1"/>
    <mergeCell ref="B26:F26"/>
    <mergeCell ref="B39:F39"/>
    <mergeCell ref="B21:E21"/>
    <mergeCell ref="B27:B28"/>
    <mergeCell ref="C27:C28"/>
    <mergeCell ref="E27:E28"/>
    <mergeCell ref="F27:F28"/>
    <mergeCell ref="B36:C36"/>
    <mergeCell ref="B2:B3"/>
    <mergeCell ref="C2:C3"/>
    <mergeCell ref="D2:E2"/>
    <mergeCell ref="F2:F3"/>
    <mergeCell ref="G2:G3"/>
    <mergeCell ref="H2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07B7-27C6-440B-BE8F-8D53571928E1}">
  <dimension ref="A1"/>
  <sheetViews>
    <sheetView workbookViewId="0">
      <selection activeCell="O5" sqref="O5:O6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Buildings</vt:lpstr>
      <vt:lpstr>Infra.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2024-12-10T12:54:36Z</dcterms:modified>
</cp:coreProperties>
</file>