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bhinav Chaturvedi's Assignments\In-Progress\TRUERE JK Tyre\"/>
    </mc:Choice>
  </mc:AlternateContent>
  <xr:revisionPtr revIDLastSave="0" documentId="8_{14699D2E-7F9B-46BA-A3E9-10C4D1AE2C7E}" xr6:coauthVersionLast="47" xr6:coauthVersionMax="47" xr10:uidLastSave="{00000000-0000-0000-0000-000000000000}"/>
  <bookViews>
    <workbookView xWindow="-120" yWindow="-120" windowWidth="24240" windowHeight="13140" activeTab="1" xr2:uid="{93EDE116-721E-4BCC-AC4A-8A29B96F23D5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2" l="1"/>
  <c r="K33" i="2"/>
  <c r="K31" i="2"/>
  <c r="K30" i="2"/>
  <c r="I27" i="2" l="1"/>
  <c r="I26" i="2"/>
  <c r="I21" i="2"/>
  <c r="K21" i="2"/>
  <c r="K20" i="2"/>
  <c r="J20" i="2"/>
  <c r="I20" i="2"/>
  <c r="M11" i="2"/>
  <c r="L13" i="2"/>
  <c r="L11" i="2"/>
  <c r="N10" i="2"/>
  <c r="M10" i="2"/>
  <c r="L10" i="2"/>
  <c r="J9" i="2"/>
  <c r="J22" i="1"/>
  <c r="K16" i="1"/>
  <c r="J16" i="1"/>
  <c r="K15" i="1"/>
  <c r="J15" i="1"/>
  <c r="K14" i="1"/>
  <c r="J14" i="1"/>
  <c r="P15" i="1"/>
  <c r="K13" i="1" l="1"/>
  <c r="J13" i="1"/>
  <c r="H15" i="1"/>
  <c r="G15" i="1"/>
  <c r="H9" i="1"/>
</calcChain>
</file>

<file path=xl/sharedStrings.xml><?xml version="1.0" encoding="utf-8"?>
<sst xmlns="http://schemas.openxmlformats.org/spreadsheetml/2006/main" count="4" uniqueCount="4">
  <si>
    <t>Estimated Annual production (kWh/Year)</t>
  </si>
  <si>
    <t>Estimated Specific Production (kWh/kWp/Year):</t>
  </si>
  <si>
    <t>Global Atlas</t>
  </si>
  <si>
    <t>PVSyst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</si>
</sst>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9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169" fontId="0" fillId="0" borderId="0" xfId="1" applyNumberFormat="1" applyFont="1"/>
    <xf numFmtId="169" fontId="2" fillId="0" borderId="0" xfId="1" applyNumberFormat="1" applyFont="1"/>
    <xf numFmtId="169" fontId="3" fillId="0" borderId="0" xfId="1" applyNumberFormat="1" applyFont="1" applyAlignment="1">
      <alignment vertical="center"/>
    </xf>
    <xf numFmtId="169" fontId="3" fillId="0" borderId="0" xfId="1" applyNumberFormat="1" applyFont="1"/>
    <xf numFmtId="10" fontId="0" fillId="0" borderId="0" xfId="2" applyNumberFormat="1" applyFont="1"/>
    <xf numFmtId="169" fontId="2" fillId="0" borderId="0" xfId="1" applyNumberFormat="1" applyFont="1" applyAlignment="1">
      <alignment horizontal="center" vertical="center"/>
    </xf>
    <xf numFmtId="43" fontId="0" fillId="0" borderId="0" xfId="0" applyNumberFormat="1"/>
    <xf numFmtId="169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B2B00-305C-4E75-A671-9EA9B644A305}">
  <dimension ref="B4:P22"/>
  <sheetViews>
    <sheetView workbookViewId="0">
      <selection activeCell="J22" sqref="J22"/>
    </sheetView>
  </sheetViews>
  <sheetFormatPr defaultRowHeight="15" x14ac:dyDescent="0.25"/>
  <cols>
    <col min="7" max="7" width="12.5703125" style="2" bestFit="1" customWidth="1"/>
    <col min="8" max="8" width="12.7109375" style="2" bestFit="1" customWidth="1"/>
    <col min="9" max="9" width="9.140625" style="3"/>
    <col min="10" max="10" width="19.5703125" style="2" bestFit="1" customWidth="1"/>
    <col min="11" max="11" width="14.28515625" style="2" bestFit="1" customWidth="1"/>
    <col min="16" max="16" width="14.28515625" bestFit="1" customWidth="1"/>
  </cols>
  <sheetData>
    <row r="4" spans="2:16" x14ac:dyDescent="0.25">
      <c r="B4" s="1"/>
    </row>
    <row r="7" spans="2:16" x14ac:dyDescent="0.25">
      <c r="F7" s="1">
        <v>3.0979999999999999</v>
      </c>
      <c r="H7" s="2">
        <v>1555.9</v>
      </c>
      <c r="I7" s="4" t="s">
        <v>1</v>
      </c>
    </row>
    <row r="8" spans="2:16" x14ac:dyDescent="0.25">
      <c r="F8" s="1">
        <v>4</v>
      </c>
      <c r="H8" s="2">
        <v>4000</v>
      </c>
    </row>
    <row r="9" spans="2:16" x14ac:dyDescent="0.25">
      <c r="F9" s="1"/>
      <c r="H9" s="2">
        <f>H8*H7</f>
        <v>6223600</v>
      </c>
      <c r="I9" s="5" t="s">
        <v>0</v>
      </c>
    </row>
    <row r="12" spans="2:16" x14ac:dyDescent="0.25">
      <c r="J12" s="7" t="s">
        <v>2</v>
      </c>
      <c r="K12" s="7" t="s">
        <v>3</v>
      </c>
    </row>
    <row r="13" spans="2:16" x14ac:dyDescent="0.25">
      <c r="G13" s="2">
        <v>6244000</v>
      </c>
      <c r="H13" s="2">
        <v>5619600</v>
      </c>
      <c r="J13" s="2">
        <f>1555.9*1000</f>
        <v>1555900</v>
      </c>
      <c r="K13" s="2">
        <f>1540*1000</f>
        <v>1540000</v>
      </c>
    </row>
    <row r="14" spans="2:16" x14ac:dyDescent="0.25">
      <c r="G14" s="2">
        <v>4000</v>
      </c>
      <c r="H14" s="2">
        <v>4000</v>
      </c>
      <c r="J14" s="2">
        <f>J13*4000</f>
        <v>6223600000</v>
      </c>
      <c r="K14" s="2">
        <f>K13*4000</f>
        <v>6160000000</v>
      </c>
    </row>
    <row r="15" spans="2:16" x14ac:dyDescent="0.25">
      <c r="G15" s="2">
        <f>G13/G14</f>
        <v>1561</v>
      </c>
      <c r="H15" s="2">
        <f>H13/H14</f>
        <v>1404.9</v>
      </c>
      <c r="J15" s="1">
        <f>J14/(4000*8760)</f>
        <v>177.61415525114154</v>
      </c>
      <c r="K15" s="1">
        <f>K14/(4000*8760)</f>
        <v>175.79908675799086</v>
      </c>
      <c r="N15">
        <v>4000</v>
      </c>
      <c r="O15">
        <v>8760</v>
      </c>
      <c r="P15" s="2">
        <f>O15*N15</f>
        <v>35040000</v>
      </c>
    </row>
    <row r="16" spans="2:16" x14ac:dyDescent="0.25">
      <c r="J16" s="6">
        <f>J15/1000</f>
        <v>0.17761415525114155</v>
      </c>
      <c r="K16" s="6">
        <f>K15/1000</f>
        <v>0.17579908675799086</v>
      </c>
    </row>
    <row r="17" spans="10:11" x14ac:dyDescent="0.25">
      <c r="J17" s="6"/>
      <c r="K17" s="6"/>
    </row>
    <row r="21" spans="10:11" x14ac:dyDescent="0.25">
      <c r="J21" s="2">
        <v>1325.9</v>
      </c>
    </row>
    <row r="22" spans="10:11" x14ac:dyDescent="0.25">
      <c r="J22" s="1">
        <f>J21/365</f>
        <v>3.6326027397260274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E8921-E7C4-43FF-9EA2-688B72E7484D}">
  <dimension ref="B2:N34"/>
  <sheetViews>
    <sheetView tabSelected="1" topLeftCell="A12" workbookViewId="0">
      <selection activeCell="K34" sqref="K34"/>
    </sheetView>
  </sheetViews>
  <sheetFormatPr defaultRowHeight="15" x14ac:dyDescent="0.25"/>
  <cols>
    <col min="2" max="3" width="12.5703125" style="2" bestFit="1" customWidth="1"/>
    <col min="9" max="11" width="15.28515625" bestFit="1" customWidth="1"/>
    <col min="12" max="13" width="10" bestFit="1" customWidth="1"/>
  </cols>
  <sheetData>
    <row r="2" spans="2:14" x14ac:dyDescent="0.25">
      <c r="B2" s="2">
        <v>6244000</v>
      </c>
      <c r="C2" s="2">
        <v>5619600</v>
      </c>
    </row>
    <row r="3" spans="2:14" x14ac:dyDescent="0.25">
      <c r="B3" s="2">
        <v>6087900</v>
      </c>
      <c r="C3" s="2">
        <v>5479110</v>
      </c>
    </row>
    <row r="4" spans="2:14" x14ac:dyDescent="0.25">
      <c r="B4" s="2">
        <v>6044192</v>
      </c>
      <c r="C4" s="2">
        <v>5439773</v>
      </c>
    </row>
    <row r="5" spans="2:14" x14ac:dyDescent="0.25">
      <c r="B5" s="2">
        <v>4000484</v>
      </c>
      <c r="C5" s="2">
        <v>5400436</v>
      </c>
    </row>
    <row r="6" spans="2:14" x14ac:dyDescent="0.25">
      <c r="B6" s="2">
        <v>5956776</v>
      </c>
      <c r="C6" s="2">
        <v>5361098</v>
      </c>
    </row>
    <row r="7" spans="2:14" x14ac:dyDescent="0.25">
      <c r="B7" s="2">
        <v>5913068</v>
      </c>
      <c r="C7" s="2">
        <v>5321761</v>
      </c>
    </row>
    <row r="8" spans="2:14" x14ac:dyDescent="0.25">
      <c r="B8" s="2">
        <v>5869360</v>
      </c>
      <c r="C8" s="2">
        <v>5282424</v>
      </c>
      <c r="J8" s="2">
        <v>44970.239999999998</v>
      </c>
    </row>
    <row r="9" spans="2:14" x14ac:dyDescent="0.25">
      <c r="B9" s="2">
        <v>5825652</v>
      </c>
      <c r="C9" s="2">
        <v>5243087</v>
      </c>
      <c r="J9" s="1">
        <f>J8/4047</f>
        <v>11.111994069681245</v>
      </c>
      <c r="L9">
        <v>2279</v>
      </c>
      <c r="M9">
        <v>1133</v>
      </c>
      <c r="N9">
        <v>30</v>
      </c>
    </row>
    <row r="10" spans="2:14" x14ac:dyDescent="0.25">
      <c r="B10" s="2">
        <v>5781944</v>
      </c>
      <c r="C10" s="2">
        <v>5203750</v>
      </c>
      <c r="L10">
        <f>L9/1000</f>
        <v>2.2789999999999999</v>
      </c>
      <c r="M10">
        <f>M9/1000</f>
        <v>1.133</v>
      </c>
      <c r="N10">
        <f>N9/1000</f>
        <v>0.03</v>
      </c>
    </row>
    <row r="11" spans="2:14" x14ac:dyDescent="0.25">
      <c r="B11" s="2">
        <v>5738236</v>
      </c>
      <c r="C11" s="2">
        <v>5164412</v>
      </c>
      <c r="L11" s="1">
        <f>L10*M10</f>
        <v>2.5821069999999997</v>
      </c>
      <c r="M11" s="9">
        <f>L11*7280</f>
        <v>18797.738959999999</v>
      </c>
    </row>
    <row r="12" spans="2:14" x14ac:dyDescent="0.25">
      <c r="B12" s="2">
        <v>5694528</v>
      </c>
      <c r="C12" s="2">
        <v>5125075</v>
      </c>
    </row>
    <row r="13" spans="2:14" x14ac:dyDescent="0.25">
      <c r="B13" s="2">
        <v>5650820</v>
      </c>
      <c r="C13" s="2">
        <v>5085738</v>
      </c>
      <c r="L13" s="2">
        <f>J8/L11</f>
        <v>17416.102431076637</v>
      </c>
    </row>
    <row r="14" spans="2:14" x14ac:dyDescent="0.25">
      <c r="B14" s="2">
        <v>5607112</v>
      </c>
      <c r="C14" s="2">
        <v>5046401</v>
      </c>
    </row>
    <row r="15" spans="2:14" x14ac:dyDescent="0.25">
      <c r="B15" s="2">
        <v>5563404</v>
      </c>
      <c r="C15" s="2">
        <v>5007064</v>
      </c>
    </row>
    <row r="16" spans="2:14" x14ac:dyDescent="0.25">
      <c r="B16" s="2">
        <v>5519696</v>
      </c>
      <c r="C16" s="2">
        <v>4967726</v>
      </c>
    </row>
    <row r="20" spans="7:11" x14ac:dyDescent="0.25">
      <c r="G20">
        <v>4000</v>
      </c>
      <c r="H20">
        <v>35886</v>
      </c>
      <c r="I20" s="2">
        <f>H20*G20</f>
        <v>143544000</v>
      </c>
      <c r="J20" s="8">
        <f>I20*13.8%</f>
        <v>19809072</v>
      </c>
      <c r="K20" s="9">
        <f>J20+I20</f>
        <v>163353072</v>
      </c>
    </row>
    <row r="21" spans="7:11" x14ac:dyDescent="0.25">
      <c r="I21" s="2">
        <f>I20/G20</f>
        <v>35886</v>
      </c>
      <c r="J21" s="2"/>
      <c r="K21" s="2">
        <f>K20/G20</f>
        <v>40838.267999999996</v>
      </c>
    </row>
    <row r="25" spans="7:11" x14ac:dyDescent="0.25">
      <c r="I25">
        <v>15.8</v>
      </c>
    </row>
    <row r="26" spans="7:11" x14ac:dyDescent="0.25">
      <c r="I26" s="2">
        <f>I25*10^7</f>
        <v>158000000</v>
      </c>
    </row>
    <row r="27" spans="7:11" x14ac:dyDescent="0.25">
      <c r="I27" s="2">
        <f>I26/4000</f>
        <v>39500</v>
      </c>
    </row>
    <row r="28" spans="7:11" x14ac:dyDescent="0.25">
      <c r="K28">
        <v>5.64</v>
      </c>
    </row>
    <row r="29" spans="7:11" x14ac:dyDescent="0.25">
      <c r="K29">
        <v>7</v>
      </c>
    </row>
    <row r="30" spans="7:11" x14ac:dyDescent="0.25">
      <c r="K30">
        <f>SUM(K28:K29)</f>
        <v>12.64</v>
      </c>
    </row>
    <row r="31" spans="7:11" x14ac:dyDescent="0.25">
      <c r="K31">
        <f>K30*10^7</f>
        <v>126400000</v>
      </c>
    </row>
    <row r="32" spans="7:11" x14ac:dyDescent="0.25">
      <c r="K32">
        <v>3.53</v>
      </c>
    </row>
    <row r="33" spans="11:11" x14ac:dyDescent="0.25">
      <c r="K33">
        <f>K31/K32</f>
        <v>35807365.439093485</v>
      </c>
    </row>
    <row r="34" spans="11:11" x14ac:dyDescent="0.25">
      <c r="K34" s="2">
        <f>K33/1000</f>
        <v>35807.365439093483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2024-09-26T04:35:34Z</dcterms:created>
  <dcterms:modified xsi:type="dcterms:W3CDTF">2024-09-26T07:34:59Z</dcterms:modified>
</cp:coreProperties>
</file>