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 Progress Files\Yash Bhatnagar\VIS(2024-25)-PL417-367-492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0" i="1"/>
  <c r="K14" i="1" l="1"/>
  <c r="J14" i="1"/>
  <c r="J11" i="1"/>
  <c r="J12" i="1"/>
  <c r="J13" i="1"/>
  <c r="J10" i="1"/>
  <c r="I14" i="1"/>
  <c r="H11" i="1"/>
  <c r="H12" i="1"/>
  <c r="H13" i="1"/>
  <c r="H10" i="1"/>
  <c r="I13" i="1" s="1"/>
  <c r="I11" i="1"/>
  <c r="F16" i="1"/>
  <c r="F17" i="1" s="1"/>
  <c r="F19" i="1" s="1"/>
  <c r="F21" i="1" s="1"/>
  <c r="H23" i="1"/>
  <c r="H21" i="1"/>
  <c r="I23" i="1"/>
  <c r="I21" i="1"/>
  <c r="H14" i="1" l="1"/>
  <c r="I12" i="1"/>
  <c r="I10" i="1"/>
  <c r="F20" i="1"/>
  <c r="V11" i="1" l="1"/>
  <c r="V12" i="1"/>
  <c r="V13" i="1"/>
  <c r="V10" i="1"/>
  <c r="E24" i="1" l="1"/>
  <c r="G14" i="1"/>
  <c r="G11" i="1"/>
  <c r="G12" i="1"/>
  <c r="G13" i="1"/>
  <c r="G10" i="1"/>
  <c r="E17" i="1"/>
  <c r="F14" i="1"/>
  <c r="F11" i="1"/>
  <c r="F12" i="1"/>
  <c r="F13" i="1"/>
  <c r="F10" i="1"/>
  <c r="Q20" i="1" l="1"/>
  <c r="Q19" i="1"/>
  <c r="Q18" i="1"/>
  <c r="Q17" i="1"/>
  <c r="Q16" i="1"/>
  <c r="Q15" i="1"/>
  <c r="Q14" i="1"/>
  <c r="Q13" i="1"/>
  <c r="Q6" i="1"/>
  <c r="Q12" i="1"/>
  <c r="Q11" i="1"/>
  <c r="Q10" i="1"/>
  <c r="Q9" i="1"/>
  <c r="Q8" i="1"/>
  <c r="Q7" i="1"/>
  <c r="Q5" i="1"/>
  <c r="Q4" i="1"/>
  <c r="Q3" i="1"/>
  <c r="Q21" i="1" l="1"/>
  <c r="Q22" i="1" s="1"/>
</calcChain>
</file>

<file path=xl/sharedStrings.xml><?xml version="1.0" encoding="utf-8"?>
<sst xmlns="http://schemas.openxmlformats.org/spreadsheetml/2006/main" count="31" uniqueCount="16">
  <si>
    <t>Living room</t>
  </si>
  <si>
    <t>Kitchen</t>
  </si>
  <si>
    <t>Bedroom</t>
  </si>
  <si>
    <t>Toilet</t>
  </si>
  <si>
    <t>Dresser</t>
  </si>
  <si>
    <t>Passage</t>
  </si>
  <si>
    <t xml:space="preserve">Lobby </t>
  </si>
  <si>
    <t>Foyer</t>
  </si>
  <si>
    <t>Rate</t>
  </si>
  <si>
    <t>Value</t>
  </si>
  <si>
    <t>Flat no.</t>
  </si>
  <si>
    <t>Circle Rate</t>
  </si>
  <si>
    <t>per sqm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</si>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</sst>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2" fontId="2" fillId="0" borderId="0" xfId="0" applyNumberFormat="1" applyFont="1"/>
    <xf numFmtId="10" fontId="0" fillId="0" borderId="0" xfId="2" applyNumberFormat="1" applyFont="1"/>
    <xf numFmtId="164" fontId="2" fillId="0" borderId="0" xfId="1" applyNumberFormat="1" applyFont="1"/>
    <xf numFmtId="9" fontId="0" fillId="0" borderId="0" xfId="0" applyNumberFormat="1"/>
    <xf numFmtId="164" fontId="2" fillId="0" borderId="0" xfId="0" applyNumberFormat="1" applyFont="1"/>
    <xf numFmtId="165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24"/>
  <sheetViews>
    <sheetView tabSelected="1" topLeftCell="B2" workbookViewId="0">
      <selection activeCell="K12" sqref="K12"/>
    </sheetView>
  </sheetViews>
  <sheetFormatPr defaultRowHeight="15" x14ac:dyDescent="0.25"/>
  <cols>
    <col min="2" max="2" width="14.28515625" bestFit="1" customWidth="1"/>
    <col min="4" max="4" width="10.85546875" customWidth="1"/>
    <col min="5" max="6" width="12.5703125" bestFit="1" customWidth="1"/>
    <col min="8" max="8" width="15.28515625" bestFit="1" customWidth="1"/>
    <col min="9" max="9" width="12.5703125" bestFit="1" customWidth="1"/>
    <col min="10" max="10" width="14.28515625" bestFit="1" customWidth="1"/>
    <col min="11" max="11" width="15.28515625" bestFit="1" customWidth="1"/>
    <col min="12" max="12" width="10" customWidth="1"/>
    <col min="14" max="14" width="11.28515625" hidden="1" customWidth="1"/>
    <col min="15" max="17" width="0" hidden="1" customWidth="1"/>
    <col min="21" max="21" width="10.42578125" bestFit="1" customWidth="1"/>
    <col min="22" max="22" width="15.28515625" bestFit="1" customWidth="1"/>
  </cols>
  <sheetData>
    <row r="3" spans="2:23" x14ac:dyDescent="0.25">
      <c r="G3" s="1"/>
      <c r="H3" s="1"/>
      <c r="N3" t="s">
        <v>0</v>
      </c>
      <c r="O3">
        <v>7.23</v>
      </c>
      <c r="P3">
        <v>7.44</v>
      </c>
      <c r="Q3" s="1">
        <f>O3*P3</f>
        <v>53.791200000000003</v>
      </c>
    </row>
    <row r="4" spans="2:23" x14ac:dyDescent="0.25">
      <c r="G4" s="1"/>
      <c r="H4" s="1"/>
      <c r="N4" t="s">
        <v>1</v>
      </c>
      <c r="O4">
        <v>4.82</v>
      </c>
      <c r="P4">
        <v>4.78</v>
      </c>
      <c r="Q4" s="1">
        <f t="shared" ref="Q4:Q20" si="0">O4*P4</f>
        <v>23.039600000000004</v>
      </c>
    </row>
    <row r="5" spans="2:23" x14ac:dyDescent="0.25">
      <c r="G5" s="1"/>
      <c r="H5" s="1"/>
      <c r="N5" t="s">
        <v>2</v>
      </c>
      <c r="O5">
        <v>4.4400000000000004</v>
      </c>
      <c r="P5">
        <v>3.6</v>
      </c>
      <c r="Q5" s="1">
        <f t="shared" si="0"/>
        <v>15.984000000000002</v>
      </c>
    </row>
    <row r="6" spans="2:23" x14ac:dyDescent="0.25">
      <c r="N6" t="s">
        <v>2</v>
      </c>
      <c r="O6">
        <v>3.75</v>
      </c>
      <c r="P6">
        <v>3.66</v>
      </c>
      <c r="Q6" s="1">
        <f t="shared" si="0"/>
        <v>13.725000000000001</v>
      </c>
    </row>
    <row r="7" spans="2:23" x14ac:dyDescent="0.25">
      <c r="H7" s="8">
        <v>0.05</v>
      </c>
      <c r="N7" t="s">
        <v>2</v>
      </c>
      <c r="O7">
        <v>5.86</v>
      </c>
      <c r="P7">
        <v>4.88</v>
      </c>
      <c r="Q7" s="1">
        <f t="shared" si="0"/>
        <v>28.596800000000002</v>
      </c>
      <c r="U7" t="s">
        <v>11</v>
      </c>
      <c r="V7" s="2">
        <v>307010</v>
      </c>
      <c r="W7" t="s">
        <v>12</v>
      </c>
    </row>
    <row r="8" spans="2:23" x14ac:dyDescent="0.25">
      <c r="B8" s="2"/>
      <c r="N8" t="s">
        <v>3</v>
      </c>
      <c r="O8">
        <v>2.5</v>
      </c>
      <c r="P8">
        <v>2.06</v>
      </c>
      <c r="Q8" s="1">
        <f t="shared" si="0"/>
        <v>5.15</v>
      </c>
    </row>
    <row r="9" spans="2:23" x14ac:dyDescent="0.25">
      <c r="C9" t="s">
        <v>10</v>
      </c>
      <c r="H9" s="3" t="s">
        <v>9</v>
      </c>
      <c r="I9" s="3" t="s">
        <v>13</v>
      </c>
      <c r="J9" s="3" t="s">
        <v>14</v>
      </c>
      <c r="K9" s="3" t="s">
        <v>15</v>
      </c>
      <c r="N9" t="s">
        <v>3</v>
      </c>
      <c r="O9">
        <v>1.75</v>
      </c>
      <c r="P9">
        <v>2.73</v>
      </c>
      <c r="Q9" s="1">
        <f t="shared" si="0"/>
        <v>4.7774999999999999</v>
      </c>
      <c r="T9" t="s">
        <v>10</v>
      </c>
    </row>
    <row r="10" spans="2:23" x14ac:dyDescent="0.25">
      <c r="C10">
        <v>6902</v>
      </c>
      <c r="D10">
        <v>1450</v>
      </c>
      <c r="E10">
        <v>722</v>
      </c>
      <c r="F10">
        <f>D10+E10</f>
        <v>2172</v>
      </c>
      <c r="G10" s="1">
        <f>F10/10.7639</f>
        <v>201.78559815680191</v>
      </c>
      <c r="H10" s="2">
        <f>F10*$E$16*(1+$H$7)</f>
        <v>148239000</v>
      </c>
      <c r="I10" s="4">
        <f>ROUND(H10,-5)</f>
        <v>148200000</v>
      </c>
      <c r="J10" s="10">
        <f>I10*0.9</f>
        <v>133380000</v>
      </c>
      <c r="K10" s="4">
        <f>I10*0.75</f>
        <v>111150000</v>
      </c>
      <c r="N10" t="s">
        <v>3</v>
      </c>
      <c r="O10">
        <v>2.0099999999999998</v>
      </c>
      <c r="P10">
        <v>1.84</v>
      </c>
      <c r="Q10" s="1">
        <f t="shared" si="0"/>
        <v>3.6983999999999999</v>
      </c>
      <c r="T10">
        <v>6902</v>
      </c>
      <c r="V10" s="4">
        <f>G10*$V$7</f>
        <v>61950196.490119755</v>
      </c>
    </row>
    <row r="11" spans="2:23" x14ac:dyDescent="0.25">
      <c r="C11">
        <v>6903</v>
      </c>
      <c r="D11">
        <v>1366</v>
      </c>
      <c r="E11">
        <v>558</v>
      </c>
      <c r="F11">
        <f>D11+E11</f>
        <v>1924</v>
      </c>
      <c r="G11" s="1">
        <f>F11/10.7639</f>
        <v>178.74562194000316</v>
      </c>
      <c r="H11" s="2">
        <f t="shared" ref="H11:H13" si="1">F11*$E$16*(1+$H$7)</f>
        <v>131313000</v>
      </c>
      <c r="I11" s="4">
        <f t="shared" ref="I11:I13" si="2">ROUND(H11,-5)</f>
        <v>131300000</v>
      </c>
      <c r="J11" s="10">
        <f t="shared" ref="J11:J13" si="3">I11*0.9</f>
        <v>118170000</v>
      </c>
      <c r="K11" s="4">
        <f t="shared" ref="K11:K13" si="4">I11*0.75</f>
        <v>98475000</v>
      </c>
      <c r="N11" t="s">
        <v>3</v>
      </c>
      <c r="O11">
        <v>2.0299999999999998</v>
      </c>
      <c r="P11">
        <v>1.94</v>
      </c>
      <c r="Q11" s="1">
        <f t="shared" si="0"/>
        <v>3.9381999999999997</v>
      </c>
      <c r="T11">
        <v>6903</v>
      </c>
      <c r="V11" s="4">
        <f>G11*$V$7</f>
        <v>54876693.391800374</v>
      </c>
    </row>
    <row r="12" spans="2:23" x14ac:dyDescent="0.25">
      <c r="C12">
        <v>6904</v>
      </c>
      <c r="D12">
        <v>1450</v>
      </c>
      <c r="E12">
        <v>478</v>
      </c>
      <c r="F12">
        <f>D12+E12</f>
        <v>1928</v>
      </c>
      <c r="G12" s="1">
        <f>F12/10.7639</f>
        <v>179.11723445962895</v>
      </c>
      <c r="H12" s="2">
        <f t="shared" si="1"/>
        <v>131586000</v>
      </c>
      <c r="I12" s="4">
        <f t="shared" si="2"/>
        <v>131600000</v>
      </c>
      <c r="J12" s="10">
        <f t="shared" si="3"/>
        <v>118440000</v>
      </c>
      <c r="K12" s="4">
        <f t="shared" si="4"/>
        <v>98700000</v>
      </c>
      <c r="N12" t="s">
        <v>3</v>
      </c>
      <c r="O12">
        <v>3.68</v>
      </c>
      <c r="P12">
        <v>3.69</v>
      </c>
      <c r="Q12" s="1">
        <f t="shared" si="0"/>
        <v>13.5792</v>
      </c>
      <c r="T12">
        <v>6904</v>
      </c>
      <c r="V12" s="4">
        <f>G12*$V$7</f>
        <v>54990782.151450686</v>
      </c>
    </row>
    <row r="13" spans="2:23" x14ac:dyDescent="0.25">
      <c r="C13">
        <v>6905</v>
      </c>
      <c r="D13">
        <v>1421</v>
      </c>
      <c r="E13">
        <v>749</v>
      </c>
      <c r="F13">
        <f>D13+E13</f>
        <v>2170</v>
      </c>
      <c r="G13" s="1">
        <f>F13/10.7639</f>
        <v>201.59979189698902</v>
      </c>
      <c r="H13" s="2">
        <f t="shared" si="1"/>
        <v>148102500</v>
      </c>
      <c r="I13" s="4">
        <f t="shared" si="2"/>
        <v>148100000</v>
      </c>
      <c r="J13" s="10">
        <f t="shared" si="3"/>
        <v>133290000</v>
      </c>
      <c r="K13" s="4">
        <f t="shared" si="4"/>
        <v>111075000</v>
      </c>
      <c r="N13" t="s">
        <v>4</v>
      </c>
      <c r="O13">
        <v>2.68</v>
      </c>
      <c r="P13">
        <v>2.6</v>
      </c>
      <c r="Q13" s="1">
        <f t="shared" si="0"/>
        <v>6.9680000000000009</v>
      </c>
      <c r="T13">
        <v>6905</v>
      </c>
      <c r="V13" s="4">
        <f>G13*$V$7</f>
        <v>61893152.110294595</v>
      </c>
    </row>
    <row r="14" spans="2:23" x14ac:dyDescent="0.25">
      <c r="F14" s="3">
        <f t="shared" ref="F14:K14" si="5">SUM(F10:F13)</f>
        <v>8194</v>
      </c>
      <c r="G14" s="5">
        <f t="shared" si="5"/>
        <v>761.24824645342301</v>
      </c>
      <c r="H14" s="7">
        <f t="shared" si="5"/>
        <v>559240500</v>
      </c>
      <c r="I14" s="9">
        <f t="shared" si="5"/>
        <v>559200000</v>
      </c>
      <c r="J14" s="9">
        <f t="shared" si="5"/>
        <v>503280000</v>
      </c>
      <c r="K14" s="9">
        <f t="shared" si="5"/>
        <v>419400000</v>
      </c>
      <c r="N14" t="s">
        <v>5</v>
      </c>
      <c r="O14">
        <v>2.0299999999999998</v>
      </c>
      <c r="P14">
        <v>2.06</v>
      </c>
      <c r="Q14" s="1">
        <f t="shared" si="0"/>
        <v>4.1818</v>
      </c>
    </row>
    <row r="15" spans="2:23" x14ac:dyDescent="0.25">
      <c r="N15" t="s">
        <v>5</v>
      </c>
      <c r="O15">
        <v>1.9</v>
      </c>
      <c r="P15">
        <v>1.02</v>
      </c>
      <c r="Q15" s="1">
        <f t="shared" si="0"/>
        <v>1.9379999999999999</v>
      </c>
    </row>
    <row r="16" spans="2:23" x14ac:dyDescent="0.25">
      <c r="D16" s="3" t="s">
        <v>8</v>
      </c>
      <c r="E16" s="2">
        <v>65000</v>
      </c>
      <c r="F16" s="4">
        <f>E16*1.05</f>
        <v>68250</v>
      </c>
      <c r="N16" t="s">
        <v>4</v>
      </c>
      <c r="O16">
        <v>1.9</v>
      </c>
      <c r="P16">
        <v>1.82</v>
      </c>
      <c r="Q16" s="1">
        <f t="shared" si="0"/>
        <v>3.4579999999999997</v>
      </c>
    </row>
    <row r="17" spans="4:17" x14ac:dyDescent="0.25">
      <c r="D17" s="3" t="s">
        <v>9</v>
      </c>
      <c r="E17" s="4">
        <f>E16*F14</f>
        <v>532610000</v>
      </c>
      <c r="F17" s="4">
        <f>F16*F14</f>
        <v>559240500</v>
      </c>
      <c r="N17" t="s">
        <v>5</v>
      </c>
      <c r="O17">
        <v>1.83</v>
      </c>
      <c r="P17">
        <v>1.9</v>
      </c>
      <c r="Q17" s="1">
        <f t="shared" si="0"/>
        <v>3.4769999999999999</v>
      </c>
    </row>
    <row r="18" spans="4:17" x14ac:dyDescent="0.25">
      <c r="N18" t="s">
        <v>6</v>
      </c>
      <c r="O18">
        <v>2.39</v>
      </c>
      <c r="P18">
        <v>2.56</v>
      </c>
      <c r="Q18" s="1">
        <f t="shared" si="0"/>
        <v>6.1184000000000003</v>
      </c>
    </row>
    <row r="19" spans="4:17" x14ac:dyDescent="0.25">
      <c r="D19" t="s">
        <v>13</v>
      </c>
      <c r="E19" s="4"/>
      <c r="F19" s="4">
        <f>ROUND(F17,-6)</f>
        <v>559000000</v>
      </c>
      <c r="N19" t="s">
        <v>7</v>
      </c>
      <c r="O19">
        <v>2.85</v>
      </c>
      <c r="P19">
        <v>2.88</v>
      </c>
      <c r="Q19" s="1">
        <f t="shared" si="0"/>
        <v>8.2080000000000002</v>
      </c>
    </row>
    <row r="20" spans="4:17" x14ac:dyDescent="0.25">
      <c r="D20" t="s">
        <v>14</v>
      </c>
      <c r="E20" s="4"/>
      <c r="F20" s="4">
        <f>F19*0.9</f>
        <v>503100000</v>
      </c>
      <c r="N20" t="s">
        <v>5</v>
      </c>
      <c r="O20">
        <v>2.3199999999999998</v>
      </c>
      <c r="P20">
        <v>2.29</v>
      </c>
      <c r="Q20" s="1">
        <f t="shared" si="0"/>
        <v>5.3127999999999993</v>
      </c>
    </row>
    <row r="21" spans="4:17" x14ac:dyDescent="0.25">
      <c r="D21" t="s">
        <v>15</v>
      </c>
      <c r="E21" s="4"/>
      <c r="F21" s="4">
        <f>F19*0.75</f>
        <v>419250000</v>
      </c>
      <c r="H21">
        <f>12.53*10^7</f>
        <v>125300000</v>
      </c>
      <c r="I21">
        <f>17.4*10^7</f>
        <v>174000000</v>
      </c>
      <c r="Q21" s="1">
        <f>SUM(Q3:Q20)</f>
        <v>205.9419</v>
      </c>
    </row>
    <row r="22" spans="4:17" x14ac:dyDescent="0.25">
      <c r="H22">
        <v>1388.54</v>
      </c>
      <c r="I22">
        <v>1928</v>
      </c>
      <c r="Q22" s="1">
        <f>Q21*10.7639</f>
        <v>2216.7380174099999</v>
      </c>
    </row>
    <row r="23" spans="4:17" x14ac:dyDescent="0.25">
      <c r="E23">
        <v>60000</v>
      </c>
      <c r="H23">
        <f>H21/H22</f>
        <v>90238.667953389901</v>
      </c>
      <c r="I23">
        <f>I21/I22</f>
        <v>90248.962655601659</v>
      </c>
    </row>
    <row r="24" spans="4:17" x14ac:dyDescent="0.25">
      <c r="E24" s="6">
        <f>(E16-E23)/E23</f>
        <v>8.3333333333333329E-2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 Bhatnagar</dc:creator>
  <cp:lastModifiedBy>Mahesh Joshi</cp:lastModifiedBy>
  <dcterms:created xsi:type="dcterms:W3CDTF">2015-06-05T18:17:20Z</dcterms:created>
  <dcterms:modified xsi:type="dcterms:W3CDTF">2024-10-16T07:48:27Z</dcterms:modified>
</cp:coreProperties>
</file>