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5A2451C-3C18-4F14-9E69-A53DC6521A71}" xr6:coauthVersionLast="47" xr6:coauthVersionMax="47" xr10:uidLastSave="{00000000-0000-0000-0000-000000000000}"/>
  <bookViews>
    <workbookView xWindow="-120" yWindow="-120" windowWidth="20730" windowHeight="11760" activeTab="5" xr2:uid="{00000000-000D-0000-FFFF-FFFF00000000}"/>
  </bookViews>
  <sheets>
    <sheet name="Sheet1" sheetId="1" r:id="rId1"/>
    <sheet name="Sheet4" sheetId="4" r:id="rId2"/>
    <sheet name="Sheet2" sheetId="2" r:id="rId3"/>
    <sheet name="Sheet5" sheetId="5" r:id="rId4"/>
    <sheet name="Sheet3" sheetId="3" r:id="rId5"/>
    <sheet name="Sheet6" sheetId="6" r:id="rId6"/>
  </sheets>
  <definedNames>
    <definedName name="_xlnm._FilterDatabase" localSheetId="2" hidden="1">Sheet2!$B$4:$K$33</definedName>
    <definedName name="_xlnm._FilterDatabase" localSheetId="4" hidden="1">Sheet3!$A$2:$F$27</definedName>
    <definedName name="_xlnm._FilterDatabase" localSheetId="5" hidden="1">Sheet6!$C$2:$C$27</definedName>
  </definedNames>
  <calcPr calcId="191029"/>
  <pivotCaches>
    <pivotCache cacheId="0" r:id="rId7"/>
    <pivotCache cacheId="1" r:id="rId8"/>
  </pivotCaches>
</workbook>
</file>

<file path=xl/calcChain.xml><?xml version="1.0" encoding="utf-8"?>
<calcChain xmlns="http://schemas.openxmlformats.org/spreadsheetml/2006/main">
  <c r="B1" i="6" l="1"/>
  <c r="G27" i="6" s="1"/>
  <c r="B1" i="3"/>
  <c r="G26" i="3" s="1"/>
  <c r="J2" i="2"/>
  <c r="I2" i="2"/>
  <c r="H2" i="2"/>
  <c r="J3" i="2"/>
  <c r="I3" i="2"/>
  <c r="H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J33" i="2"/>
  <c r="I33" i="2"/>
  <c r="H33" i="2"/>
  <c r="F32" i="2"/>
  <c r="G31" i="2"/>
  <c r="G29" i="2"/>
  <c r="G27" i="2"/>
  <c r="G12" i="2"/>
  <c r="G5" i="2"/>
  <c r="B6" i="2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G11" i="6" l="1"/>
  <c r="G19" i="6"/>
  <c r="G5" i="6"/>
  <c r="G13" i="6"/>
  <c r="G21" i="6"/>
  <c r="G3" i="6"/>
  <c r="H3" i="6" s="1"/>
  <c r="G7" i="6"/>
  <c r="G15" i="6"/>
  <c r="G23" i="6"/>
  <c r="G9" i="6"/>
  <c r="G17" i="6"/>
  <c r="G25" i="6"/>
  <c r="G4" i="6"/>
  <c r="G6" i="6"/>
  <c r="G8" i="6"/>
  <c r="G10" i="6"/>
  <c r="G12" i="6"/>
  <c r="G14" i="6"/>
  <c r="G16" i="6"/>
  <c r="G18" i="6"/>
  <c r="G20" i="6"/>
  <c r="G22" i="6"/>
  <c r="G24" i="6"/>
  <c r="G26" i="6"/>
  <c r="G27" i="3"/>
  <c r="G5" i="3"/>
  <c r="G9" i="3"/>
  <c r="G13" i="3"/>
  <c r="G17" i="3"/>
  <c r="G21" i="3"/>
  <c r="G25" i="3"/>
  <c r="G6" i="3"/>
  <c r="G3" i="3"/>
  <c r="H3" i="3" s="1"/>
  <c r="G7" i="3"/>
  <c r="G11" i="3"/>
  <c r="G15" i="3"/>
  <c r="G19" i="3"/>
  <c r="G23" i="3"/>
  <c r="G4" i="3"/>
  <c r="H4" i="3" s="1"/>
  <c r="G8" i="3"/>
  <c r="G12" i="3"/>
  <c r="G16" i="3"/>
  <c r="G20" i="3"/>
  <c r="G24" i="3"/>
  <c r="G10" i="3"/>
  <c r="G14" i="3"/>
  <c r="G18" i="3"/>
  <c r="G22" i="3"/>
  <c r="K3" i="2"/>
  <c r="K33" i="2"/>
  <c r="K2" i="2"/>
  <c r="L7" i="2" s="1"/>
  <c r="H4" i="6" l="1"/>
  <c r="H5" i="6" s="1"/>
  <c r="H6" i="6" s="1"/>
  <c r="H7" i="6" s="1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5" i="3"/>
  <c r="H6" i="3" s="1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L20" i="2"/>
  <c r="L15" i="2"/>
  <c r="L18" i="2"/>
  <c r="L16" i="2"/>
  <c r="L17" i="2"/>
  <c r="L30" i="2"/>
  <c r="L14" i="2"/>
  <c r="L5" i="2"/>
  <c r="L27" i="2"/>
  <c r="L28" i="2"/>
  <c r="L12" i="2"/>
  <c r="L23" i="2"/>
  <c r="L29" i="2"/>
  <c r="L13" i="2"/>
  <c r="L26" i="2"/>
  <c r="L10" i="2"/>
  <c r="L31" i="2"/>
  <c r="L21" i="2"/>
  <c r="L32" i="2"/>
  <c r="L11" i="2"/>
  <c r="L24" i="2"/>
  <c r="L8" i="2"/>
  <c r="L19" i="2"/>
  <c r="L25" i="2"/>
  <c r="L9" i="2"/>
  <c r="L22" i="2"/>
  <c r="L6" i="2"/>
  <c r="L3" i="2" l="1"/>
  <c r="M5" i="2"/>
  <c r="M6" i="2" s="1"/>
  <c r="M7" i="2" s="1"/>
  <c r="M8" i="2" s="1"/>
  <c r="M9" i="2" s="1"/>
  <c r="M10" i="2" s="1"/>
  <c r="M11" i="2" s="1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L2" i="2"/>
</calcChain>
</file>

<file path=xl/sharedStrings.xml><?xml version="1.0" encoding="utf-8"?>
<sst xmlns="http://schemas.openxmlformats.org/spreadsheetml/2006/main" count="604" uniqueCount="245">
  <si>
    <t>SL NO.</t>
  </si>
  <si>
    <t>LOCATION</t>
  </si>
  <si>
    <t>VALUER 1</t>
  </si>
  <si>
    <t>SAURIA ATHAGARH Ac 21.30 Dec</t>
  </si>
  <si>
    <t>I. B. RATH &amp; ASSOCIATES</t>
  </si>
  <si>
    <t>Jyoti Ranjan Mohanty</t>
  </si>
  <si>
    <t>TANGI Ac 2.99 Dec</t>
  </si>
  <si>
    <t>DHENKANAL KOTTAM Ac 13.52 Dec </t>
  </si>
  <si>
    <t>GOPINATHPUR, NAYAGARH Ac 16.16 Dec</t>
  </si>
  <si>
    <t>KHURDA BRAHAMAPURA Ac 16.684 Dec </t>
  </si>
  <si>
    <t>LAHANGA Ac 3.980 ace </t>
  </si>
  <si>
    <t>LAHANGA Ac 4.367 acre</t>
  </si>
  <si>
    <t>MUKUNDAPRASAD KHURDA Ac 2.574 Dec, Ac 1.685 Dec, 0.750 &amp;9.141 DEC </t>
  </si>
  <si>
    <t>MUKUNDAPRASAD KHURDA Ac 1.685 Dec</t>
  </si>
  <si>
    <t>CLUBBED IN PROPERTY 8</t>
  </si>
  <si>
    <t>CUTTACK SAHAR NAYAGARH Ac 0.770 Dec</t>
  </si>
  <si>
    <t>CUTTACK SAHAR  NAYAGARH Ac 1.210 Dec</t>
  </si>
  <si>
    <t>KOCHILANUAGAON Ac 20.00 Dec</t>
  </si>
  <si>
    <t>SAKHIGOPAL BIRAMCHANDRAPUR Ac 6.83 Dec`</t>
  </si>
  <si>
    <t>CUTTACK SAHAR NAYAGARH Ac 8.33 Dec</t>
  </si>
  <si>
    <t>KAIPADAR KHURDA Ac 9.139 Dec (9.140)</t>
  </si>
  <si>
    <t>KOTTAM DHENKANAL Ac 5.80 Dec</t>
  </si>
  <si>
    <t>BRAHMAPURA KHURDA Ac 5.133 Dec</t>
  </si>
  <si>
    <t>TARABOI JATNI Ac 1.946 Dec</t>
  </si>
  <si>
    <t>SHANKARPUR PURI SADAR Ac 1.667 Dec</t>
  </si>
  <si>
    <t>HIDCO II NEW TOWN WB 2114 SqFt</t>
  </si>
  <si>
    <t>SAMENDRA KUMAR NATH</t>
  </si>
  <si>
    <t>TUSHAR KANTI ROY </t>
  </si>
  <si>
    <t>SECTOR-V BIDHANNAGAR 1600 SqFt</t>
  </si>
  <si>
    <t>HIDCO NORTH 24 P RAJARHAT 4815 SqFt</t>
  </si>
  <si>
    <t>SIPASIRUBULI PURI SADAR 1853 SqFt</t>
  </si>
  <si>
    <t>LAXMISAGAR Ac 0.082 Dec</t>
  </si>
  <si>
    <t>SAKHIGOPAL BIRAMCHANDRAPUR Ac 6.20 Dec (CONSIDERED  VALUE 5.08 ACS</t>
  </si>
  <si>
    <t>MUKUNDAPRASAD KHURDA Ac 0.750 Dec</t>
  </si>
  <si>
    <t>MUKUNDAPRASAD KHURDA Ac 1.034 Dec</t>
  </si>
  <si>
    <t>MUKUNDAPRASAD KHURDA Ac 1.501 Dec</t>
  </si>
  <si>
    <t>MUKUNDAPRASAD KHURDA Ac 9.141 Dec</t>
  </si>
  <si>
    <t>CHENNAI Ac 2.55 Dec</t>
  </si>
  <si>
    <t>CHENNAI Ac 0.444 Dec</t>
  </si>
  <si>
    <t>KASHIPUR Hec 0.6802</t>
  </si>
  <si>
    <t>KASHIPUR Hec 2.5068</t>
  </si>
  <si>
    <t>VALUER 2</t>
  </si>
  <si>
    <t>Kashipur</t>
  </si>
  <si>
    <t>Cuttak</t>
  </si>
  <si>
    <t>Denkanal</t>
  </si>
  <si>
    <t>Nayagarh</t>
  </si>
  <si>
    <t>Khurda</t>
  </si>
  <si>
    <t>Puri</t>
  </si>
  <si>
    <t>Kolkata</t>
  </si>
  <si>
    <t>Chennai</t>
  </si>
  <si>
    <t>Sauria</t>
  </si>
  <si>
    <t>Atanga</t>
  </si>
  <si>
    <t>KOTTAM</t>
  </si>
  <si>
    <t>Gopinathpur</t>
  </si>
  <si>
    <t>brahmpur</t>
  </si>
  <si>
    <t>Lahanga</t>
  </si>
  <si>
    <t>Mukundaprasad</t>
  </si>
  <si>
    <t>Katakasahar</t>
  </si>
  <si>
    <t>Kochilanuagaon</t>
  </si>
  <si>
    <t>Bira Rama Chandrapur</t>
  </si>
  <si>
    <t>Kaipadar</t>
  </si>
  <si>
    <t>Kottam</t>
  </si>
  <si>
    <t>taraboi</t>
  </si>
  <si>
    <t>Sankarpur</t>
  </si>
  <si>
    <t>Bidhan Nagar</t>
  </si>
  <si>
    <t>Rajarhat</t>
  </si>
  <si>
    <t>Sipasurubili</t>
  </si>
  <si>
    <t>Laxmi Nagar</t>
  </si>
  <si>
    <t>Gummidipoondi</t>
  </si>
  <si>
    <t>Village</t>
  </si>
  <si>
    <t>Disctrict</t>
  </si>
  <si>
    <t>S. No.</t>
  </si>
  <si>
    <t>Row Labels</t>
  </si>
  <si>
    <t>Grand Total</t>
  </si>
  <si>
    <t>Count of Village</t>
  </si>
  <si>
    <t>New Town</t>
  </si>
  <si>
    <t>Type</t>
  </si>
  <si>
    <t>Land</t>
  </si>
  <si>
    <t>Building Area sqft</t>
  </si>
  <si>
    <t>Land Area acre</t>
  </si>
  <si>
    <t>Land &amp; Building</t>
  </si>
  <si>
    <t>Land FMV Crore</t>
  </si>
  <si>
    <t>Building FMV Crore</t>
  </si>
  <si>
    <t>L,B,P&amp;M</t>
  </si>
  <si>
    <t>P&amp;M</t>
  </si>
  <si>
    <t>Flat</t>
  </si>
  <si>
    <t>2114 sqft</t>
  </si>
  <si>
    <t>1600 sqft</t>
  </si>
  <si>
    <t>Office</t>
  </si>
  <si>
    <t>4815 sqft</t>
  </si>
  <si>
    <t>1853 sqft</t>
  </si>
  <si>
    <t>Total</t>
  </si>
  <si>
    <t>20°34'15.9"N 86°01'03.5"E</t>
  </si>
  <si>
    <t xml:space="preserve">Valuation Report No. </t>
  </si>
  <si>
    <t>Location</t>
  </si>
  <si>
    <t>GPS Coordinates</t>
  </si>
  <si>
    <t>Area</t>
  </si>
  <si>
    <t>JRM PR 1</t>
  </si>
  <si>
    <t xml:space="preserve">Value in Cr. </t>
  </si>
  <si>
    <t xml:space="preserve">Khata- 268/518, Mouza- Sauria, Gurudi Jhatia, Cuttack </t>
  </si>
  <si>
    <t>21.30 Acres</t>
  </si>
  <si>
    <t>JRM PR 2</t>
  </si>
  <si>
    <t>JRM PR 3</t>
  </si>
  <si>
    <t>JRM PR 4</t>
  </si>
  <si>
    <t>JRM PR 5</t>
  </si>
  <si>
    <t>JRM PR 6</t>
  </si>
  <si>
    <t>JRM PR 7</t>
  </si>
  <si>
    <t>JRM PR 10</t>
  </si>
  <si>
    <t>JRM PR 11</t>
  </si>
  <si>
    <t>JRM PR 12</t>
  </si>
  <si>
    <t>JRM PR 13</t>
  </si>
  <si>
    <t>JRM PR 14</t>
  </si>
  <si>
    <t>JRM PR 15</t>
  </si>
  <si>
    <t>JRM PR 16</t>
  </si>
  <si>
    <t>JRM PR 17</t>
  </si>
  <si>
    <t>JRM PR 18</t>
  </si>
  <si>
    <t>JRM PR 19</t>
  </si>
  <si>
    <t>JRM PR 23</t>
  </si>
  <si>
    <t>JRM PR 24</t>
  </si>
  <si>
    <t>JRM PR 27</t>
  </si>
  <si>
    <t>JRM PR 28</t>
  </si>
  <si>
    <t>JRM PR 31</t>
  </si>
  <si>
    <t>JRM PR 32</t>
  </si>
  <si>
    <t>JRM PR 33</t>
  </si>
  <si>
    <t>20.570221, 86.017060</t>
  </si>
  <si>
    <t>20.602516, 85.790675</t>
  </si>
  <si>
    <t>2.99 Acres</t>
  </si>
  <si>
    <t>Atanga, Tangi Cuttack</t>
  </si>
  <si>
    <t>Kottam, Odapada, Dhenkanal</t>
  </si>
  <si>
    <t>20.586039, 85.407509</t>
  </si>
  <si>
    <t>13.52 Acres</t>
  </si>
  <si>
    <t>Gopinathpur, Nuagaon, Nayagarh</t>
  </si>
  <si>
    <t>20.131015, 85.049692</t>
  </si>
  <si>
    <t>16.16 Acres</t>
  </si>
  <si>
    <t>20.151379, 85.636196</t>
  </si>
  <si>
    <t>16.684 Acres</t>
  </si>
  <si>
    <t>Brahmapur, Khurda</t>
  </si>
  <si>
    <t>Lahanga, Khurda</t>
  </si>
  <si>
    <t>20.061055, 85.548408</t>
  </si>
  <si>
    <t>3.98 Acres</t>
  </si>
  <si>
    <t>4.367 Acres</t>
  </si>
  <si>
    <t>20.061048, 85.548414</t>
  </si>
  <si>
    <t>JRM PR 8, 9, 26, 29</t>
  </si>
  <si>
    <t>Mukundaprasad, Khurda (Khurda Plant)</t>
  </si>
  <si>
    <t>20.168605, 85.643975</t>
  </si>
  <si>
    <r>
      <t>9.89+</t>
    </r>
    <r>
      <rPr>
        <sz val="11"/>
        <color rgb="FFFF0000"/>
        <rFont val="Calibri"/>
        <family val="2"/>
        <scheme val="minor"/>
      </rPr>
      <t>1.685+2.574</t>
    </r>
    <r>
      <rPr>
        <sz val="11"/>
        <color theme="1"/>
        <rFont val="Calibri"/>
        <family val="2"/>
        <scheme val="minor"/>
      </rPr>
      <t xml:space="preserve"> Acres 14.15 Acres</t>
    </r>
  </si>
  <si>
    <t>Kataksahara, Ranapur,Nayagarh</t>
  </si>
  <si>
    <t>0.77 Acres</t>
  </si>
  <si>
    <t>19.962691, 85.429558</t>
  </si>
  <si>
    <t>1.21 Acres</t>
  </si>
  <si>
    <t>Kochila Nuagan, Tangi Chodwar, Cuttack</t>
  </si>
  <si>
    <t>20 Acres</t>
  </si>
  <si>
    <t>20.618146, 85.845448</t>
  </si>
  <si>
    <t>Biramachandrapur,Satyabadi, Puri</t>
  </si>
  <si>
    <t>6.83 Acres</t>
  </si>
  <si>
    <t>20.586042, 85.407507</t>
  </si>
  <si>
    <t>Katakasahar, Ranapur, Nayagarh</t>
  </si>
  <si>
    <t>8.33 Acres</t>
  </si>
  <si>
    <t>Kaipadar, Khurda</t>
  </si>
  <si>
    <t>20.10524, 85.565388</t>
  </si>
  <si>
    <t>9.14 Acres</t>
  </si>
  <si>
    <t>5.80 Acres</t>
  </si>
  <si>
    <t>5.391 Acres</t>
  </si>
  <si>
    <t>20.150326, 85.636318</t>
  </si>
  <si>
    <t>2.291 Acres</t>
  </si>
  <si>
    <t>Taraboi, Jatani, Khurda</t>
  </si>
  <si>
    <t>20.145245, 85.639331</t>
  </si>
  <si>
    <t>Sankarpur, Puri sadar, Puri</t>
  </si>
  <si>
    <t>1.667 Acres</t>
  </si>
  <si>
    <t>19.800946, 85.785555</t>
  </si>
  <si>
    <t>"Ashiana Lagoon", Siprasirubuli, Puri Sadar (101,102)</t>
  </si>
  <si>
    <t>19.801098, 85.786137</t>
  </si>
  <si>
    <t>1853 Sqft</t>
  </si>
  <si>
    <t>8.2 Decimals (W G+3 Building)</t>
  </si>
  <si>
    <t>20.267183, 85.851746</t>
  </si>
  <si>
    <t xml:space="preserve">608/1106, BTU, Laxmisagar, Bhubaneswar, Khurda, </t>
  </si>
  <si>
    <t>Mukundaprasad, Khurda</t>
  </si>
  <si>
    <t>1.034 Acres (IDCO Plot F4)</t>
  </si>
  <si>
    <t>1.501 Acres (IDCO Plot 65/A, 65/B)</t>
  </si>
  <si>
    <t xml:space="preserve">0.442 Acres </t>
  </si>
  <si>
    <t>13.421426, 80.110193</t>
  </si>
  <si>
    <t>Mahuakherganj, Kashipur, US Nagar UK</t>
  </si>
  <si>
    <t>Pappankuppam, Gummidipoondi, TN</t>
  </si>
  <si>
    <t>1.680 Acre</t>
  </si>
  <si>
    <t>13.408572, 80.109630</t>
  </si>
  <si>
    <t>6.194 Acre</t>
  </si>
  <si>
    <t>29.127916, 78.960640</t>
  </si>
  <si>
    <t xml:space="preserve">Sum of Value in Cr. </t>
  </si>
  <si>
    <t>District</t>
  </si>
  <si>
    <t>(blank)</t>
  </si>
  <si>
    <t>Done</t>
  </si>
  <si>
    <t>To be done</t>
  </si>
  <si>
    <t>North</t>
  </si>
  <si>
    <t xml:space="preserve">South </t>
  </si>
  <si>
    <t xml:space="preserve">East </t>
  </si>
  <si>
    <t xml:space="preserve">West </t>
  </si>
  <si>
    <t xml:space="preserve">Rates </t>
  </si>
  <si>
    <t xml:space="preserve">Comments </t>
  </si>
  <si>
    <t>Landmark</t>
  </si>
  <si>
    <t>Facing</t>
  </si>
  <si>
    <t>Gudipada Toll Gate</t>
  </si>
  <si>
    <t>West</t>
  </si>
  <si>
    <t>Vacant Land</t>
  </si>
  <si>
    <t>Internal Village road</t>
  </si>
  <si>
    <t>2-3 Lacs/ 780 sft(Guntha)</t>
  </si>
  <si>
    <t>Well Demarcated Property PR 6 &amp; PR7 Are Together</t>
  </si>
  <si>
    <t xml:space="preserve">Maa Tara Tarini Temple </t>
  </si>
  <si>
    <t>Angul Atha Garh Road</t>
  </si>
  <si>
    <t>Vacant Land/Jungle</t>
  </si>
  <si>
    <t xml:space="preserve">Vacant Land </t>
  </si>
  <si>
    <t>Rs 2-3 Lacs/ 780 sft(Guntha)</t>
  </si>
  <si>
    <t>Rs 5-6lacs/ Acre</t>
  </si>
  <si>
    <t xml:space="preserve">Partial Demarcation present at Road End, PR16 &amp; PR 3 Share Same Coordinates </t>
  </si>
  <si>
    <t>Cashew Garden</t>
  </si>
  <si>
    <t>South</t>
  </si>
  <si>
    <t>Internal Village Road</t>
  </si>
  <si>
    <t xml:space="preserve">No Demarcation, Property is currently used to mine bricks. </t>
  </si>
  <si>
    <t>GPIL Main Unit</t>
  </si>
  <si>
    <t>SP Associate/ Rungta Irrigation</t>
  </si>
  <si>
    <t>IDCO Road</t>
  </si>
  <si>
    <t>Balaji PSCC Poles</t>
  </si>
  <si>
    <t>Other Industry</t>
  </si>
  <si>
    <t>Currently with few Machinery and Semi Broken Building</t>
  </si>
  <si>
    <t>IID Centre</t>
  </si>
  <si>
    <t xml:space="preserve">Idco Road </t>
  </si>
  <si>
    <t xml:space="preserve">Balaji PSCC Poles </t>
  </si>
  <si>
    <t>Rs 60Lacs/Acre (allotment)</t>
  </si>
  <si>
    <t>F/3</t>
  </si>
  <si>
    <t xml:space="preserve">Currently with One Shed One GF RCC Structure </t>
  </si>
  <si>
    <t xml:space="preserve">Photos Link </t>
  </si>
  <si>
    <t>https://photos.app.goo.gl/TnrwXZ3Lm5MXdfJaA</t>
  </si>
  <si>
    <t xml:space="preserve">https://photos.app.goo.gl/Js8qwMA9oiy8geec6 </t>
  </si>
  <si>
    <t>https://photos.app.goo.gl/edsHbcCYzTEyHoZRA</t>
  </si>
  <si>
    <t>https://photos.app.goo.gl/P197t2AedvTZ9VbC7</t>
  </si>
  <si>
    <t xml:space="preserve">https://photos.app.goo.gl/P197t2AedvTZ9VbC7 </t>
  </si>
  <si>
    <t>East</t>
  </si>
  <si>
    <t>Vacant Land/ One Hill Residence</t>
  </si>
  <si>
    <t>Nayagarh Road</t>
  </si>
  <si>
    <t xml:space="preserve">Rs 70-80Lacs/ acre </t>
  </si>
  <si>
    <t>No demarcation, Coordinates shared are same for PR5 and Pr 17</t>
  </si>
  <si>
    <t xml:space="preserve">One Hill Residence </t>
  </si>
  <si>
    <t>Rs 8-10Lacs/ Acre</t>
  </si>
  <si>
    <t xml:space="preserve">https://photos.app.goo.gl/zY6bC5SuL6EzS53Y7 </t>
  </si>
  <si>
    <t>https://photos.app.goo.gl/zY6bC5SuL6EzS53Y7</t>
  </si>
  <si>
    <t>https://photos.app.goo.gl/1VSSPJSzk7ukQZTz5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</si>
</sst>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0">
    <font>
      <sz val="11"/>
      <color theme="1"/>
      <name val="Calibri"/>
      <family val="2"/>
      <scheme val="minor"/>
    </font>
    <font>
      <sz val="11"/>
      <color rgb="FF000000"/>
      <name val="Segoe UI"/>
      <family val="2"/>
    </font>
    <font>
      <b/>
      <sz val="11"/>
      <color rgb="FF000000"/>
      <name val="Inherit"/>
    </font>
    <font>
      <b/>
      <sz val="11"/>
      <color rgb="FF000000"/>
      <name val="Segoe U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/>
    <xf numFmtId="0" fontId="1" fillId="2" borderId="7" xfId="0" applyFont="1" applyFill="1" applyBorder="1" applyAlignment="1">
      <alignment horizontal="left" vertical="top" wrapText="1"/>
    </xf>
    <xf numFmtId="0" fontId="1" fillId="2" borderId="7" xfId="0" applyFont="1" applyFill="1" applyBorder="1"/>
    <xf numFmtId="0" fontId="1" fillId="2" borderId="6" xfId="0" applyFont="1" applyFill="1" applyBorder="1"/>
    <xf numFmtId="0" fontId="3" fillId="2" borderId="2" xfId="0" applyFont="1" applyFill="1" applyBorder="1"/>
    <xf numFmtId="0" fontId="0" fillId="0" borderId="0" xfId="0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0" fillId="0" borderId="0" xfId="1" applyNumberFormat="1" applyFont="1"/>
    <xf numFmtId="43" fontId="0" fillId="0" borderId="0" xfId="1" applyFont="1"/>
    <xf numFmtId="43" fontId="4" fillId="0" borderId="0" xfId="1" applyFont="1" applyAlignment="1">
      <alignment horizontal="center"/>
    </xf>
    <xf numFmtId="164" fontId="4" fillId="0" borderId="0" xfId="1" applyNumberFormat="1" applyFont="1" applyAlignment="1">
      <alignment horizontal="center"/>
    </xf>
    <xf numFmtId="3" fontId="0" fillId="0" borderId="0" xfId="0" applyNumberFormat="1"/>
    <xf numFmtId="43" fontId="0" fillId="0" borderId="0" xfId="0" applyNumberFormat="1"/>
    <xf numFmtId="9" fontId="0" fillId="0" borderId="0" xfId="2" applyFont="1"/>
    <xf numFmtId="9" fontId="0" fillId="0" borderId="0" xfId="0" applyNumberFormat="1"/>
    <xf numFmtId="0" fontId="8" fillId="0" borderId="0" xfId="0" applyFont="1"/>
    <xf numFmtId="43" fontId="8" fillId="0" borderId="0" xfId="1" applyFont="1"/>
    <xf numFmtId="10" fontId="0" fillId="0" borderId="0" xfId="2" applyNumberFormat="1" applyFont="1"/>
    <xf numFmtId="10" fontId="0" fillId="0" borderId="0" xfId="0" applyNumberFormat="1"/>
    <xf numFmtId="43" fontId="4" fillId="0" borderId="0" xfId="1" applyFont="1" applyAlignment="1">
      <alignment horizontal="center" vertical="center"/>
    </xf>
    <xf numFmtId="0" fontId="0" fillId="3" borderId="0" xfId="0" applyFill="1"/>
    <xf numFmtId="43" fontId="0" fillId="3" borderId="0" xfId="1" applyFont="1" applyFill="1"/>
    <xf numFmtId="10" fontId="0" fillId="3" borderId="0" xfId="2" applyNumberFormat="1" applyFont="1" applyFill="1"/>
    <xf numFmtId="10" fontId="0" fillId="3" borderId="0" xfId="0" applyNumberFormat="1" applyFill="1"/>
    <xf numFmtId="0" fontId="8" fillId="3" borderId="0" xfId="0" applyFont="1" applyFill="1"/>
    <xf numFmtId="0" fontId="9" fillId="3" borderId="0" xfId="3" applyFill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bhinav Chaturvedi" refreshedDate="45538.491512037035" createdVersion="8" refreshedVersion="8" minRefreshableVersion="3" recordCount="28" xr:uid="{2CDDCF26-B601-4782-9841-E90C3BE6AEAC}">
  <cacheSource type="worksheet">
    <worksheetSource ref="B4:D32" sheet="Sheet2"/>
  </cacheSource>
  <cacheFields count="3">
    <cacheField name="S. No." numFmtId="0">
      <sharedItems containsSemiMixedTypes="0" containsString="0" containsNumber="1" containsInteger="1" minValue="1" maxValue="28"/>
    </cacheField>
    <cacheField name="Village" numFmtId="0">
      <sharedItems count="21">
        <s v="Sauria"/>
        <s v="Atanga"/>
        <s v="KOTTAM"/>
        <s v="Gopinathpur"/>
        <s v="brahmpur"/>
        <s v="Lahanga"/>
        <s v="Mukundaprasad"/>
        <s v="Katakasahar"/>
        <s v="Kochilanuagaon"/>
        <s v="Bira Rama Chandrapur"/>
        <s v="Kaipadar"/>
        <s v="taraboi"/>
        <s v="Sankarpur"/>
        <s v="New Town"/>
        <s v="Bidhan Nagar"/>
        <s v="Rajarhat"/>
        <s v="Sipasurubili"/>
        <s v="Laxmi Nagar"/>
        <s v="Gummidipoondi"/>
        <s v="Kashipur"/>
        <s v="New" u="1"/>
      </sharedItems>
    </cacheField>
    <cacheField name="Disctrict" numFmtId="0">
      <sharedItems count="9">
        <s v="Cuttak"/>
        <s v="Denkanal"/>
        <s v="Nayagarh"/>
        <s v="Khurda"/>
        <s v="Puri"/>
        <s v="Kolkata"/>
        <s v="Chennai"/>
        <s v="Kashipur"/>
        <s v="Khudr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5547.014641550923" createdVersion="8" refreshedVersion="8" minRefreshableVersion="3" recordCount="25" xr:uid="{F6030404-A8DF-4132-9A8E-3076DA54C2D9}">
  <cacheSource type="worksheet">
    <worksheetSource ref="A2:F27" sheet="Sheet3"/>
  </cacheSource>
  <cacheFields count="6">
    <cacheField name="Valuation Report No. " numFmtId="0">
      <sharedItems/>
    </cacheField>
    <cacheField name="Value in Cr. " numFmtId="43">
      <sharedItems containsSemiMixedTypes="0" containsString="0" containsNumber="1" minValue="9.2399999999999996E-2" maxValue="139.12200000000001"/>
    </cacheField>
    <cacheField name="District" numFmtId="0">
      <sharedItems containsBlank="1" count="6">
        <s v="Khurda"/>
        <s v="Kashipur"/>
        <s v="Cuttak"/>
        <s v="Puri"/>
        <m/>
        <s v="Nayagarh"/>
      </sharedItems>
    </cacheField>
    <cacheField name="Location" numFmtId="0">
      <sharedItems/>
    </cacheField>
    <cacheField name="GPS Coordinates" numFmtId="0">
      <sharedItems/>
    </cacheField>
    <cacheField name="Are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n v="1"/>
    <x v="0"/>
    <x v="0"/>
  </r>
  <r>
    <n v="2"/>
    <x v="1"/>
    <x v="0"/>
  </r>
  <r>
    <n v="3"/>
    <x v="2"/>
    <x v="1"/>
  </r>
  <r>
    <n v="4"/>
    <x v="3"/>
    <x v="2"/>
  </r>
  <r>
    <n v="5"/>
    <x v="4"/>
    <x v="3"/>
  </r>
  <r>
    <n v="6"/>
    <x v="5"/>
    <x v="3"/>
  </r>
  <r>
    <n v="7"/>
    <x v="5"/>
    <x v="3"/>
  </r>
  <r>
    <n v="8"/>
    <x v="6"/>
    <x v="3"/>
  </r>
  <r>
    <n v="9"/>
    <x v="7"/>
    <x v="2"/>
  </r>
  <r>
    <n v="10"/>
    <x v="7"/>
    <x v="2"/>
  </r>
  <r>
    <n v="11"/>
    <x v="8"/>
    <x v="0"/>
  </r>
  <r>
    <n v="12"/>
    <x v="9"/>
    <x v="0"/>
  </r>
  <r>
    <n v="13"/>
    <x v="7"/>
    <x v="2"/>
  </r>
  <r>
    <n v="14"/>
    <x v="10"/>
    <x v="3"/>
  </r>
  <r>
    <n v="15"/>
    <x v="2"/>
    <x v="1"/>
  </r>
  <r>
    <n v="16"/>
    <x v="4"/>
    <x v="3"/>
  </r>
  <r>
    <n v="17"/>
    <x v="11"/>
    <x v="3"/>
  </r>
  <r>
    <n v="18"/>
    <x v="12"/>
    <x v="4"/>
  </r>
  <r>
    <n v="19"/>
    <x v="13"/>
    <x v="5"/>
  </r>
  <r>
    <n v="20"/>
    <x v="14"/>
    <x v="5"/>
  </r>
  <r>
    <n v="21"/>
    <x v="15"/>
    <x v="5"/>
  </r>
  <r>
    <n v="22"/>
    <x v="16"/>
    <x v="4"/>
  </r>
  <r>
    <n v="23"/>
    <x v="17"/>
    <x v="3"/>
  </r>
  <r>
    <n v="24"/>
    <x v="9"/>
    <x v="0"/>
  </r>
  <r>
    <n v="25"/>
    <x v="6"/>
    <x v="3"/>
  </r>
  <r>
    <n v="26"/>
    <x v="6"/>
    <x v="3"/>
  </r>
  <r>
    <n v="27"/>
    <x v="18"/>
    <x v="6"/>
  </r>
  <r>
    <n v="28"/>
    <x v="19"/>
    <x v="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s v="JRM PR 8, 9, 26, 29"/>
    <n v="139.12200000000001"/>
    <x v="0"/>
    <s v="Mukundaprasad, Khurda (Khurda Plant)"/>
    <s v="20.168605, 85.643975"/>
    <s v="9.89+1.685+2.574 Acres 14.15 Acres"/>
  </r>
  <r>
    <s v="JRM PR 33"/>
    <n v="115.37649999999999"/>
    <x v="1"/>
    <s v="Mahuakherganj, Kashipur, US Nagar UK"/>
    <s v="29.127916, 78.960640"/>
    <s v="6.194 Acre"/>
  </r>
  <r>
    <s v="JRM PR 32"/>
    <n v="15.404"/>
    <x v="1"/>
    <s v="Mahuakherganj, Kashipur, US Nagar UK"/>
    <s v="13.408572, 80.109630"/>
    <s v="1.680 Acre"/>
  </r>
  <r>
    <s v="JRM PR 2"/>
    <n v="13.793799999999999"/>
    <x v="2"/>
    <s v="Atanga, Tangi Cuttack"/>
    <s v="20.570221, 86.017060"/>
    <s v="2.99 Acres"/>
  </r>
  <r>
    <s v="JRM PR 19"/>
    <n v="13.483000000000001"/>
    <x v="3"/>
    <s v="Sankarpur, Puri sadar, Puri"/>
    <s v="19.800946, 85.785555"/>
    <s v="1.667 Acres"/>
  </r>
  <r>
    <s v="JRM PR 28"/>
    <n v="6.4184999999999999"/>
    <x v="0"/>
    <s v="Mukundaprasad, Khurda"/>
    <s v="20.168605, 85.643975"/>
    <s v="1.501 Acres (IDCO Plot 65/A, 65/B)"/>
  </r>
  <r>
    <s v="JRM PR 1"/>
    <n v="5.9640000000000004"/>
    <x v="2"/>
    <s v="Khata- 268/518, Mouza- Sauria, Gurudi Jhatia, Cuttack "/>
    <s v="20.602516, 85.790675"/>
    <s v="21.30 Acres"/>
  </r>
  <r>
    <s v="JRM PR 27"/>
    <n v="4.76"/>
    <x v="0"/>
    <s v="Mukundaprasad, Khurda"/>
    <s v="20.168605, 85.643975"/>
    <s v="1.034 Acres (IDCO Plot F4)"/>
  </r>
  <r>
    <s v="JRM PR 13"/>
    <n v="3.7565"/>
    <x v="3"/>
    <s v="Biramachandrapur,Satyabadi, Puri"/>
    <s v="20.586042, 85.407507"/>
    <s v="6.83 Acres"/>
  </r>
  <r>
    <s v="JRM PR 5"/>
    <n v="3.5036"/>
    <x v="0"/>
    <s v="Brahmapur, Khurda"/>
    <s v="20.151379, 85.636196"/>
    <s v="16.684 Acres"/>
  </r>
  <r>
    <s v="JRM PR 31"/>
    <n v="2.9382999999999999"/>
    <x v="4"/>
    <s v="Pappankuppam, Gummidipoondi, TN"/>
    <s v="13.421426, 80.110193"/>
    <s v="0.442 Acres "/>
  </r>
  <r>
    <s v="JRM PR 7"/>
    <n v="2.5055000000000001"/>
    <x v="0"/>
    <s v="Lahanga, Khurda"/>
    <s v="20.061048, 85.548414"/>
    <s v="4.367 Acres"/>
  </r>
  <r>
    <s v="JRM PR 3"/>
    <n v="2.4336000000000002"/>
    <x v="4"/>
    <s v="Kottam, Odapada, Dhenkanal"/>
    <s v="20.586039, 85.407509"/>
    <s v="13.52 Acres"/>
  </r>
  <r>
    <s v="JRM PR 12"/>
    <n v="2.3439999999999999"/>
    <x v="2"/>
    <s v="Kochila Nuagan, Tangi Chodwar, Cuttack"/>
    <s v="20.618146, 85.845448"/>
    <s v="20 Acres"/>
  </r>
  <r>
    <s v="JRM PR 24"/>
    <n v="2.2913000000000001"/>
    <x v="0"/>
    <s v="608/1106, BTU, Laxmisagar, Bhubaneswar, Khurda, "/>
    <s v="20.267183, 85.851746"/>
    <s v="8.2 Decimals (W G+3 Building)"/>
  </r>
  <r>
    <s v="JRM PR 6"/>
    <n v="2.2688000000000001"/>
    <x v="0"/>
    <s v="Lahanga, Khurda"/>
    <s v="20.061055, 85.548408"/>
    <s v="3.98 Acres"/>
  </r>
  <r>
    <s v="JRM PR 15"/>
    <n v="2.0108000000000001"/>
    <x v="0"/>
    <s v="Kaipadar, Khurda"/>
    <s v="20.10524, 85.565388"/>
    <s v="9.14 Acres"/>
  </r>
  <r>
    <s v="JRM PR 17"/>
    <n v="1.0779000000000001"/>
    <x v="0"/>
    <s v="Brahmapur, Khurda"/>
    <s v="20.150326, 85.636318"/>
    <s v="5.391 Acres"/>
  </r>
  <r>
    <s v="JRM PR 16"/>
    <n v="1.044"/>
    <x v="4"/>
    <s v="Kottam, Odapada, Dhenkanal"/>
    <s v="20.586042, 85.407507"/>
    <s v="5.80 Acres"/>
  </r>
  <r>
    <s v="JRM PR 14"/>
    <n v="0.99960000000000004"/>
    <x v="5"/>
    <s v="Katakasahar, Ranapur, Nayagarh"/>
    <s v="19.962691, 85.429558"/>
    <s v="8.33 Acres"/>
  </r>
  <r>
    <s v="JRM PR 4"/>
    <n v="0.98575999999999997"/>
    <x v="5"/>
    <s v="Gopinathpur, Nuagaon, Nayagarh"/>
    <s v="20.131015, 85.049692"/>
    <s v="16.16 Acres"/>
  </r>
  <r>
    <s v="JRM PR 23"/>
    <n v="0.90759999999999996"/>
    <x v="3"/>
    <s v="&quot;Ashiana Lagoon&quot;, Siprasirubuli, Puri Sadar (101,102)"/>
    <s v="19.801098, 85.786137"/>
    <s v="1853 Sqft"/>
  </r>
  <r>
    <s v="JRM PR 18"/>
    <n v="0.29289999999999999"/>
    <x v="0"/>
    <s v="Taraboi, Jatani, Khurda"/>
    <s v="20.145245, 85.639331"/>
    <s v="2.291 Acres"/>
  </r>
  <r>
    <s v="JRM PR 11"/>
    <n v="0.1452"/>
    <x v="5"/>
    <s v="Kataksahara, Ranapur,Nayagarh"/>
    <s v="19.962691, 85.429558"/>
    <s v="1.21 Acres"/>
  </r>
  <r>
    <s v="JRM PR 10"/>
    <n v="9.2399999999999996E-2"/>
    <x v="5"/>
    <s v="Kataksahara, Ranapur,Nayagarh"/>
    <s v="19.962691, 85.429558"/>
    <s v="0.77 Acre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475D6B-B514-41F4-8A55-95414C4549CC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32" firstHeaderRow="1" firstDataRow="1" firstDataCol="1"/>
  <pivotFields count="3">
    <pivotField showAll="0"/>
    <pivotField axis="axisRow" dataField="1" showAll="0">
      <items count="22">
        <item x="1"/>
        <item x="14"/>
        <item x="9"/>
        <item x="4"/>
        <item x="3"/>
        <item x="18"/>
        <item x="10"/>
        <item x="19"/>
        <item x="7"/>
        <item x="8"/>
        <item x="2"/>
        <item x="5"/>
        <item x="17"/>
        <item x="6"/>
        <item m="1" x="20"/>
        <item x="15"/>
        <item x="12"/>
        <item x="0"/>
        <item x="16"/>
        <item x="11"/>
        <item x="13"/>
        <item t="default"/>
      </items>
    </pivotField>
    <pivotField axis="axisRow" showAll="0">
      <items count="10">
        <item x="6"/>
        <item x="0"/>
        <item x="1"/>
        <item x="7"/>
        <item m="1" x="8"/>
        <item x="3"/>
        <item x="5"/>
        <item x="2"/>
        <item x="4"/>
        <item t="default"/>
      </items>
    </pivotField>
  </pivotFields>
  <rowFields count="2">
    <field x="2"/>
    <field x="1"/>
  </rowFields>
  <rowItems count="29">
    <i>
      <x/>
    </i>
    <i r="1">
      <x v="5"/>
    </i>
    <i>
      <x v="1"/>
    </i>
    <i r="1">
      <x/>
    </i>
    <i r="1">
      <x v="2"/>
    </i>
    <i r="1">
      <x v="9"/>
    </i>
    <i r="1">
      <x v="17"/>
    </i>
    <i>
      <x v="2"/>
    </i>
    <i r="1">
      <x v="10"/>
    </i>
    <i>
      <x v="3"/>
    </i>
    <i r="1">
      <x v="7"/>
    </i>
    <i>
      <x v="5"/>
    </i>
    <i r="1">
      <x v="3"/>
    </i>
    <i r="1">
      <x v="6"/>
    </i>
    <i r="1">
      <x v="11"/>
    </i>
    <i r="1">
      <x v="12"/>
    </i>
    <i r="1">
      <x v="13"/>
    </i>
    <i r="1">
      <x v="19"/>
    </i>
    <i>
      <x v="6"/>
    </i>
    <i r="1">
      <x v="1"/>
    </i>
    <i r="1">
      <x v="15"/>
    </i>
    <i r="1">
      <x v="20"/>
    </i>
    <i>
      <x v="7"/>
    </i>
    <i r="1">
      <x v="4"/>
    </i>
    <i r="1">
      <x v="8"/>
    </i>
    <i>
      <x v="8"/>
    </i>
    <i r="1">
      <x v="16"/>
    </i>
    <i r="1">
      <x v="18"/>
    </i>
    <i t="grand">
      <x/>
    </i>
  </rowItems>
  <colItems count="1">
    <i/>
  </colItems>
  <dataFields count="1">
    <dataField name="Count of Villag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7120B0-3477-4A6C-A721-EB1FB50B2826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0" firstHeaderRow="1" firstDataRow="1" firstDataCol="1"/>
  <pivotFields count="6">
    <pivotField showAll="0"/>
    <pivotField dataField="1" showAll="0" sortType="descending"/>
    <pivotField axis="axisRow" showAll="0">
      <items count="7">
        <item x="2"/>
        <item x="4"/>
        <item x="0"/>
        <item x="1"/>
        <item x="3"/>
        <item x="5"/>
        <item t="default"/>
      </items>
    </pivotField>
    <pivotField showAll="0"/>
    <pivotField showAll="0"/>
    <pivotField showAll="0"/>
  </pivotFields>
  <rowFields count="1">
    <field x="2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 of Value in Cr. 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hotos.app.goo.gl/1VSSPJSzk7ukQZTz5" TargetMode="External"/><Relationship Id="rId3" Type="http://schemas.openxmlformats.org/officeDocument/2006/relationships/hyperlink" Target="https://photos.app.goo.gl/edsHbcCYzTEyHoZRA" TargetMode="External"/><Relationship Id="rId7" Type="http://schemas.openxmlformats.org/officeDocument/2006/relationships/hyperlink" Target="https://photos.app.goo.gl/zY6bC5SuL6EzS53Y7" TargetMode="External"/><Relationship Id="rId2" Type="http://schemas.openxmlformats.org/officeDocument/2006/relationships/hyperlink" Target="https://photos.app.goo.gl/Js8qwMA9oiy8geec6" TargetMode="External"/><Relationship Id="rId1" Type="http://schemas.openxmlformats.org/officeDocument/2006/relationships/hyperlink" Target="https://photos.app.goo.gl/TnrwXZ3Lm5MXdfJaA" TargetMode="External"/><Relationship Id="rId6" Type="http://schemas.openxmlformats.org/officeDocument/2006/relationships/hyperlink" Target="https://photos.app.goo.gl/zY6bC5SuL6EzS53Y7" TargetMode="External"/><Relationship Id="rId5" Type="http://schemas.openxmlformats.org/officeDocument/2006/relationships/hyperlink" Target="https://photos.app.goo.gl/P197t2AedvTZ9VbC7" TargetMode="External"/><Relationship Id="rId4" Type="http://schemas.openxmlformats.org/officeDocument/2006/relationships/hyperlink" Target="https://photos.app.goo.gl/P197t2AedvTZ9VbC7" TargetMode="External"/><Relationship Id="rId9" Type="http://schemas.openxmlformats.org/officeDocument/2006/relationships/hyperlink" Target="https://photos.app.goo.gl/1VSSPJSzk7ukQZTz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workbookViewId="0"/>
  </sheetViews>
  <sheetFormatPr defaultRowHeight="15"/>
  <cols>
    <col min="2" max="2" width="79" bestFit="1" customWidth="1"/>
    <col min="3" max="3" width="27.140625" bestFit="1" customWidth="1"/>
    <col min="4" max="4" width="25.28515625" bestFit="1" customWidth="1"/>
  </cols>
  <sheetData>
    <row r="1" spans="1:4" ht="16.5">
      <c r="A1" s="1" t="s">
        <v>0</v>
      </c>
      <c r="B1" s="2" t="s">
        <v>1</v>
      </c>
      <c r="C1" s="10" t="s">
        <v>2</v>
      </c>
      <c r="D1" s="10" t="s">
        <v>41</v>
      </c>
    </row>
    <row r="2" spans="1:4" ht="16.5">
      <c r="A2" s="3">
        <v>1</v>
      </c>
      <c r="B2" s="4" t="s">
        <v>3</v>
      </c>
      <c r="C2" s="4" t="s">
        <v>4</v>
      </c>
      <c r="D2" s="4" t="s">
        <v>5</v>
      </c>
    </row>
    <row r="3" spans="1:4" ht="16.5">
      <c r="A3" s="3">
        <v>2</v>
      </c>
      <c r="B3" s="4" t="s">
        <v>6</v>
      </c>
      <c r="C3" s="4" t="s">
        <v>4</v>
      </c>
      <c r="D3" s="4" t="s">
        <v>5</v>
      </c>
    </row>
    <row r="4" spans="1:4" ht="16.5">
      <c r="A4" s="3">
        <v>3</v>
      </c>
      <c r="B4" s="4" t="s">
        <v>7</v>
      </c>
      <c r="C4" s="4" t="s">
        <v>4</v>
      </c>
      <c r="D4" s="4" t="s">
        <v>5</v>
      </c>
    </row>
    <row r="5" spans="1:4" ht="16.5">
      <c r="A5" s="3">
        <v>4</v>
      </c>
      <c r="B5" s="4" t="s">
        <v>8</v>
      </c>
      <c r="C5" s="4" t="s">
        <v>4</v>
      </c>
      <c r="D5" s="4" t="s">
        <v>5</v>
      </c>
    </row>
    <row r="6" spans="1:4" ht="16.5">
      <c r="A6" s="3">
        <v>5</v>
      </c>
      <c r="B6" s="4" t="s">
        <v>9</v>
      </c>
      <c r="C6" s="4" t="s">
        <v>4</v>
      </c>
      <c r="D6" s="4" t="s">
        <v>5</v>
      </c>
    </row>
    <row r="7" spans="1:4" ht="16.5">
      <c r="A7" s="3">
        <v>6</v>
      </c>
      <c r="B7" s="4" t="s">
        <v>10</v>
      </c>
      <c r="C7" s="4" t="s">
        <v>4</v>
      </c>
      <c r="D7" s="4" t="s">
        <v>5</v>
      </c>
    </row>
    <row r="8" spans="1:4" ht="16.5">
      <c r="A8" s="3">
        <v>7</v>
      </c>
      <c r="B8" s="4" t="s">
        <v>11</v>
      </c>
      <c r="C8" s="4" t="s">
        <v>4</v>
      </c>
      <c r="D8" s="4" t="s">
        <v>5</v>
      </c>
    </row>
    <row r="9" spans="1:4" ht="16.5">
      <c r="A9" s="3">
        <v>8</v>
      </c>
      <c r="B9" s="4" t="s">
        <v>12</v>
      </c>
      <c r="C9" s="4" t="s">
        <v>4</v>
      </c>
      <c r="D9" s="4" t="s">
        <v>5</v>
      </c>
    </row>
    <row r="10" spans="1:4" ht="16.5">
      <c r="A10" s="3">
        <v>9</v>
      </c>
      <c r="B10" s="4" t="s">
        <v>13</v>
      </c>
      <c r="C10" s="4" t="s">
        <v>14</v>
      </c>
      <c r="D10" s="4" t="s">
        <v>14</v>
      </c>
    </row>
    <row r="11" spans="1:4" ht="16.5">
      <c r="A11" s="3">
        <v>10</v>
      </c>
      <c r="B11" s="4" t="s">
        <v>15</v>
      </c>
      <c r="C11" s="4" t="s">
        <v>4</v>
      </c>
      <c r="D11" s="4" t="s">
        <v>5</v>
      </c>
    </row>
    <row r="12" spans="1:4" ht="16.5">
      <c r="A12" s="3">
        <v>11</v>
      </c>
      <c r="B12" s="4" t="s">
        <v>16</v>
      </c>
      <c r="C12" s="4" t="s">
        <v>4</v>
      </c>
      <c r="D12" s="4" t="s">
        <v>5</v>
      </c>
    </row>
    <row r="13" spans="1:4" ht="16.5">
      <c r="A13" s="3">
        <v>12</v>
      </c>
      <c r="B13" s="4" t="s">
        <v>17</v>
      </c>
      <c r="C13" s="4" t="s">
        <v>4</v>
      </c>
      <c r="D13" s="4" t="s">
        <v>5</v>
      </c>
    </row>
    <row r="14" spans="1:4" ht="16.5">
      <c r="A14" s="3">
        <v>13</v>
      </c>
      <c r="B14" s="4" t="s">
        <v>18</v>
      </c>
      <c r="C14" s="4" t="s">
        <v>4</v>
      </c>
      <c r="D14" s="4" t="s">
        <v>5</v>
      </c>
    </row>
    <row r="15" spans="1:4" ht="16.5">
      <c r="A15" s="3">
        <v>14</v>
      </c>
      <c r="B15" s="4" t="s">
        <v>19</v>
      </c>
      <c r="C15" s="4" t="s">
        <v>4</v>
      </c>
      <c r="D15" s="4" t="s">
        <v>5</v>
      </c>
    </row>
    <row r="16" spans="1:4" ht="16.5">
      <c r="A16" s="3">
        <v>15</v>
      </c>
      <c r="B16" s="4" t="s">
        <v>20</v>
      </c>
      <c r="C16" s="4" t="s">
        <v>4</v>
      </c>
      <c r="D16" s="4" t="s">
        <v>5</v>
      </c>
    </row>
    <row r="17" spans="1:4" ht="16.5">
      <c r="A17" s="3">
        <v>16</v>
      </c>
      <c r="B17" s="4" t="s">
        <v>21</v>
      </c>
      <c r="C17" s="4" t="s">
        <v>4</v>
      </c>
      <c r="D17" s="4" t="s">
        <v>5</v>
      </c>
    </row>
    <row r="18" spans="1:4" ht="16.5">
      <c r="A18" s="3">
        <v>17</v>
      </c>
      <c r="B18" s="5" t="s">
        <v>22</v>
      </c>
      <c r="C18" s="4" t="s">
        <v>4</v>
      </c>
      <c r="D18" s="4" t="s">
        <v>5</v>
      </c>
    </row>
    <row r="19" spans="1:4" ht="16.5">
      <c r="A19" s="3">
        <v>18</v>
      </c>
      <c r="B19" s="4" t="s">
        <v>23</v>
      </c>
      <c r="C19" s="4" t="s">
        <v>4</v>
      </c>
      <c r="D19" s="4" t="s">
        <v>5</v>
      </c>
    </row>
    <row r="20" spans="1:4" ht="16.5">
      <c r="A20" s="3">
        <v>19</v>
      </c>
      <c r="B20" s="4" t="s">
        <v>24</v>
      </c>
      <c r="C20" s="6" t="s">
        <v>4</v>
      </c>
      <c r="D20" s="6" t="s">
        <v>5</v>
      </c>
    </row>
    <row r="21" spans="1:4" ht="16.5">
      <c r="A21" s="3">
        <v>20</v>
      </c>
      <c r="B21" s="7" t="s">
        <v>25</v>
      </c>
      <c r="C21" s="9" t="s">
        <v>26</v>
      </c>
      <c r="D21" s="9" t="s">
        <v>27</v>
      </c>
    </row>
    <row r="22" spans="1:4" ht="16.5">
      <c r="A22" s="3">
        <v>21</v>
      </c>
      <c r="B22" s="8" t="s">
        <v>28</v>
      </c>
      <c r="C22" s="9" t="s">
        <v>26</v>
      </c>
      <c r="D22" s="9" t="s">
        <v>27</v>
      </c>
    </row>
    <row r="23" spans="1:4" ht="16.5">
      <c r="A23" s="3">
        <v>22</v>
      </c>
      <c r="B23" s="8" t="s">
        <v>29</v>
      </c>
      <c r="C23" s="9" t="s">
        <v>26</v>
      </c>
      <c r="D23" s="9" t="s">
        <v>27</v>
      </c>
    </row>
    <row r="24" spans="1:4" ht="16.5">
      <c r="A24" s="3">
        <v>23</v>
      </c>
      <c r="B24" s="5" t="s">
        <v>30</v>
      </c>
      <c r="C24" s="4" t="s">
        <v>4</v>
      </c>
      <c r="D24" s="4" t="s">
        <v>5</v>
      </c>
    </row>
    <row r="25" spans="1:4" ht="16.5">
      <c r="A25" s="3">
        <v>24</v>
      </c>
      <c r="B25" s="4" t="s">
        <v>31</v>
      </c>
      <c r="C25" s="4" t="s">
        <v>4</v>
      </c>
      <c r="D25" s="4" t="s">
        <v>5</v>
      </c>
    </row>
    <row r="26" spans="1:4" ht="16.5">
      <c r="A26" s="3">
        <v>25</v>
      </c>
      <c r="B26" s="4" t="s">
        <v>32</v>
      </c>
      <c r="C26" s="4" t="s">
        <v>4</v>
      </c>
      <c r="D26" s="4" t="s">
        <v>5</v>
      </c>
    </row>
    <row r="27" spans="1:4" ht="16.5">
      <c r="A27" s="3">
        <v>26</v>
      </c>
      <c r="B27" s="4" t="s">
        <v>33</v>
      </c>
      <c r="C27" s="4" t="s">
        <v>14</v>
      </c>
      <c r="D27" s="4" t="s">
        <v>14</v>
      </c>
    </row>
    <row r="28" spans="1:4" ht="16.5">
      <c r="A28" s="3">
        <v>27</v>
      </c>
      <c r="B28" s="4" t="s">
        <v>34</v>
      </c>
      <c r="C28" s="4" t="s">
        <v>4</v>
      </c>
      <c r="D28" s="4" t="s">
        <v>5</v>
      </c>
    </row>
    <row r="29" spans="1:4" ht="16.5">
      <c r="A29" s="3">
        <v>28</v>
      </c>
      <c r="B29" s="4" t="s">
        <v>35</v>
      </c>
      <c r="C29" s="4" t="s">
        <v>4</v>
      </c>
      <c r="D29" s="4" t="s">
        <v>5</v>
      </c>
    </row>
    <row r="30" spans="1:4" ht="16.5">
      <c r="A30" s="3">
        <v>29</v>
      </c>
      <c r="B30" s="4" t="s">
        <v>36</v>
      </c>
      <c r="C30" s="4" t="s">
        <v>14</v>
      </c>
      <c r="D30" s="4" t="s">
        <v>14</v>
      </c>
    </row>
    <row r="31" spans="1:4" ht="16.5">
      <c r="A31" s="3">
        <v>30</v>
      </c>
      <c r="B31" s="4" t="s">
        <v>37</v>
      </c>
      <c r="C31" s="4" t="s">
        <v>4</v>
      </c>
      <c r="D31" s="4" t="s">
        <v>5</v>
      </c>
    </row>
    <row r="32" spans="1:4" ht="16.5">
      <c r="A32" s="3">
        <v>31</v>
      </c>
      <c r="B32" s="4" t="s">
        <v>38</v>
      </c>
      <c r="C32" s="4" t="s">
        <v>4</v>
      </c>
      <c r="D32" s="4" t="s">
        <v>5</v>
      </c>
    </row>
    <row r="33" spans="1:4" ht="16.5">
      <c r="A33" s="3">
        <v>32</v>
      </c>
      <c r="B33" s="4" t="s">
        <v>39</v>
      </c>
      <c r="C33" s="4" t="s">
        <v>4</v>
      </c>
      <c r="D33" s="4" t="s">
        <v>5</v>
      </c>
    </row>
    <row r="34" spans="1:4" ht="16.5">
      <c r="A34" s="3">
        <v>33</v>
      </c>
      <c r="B34" s="4" t="s">
        <v>40</v>
      </c>
      <c r="C34" s="4" t="s">
        <v>4</v>
      </c>
      <c r="D34" s="4" t="s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082E2-57B8-47CC-AED3-1AB051D7BE15}">
  <dimension ref="A3:B32"/>
  <sheetViews>
    <sheetView zoomScale="145" workbookViewId="0">
      <selection activeCell="B5" sqref="B5"/>
    </sheetView>
  </sheetViews>
  <sheetFormatPr defaultRowHeight="15"/>
  <cols>
    <col min="1" max="1" width="24.5703125" bestFit="1" customWidth="1"/>
    <col min="2" max="2" width="15.28515625" bestFit="1" customWidth="1"/>
  </cols>
  <sheetData>
    <row r="3" spans="1:2">
      <c r="A3" s="12" t="s">
        <v>72</v>
      </c>
      <c r="B3" t="s">
        <v>74</v>
      </c>
    </row>
    <row r="4" spans="1:2">
      <c r="A4" s="13" t="s">
        <v>49</v>
      </c>
      <c r="B4">
        <v>1</v>
      </c>
    </row>
    <row r="5" spans="1:2">
      <c r="A5" s="14" t="s">
        <v>68</v>
      </c>
      <c r="B5">
        <v>1</v>
      </c>
    </row>
    <row r="6" spans="1:2">
      <c r="A6" s="13" t="s">
        <v>43</v>
      </c>
      <c r="B6">
        <v>5</v>
      </c>
    </row>
    <row r="7" spans="1:2">
      <c r="A7" s="14" t="s">
        <v>51</v>
      </c>
      <c r="B7">
        <v>1</v>
      </c>
    </row>
    <row r="8" spans="1:2">
      <c r="A8" s="14" t="s">
        <v>59</v>
      </c>
      <c r="B8">
        <v>2</v>
      </c>
    </row>
    <row r="9" spans="1:2">
      <c r="A9" s="14" t="s">
        <v>58</v>
      </c>
      <c r="B9">
        <v>1</v>
      </c>
    </row>
    <row r="10" spans="1:2">
      <c r="A10" s="14" t="s">
        <v>50</v>
      </c>
      <c r="B10">
        <v>1</v>
      </c>
    </row>
    <row r="11" spans="1:2">
      <c r="A11" s="13" t="s">
        <v>44</v>
      </c>
      <c r="B11">
        <v>2</v>
      </c>
    </row>
    <row r="12" spans="1:2">
      <c r="A12" s="14" t="s">
        <v>52</v>
      </c>
      <c r="B12">
        <v>2</v>
      </c>
    </row>
    <row r="13" spans="1:2">
      <c r="A13" s="13" t="s">
        <v>42</v>
      </c>
      <c r="B13">
        <v>1</v>
      </c>
    </row>
    <row r="14" spans="1:2">
      <c r="A14" s="14" t="s">
        <v>42</v>
      </c>
      <c r="B14">
        <v>1</v>
      </c>
    </row>
    <row r="15" spans="1:2">
      <c r="A15" s="13" t="s">
        <v>46</v>
      </c>
      <c r="B15">
        <v>10</v>
      </c>
    </row>
    <row r="16" spans="1:2">
      <c r="A16" s="14" t="s">
        <v>54</v>
      </c>
      <c r="B16">
        <v>2</v>
      </c>
    </row>
    <row r="17" spans="1:2">
      <c r="A17" s="14" t="s">
        <v>60</v>
      </c>
      <c r="B17">
        <v>1</v>
      </c>
    </row>
    <row r="18" spans="1:2">
      <c r="A18" s="14" t="s">
        <v>55</v>
      </c>
      <c r="B18">
        <v>2</v>
      </c>
    </row>
    <row r="19" spans="1:2">
      <c r="A19" s="14" t="s">
        <v>67</v>
      </c>
      <c r="B19">
        <v>1</v>
      </c>
    </row>
    <row r="20" spans="1:2">
      <c r="A20" s="14" t="s">
        <v>56</v>
      </c>
      <c r="B20">
        <v>3</v>
      </c>
    </row>
    <row r="21" spans="1:2">
      <c r="A21" s="14" t="s">
        <v>62</v>
      </c>
      <c r="B21">
        <v>1</v>
      </c>
    </row>
    <row r="22" spans="1:2">
      <c r="A22" s="13" t="s">
        <v>48</v>
      </c>
      <c r="B22">
        <v>3</v>
      </c>
    </row>
    <row r="23" spans="1:2">
      <c r="A23" s="14" t="s">
        <v>64</v>
      </c>
      <c r="B23">
        <v>1</v>
      </c>
    </row>
    <row r="24" spans="1:2">
      <c r="A24" s="14" t="s">
        <v>65</v>
      </c>
      <c r="B24">
        <v>1</v>
      </c>
    </row>
    <row r="25" spans="1:2">
      <c r="A25" s="14" t="s">
        <v>75</v>
      </c>
      <c r="B25">
        <v>1</v>
      </c>
    </row>
    <row r="26" spans="1:2">
      <c r="A26" s="13" t="s">
        <v>45</v>
      </c>
      <c r="B26">
        <v>4</v>
      </c>
    </row>
    <row r="27" spans="1:2">
      <c r="A27" s="14" t="s">
        <v>53</v>
      </c>
      <c r="B27">
        <v>1</v>
      </c>
    </row>
    <row r="28" spans="1:2">
      <c r="A28" s="14" t="s">
        <v>57</v>
      </c>
      <c r="B28">
        <v>3</v>
      </c>
    </row>
    <row r="29" spans="1:2">
      <c r="A29" s="13" t="s">
        <v>47</v>
      </c>
      <c r="B29">
        <v>2</v>
      </c>
    </row>
    <row r="30" spans="1:2">
      <c r="A30" s="14" t="s">
        <v>63</v>
      </c>
      <c r="B30">
        <v>1</v>
      </c>
    </row>
    <row r="31" spans="1:2">
      <c r="A31" s="14" t="s">
        <v>66</v>
      </c>
      <c r="B31">
        <v>1</v>
      </c>
    </row>
    <row r="32" spans="1:2">
      <c r="A32" s="13" t="s">
        <v>73</v>
      </c>
      <c r="B32">
        <v>28</v>
      </c>
    </row>
  </sheetData>
  <pageMargins left="0.7" right="0.7" top="0.75" bottom="0.75" header="0.3" footer="0.3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47"/>
  <sheetViews>
    <sheetView topLeftCell="A2" zoomScale="130" zoomScaleNormal="130" workbookViewId="0">
      <pane xSplit="1" ySplit="3" topLeftCell="B5" activePane="bottomRight" state="frozen"/>
      <selection activeCell="A2" sqref="A2"/>
      <selection pane="topRight" activeCell="B2" sqref="B2"/>
      <selection pane="bottomLeft" activeCell="A3" sqref="A3"/>
      <selection pane="bottomRight" activeCell="F14" sqref="F14"/>
    </sheetView>
  </sheetViews>
  <sheetFormatPr defaultRowHeight="15"/>
  <cols>
    <col min="1" max="1" width="24.5703125" bestFit="1" customWidth="1"/>
    <col min="2" max="2" width="8.7109375" style="11" customWidth="1"/>
    <col min="3" max="3" width="26.28515625" customWidth="1"/>
    <col min="4" max="4" width="10.42578125" bestFit="1" customWidth="1"/>
    <col min="5" max="5" width="14.85546875" style="11" bestFit="1" customWidth="1"/>
    <col min="6" max="6" width="14" style="18" bestFit="1" customWidth="1"/>
    <col min="7" max="7" width="16.85546875" style="17" bestFit="1" customWidth="1"/>
    <col min="8" max="8" width="15.140625" style="18" bestFit="1" customWidth="1"/>
    <col min="9" max="9" width="18.42578125" style="18" bestFit="1" customWidth="1"/>
  </cols>
  <sheetData>
    <row r="2" spans="1:13">
      <c r="H2" s="18">
        <f>SUM(H5:H32)</f>
        <v>116.02830909999999</v>
      </c>
      <c r="I2" s="18">
        <f t="shared" ref="I2:K2" si="0">SUM(I5:I32)</f>
        <v>35.527650000000008</v>
      </c>
      <c r="J2" s="18">
        <f t="shared" si="0"/>
        <v>83</v>
      </c>
      <c r="K2" s="18">
        <f t="shared" si="0"/>
        <v>234.55595910000002</v>
      </c>
      <c r="L2" s="23">
        <f t="shared" ref="L2" si="1">SUM(L5:L32)</f>
        <v>0.99999999999999989</v>
      </c>
    </row>
    <row r="3" spans="1:13">
      <c r="H3">
        <f t="shared" ref="H3:J3" si="2">SUBTOTAL(9,H5:H32)</f>
        <v>116.02830909999999</v>
      </c>
      <c r="I3">
        <f t="shared" si="2"/>
        <v>35.527650000000008</v>
      </c>
      <c r="J3">
        <f t="shared" si="2"/>
        <v>83</v>
      </c>
      <c r="K3">
        <f>SUBTOTAL(9,K5:K32)</f>
        <v>234.55595910000002</v>
      </c>
      <c r="L3" s="23">
        <f>SUBTOTAL(9,L5:L32)</f>
        <v>0.99999999999999989</v>
      </c>
    </row>
    <row r="4" spans="1:13">
      <c r="B4" s="15" t="s">
        <v>71</v>
      </c>
      <c r="C4" s="16" t="s">
        <v>69</v>
      </c>
      <c r="D4" s="16" t="s">
        <v>70</v>
      </c>
      <c r="E4" s="15" t="s">
        <v>76</v>
      </c>
      <c r="F4" s="19" t="s">
        <v>79</v>
      </c>
      <c r="G4" s="20" t="s">
        <v>78</v>
      </c>
      <c r="H4" s="19" t="s">
        <v>81</v>
      </c>
      <c r="I4" s="19" t="s">
        <v>82</v>
      </c>
      <c r="J4" s="16" t="s">
        <v>84</v>
      </c>
      <c r="K4" s="19" t="s">
        <v>91</v>
      </c>
    </row>
    <row r="5" spans="1:13">
      <c r="A5" t="s">
        <v>92</v>
      </c>
      <c r="B5" s="11">
        <v>1</v>
      </c>
      <c r="C5" t="s">
        <v>50</v>
      </c>
      <c r="D5" t="s">
        <v>43</v>
      </c>
      <c r="E5" s="11" t="s">
        <v>77</v>
      </c>
      <c r="F5" s="18">
        <v>21.3</v>
      </c>
      <c r="G5" s="17">
        <f>33600+333600</f>
        <v>367200</v>
      </c>
      <c r="H5" s="18">
        <v>4.26</v>
      </c>
      <c r="K5" s="22">
        <f>SUM(H5:J5)</f>
        <v>4.26</v>
      </c>
      <c r="L5" s="23">
        <f>K5/$K$2</f>
        <v>1.8161977279732219E-2</v>
      </c>
      <c r="M5" s="24">
        <f>L5</f>
        <v>1.8161977279732219E-2</v>
      </c>
    </row>
    <row r="6" spans="1:13">
      <c r="B6" s="11">
        <f t="shared" ref="B6:B32" si="3">B5+1</f>
        <v>2</v>
      </c>
      <c r="C6" t="s">
        <v>51</v>
      </c>
      <c r="D6" t="s">
        <v>43</v>
      </c>
      <c r="E6" s="11" t="s">
        <v>80</v>
      </c>
      <c r="F6" s="18">
        <v>2.99</v>
      </c>
      <c r="H6" s="18">
        <v>8.4700000000000006</v>
      </c>
      <c r="I6" s="18">
        <v>5.71</v>
      </c>
      <c r="K6" s="22">
        <f t="shared" ref="K6:K33" si="4">SUM(H6:J6)</f>
        <v>14.18</v>
      </c>
      <c r="L6" s="23">
        <f>K6/$K$2</f>
        <v>6.0454656766808182E-2</v>
      </c>
      <c r="M6" s="24">
        <f>L6+M5</f>
        <v>7.8616634046540401E-2</v>
      </c>
    </row>
    <row r="7" spans="1:13">
      <c r="B7" s="11">
        <f t="shared" si="3"/>
        <v>3</v>
      </c>
      <c r="C7" t="s">
        <v>52</v>
      </c>
      <c r="D7" t="s">
        <v>44</v>
      </c>
      <c r="E7" s="11" t="s">
        <v>77</v>
      </c>
      <c r="F7" s="18">
        <v>13.52</v>
      </c>
      <c r="H7" s="18">
        <v>2.7</v>
      </c>
      <c r="K7" s="22">
        <f t="shared" si="4"/>
        <v>2.7</v>
      </c>
      <c r="L7" s="23">
        <f t="shared" ref="L7:L32" si="5">K7/$K$2</f>
        <v>1.151111236039366E-2</v>
      </c>
      <c r="M7" s="24">
        <f t="shared" ref="M7:M32" si="6">L7+M6</f>
        <v>9.0127746406934064E-2</v>
      </c>
    </row>
    <row r="8" spans="1:13">
      <c r="B8" s="11">
        <f t="shared" si="3"/>
        <v>4</v>
      </c>
      <c r="C8" t="s">
        <v>53</v>
      </c>
      <c r="D8" t="s">
        <v>45</v>
      </c>
      <c r="E8" s="11" t="s">
        <v>77</v>
      </c>
      <c r="F8" s="18">
        <v>16.16</v>
      </c>
      <c r="H8" s="18">
        <v>0.96</v>
      </c>
      <c r="K8" s="22">
        <f t="shared" si="4"/>
        <v>0.96</v>
      </c>
      <c r="L8" s="23">
        <f t="shared" si="5"/>
        <v>4.09283995036219E-3</v>
      </c>
      <c r="M8" s="24">
        <f t="shared" si="6"/>
        <v>9.4220586357296257E-2</v>
      </c>
    </row>
    <row r="9" spans="1:13">
      <c r="B9" s="11">
        <f t="shared" si="3"/>
        <v>5</v>
      </c>
      <c r="C9" t="s">
        <v>54</v>
      </c>
      <c r="D9" t="s">
        <v>46</v>
      </c>
      <c r="E9" s="11" t="s">
        <v>77</v>
      </c>
      <c r="F9" s="18">
        <v>16.684000000000001</v>
      </c>
      <c r="H9" s="18">
        <v>3.33</v>
      </c>
      <c r="K9" s="22">
        <f t="shared" si="4"/>
        <v>3.33</v>
      </c>
      <c r="L9" s="23">
        <f t="shared" si="5"/>
        <v>1.4197038577818847E-2</v>
      </c>
      <c r="M9" s="24">
        <f t="shared" si="6"/>
        <v>0.1084176249351151</v>
      </c>
    </row>
    <row r="10" spans="1:13">
      <c r="B10" s="11">
        <f t="shared" si="3"/>
        <v>6</v>
      </c>
      <c r="C10" t="s">
        <v>55</v>
      </c>
      <c r="D10" t="s">
        <v>46</v>
      </c>
      <c r="E10" s="11" t="s">
        <v>77</v>
      </c>
      <c r="F10" s="18">
        <v>3.98</v>
      </c>
      <c r="H10" s="18">
        <v>1.99</v>
      </c>
      <c r="K10" s="22">
        <f t="shared" si="4"/>
        <v>1.99</v>
      </c>
      <c r="L10" s="23">
        <f t="shared" si="5"/>
        <v>8.4841161471049566E-3</v>
      </c>
      <c r="M10" s="24">
        <f t="shared" si="6"/>
        <v>0.11690174108222005</v>
      </c>
    </row>
    <row r="11" spans="1:13">
      <c r="B11" s="11">
        <f t="shared" si="3"/>
        <v>7</v>
      </c>
      <c r="C11" t="s">
        <v>55</v>
      </c>
      <c r="D11" t="s">
        <v>46</v>
      </c>
      <c r="E11" s="11" t="s">
        <v>77</v>
      </c>
      <c r="F11" s="18">
        <v>4.367</v>
      </c>
      <c r="H11" s="18">
        <v>2.1800000000000002</v>
      </c>
      <c r="K11" s="22">
        <f t="shared" si="4"/>
        <v>2.1800000000000002</v>
      </c>
      <c r="L11" s="23">
        <f t="shared" si="5"/>
        <v>9.2941573872808072E-3</v>
      </c>
      <c r="M11" s="24">
        <f t="shared" si="6"/>
        <v>0.12619589846950086</v>
      </c>
    </row>
    <row r="12" spans="1:13">
      <c r="B12" s="11">
        <f t="shared" si="3"/>
        <v>8</v>
      </c>
      <c r="C12" t="s">
        <v>56</v>
      </c>
      <c r="D12" t="s">
        <v>46</v>
      </c>
      <c r="E12" s="11" t="s">
        <v>83</v>
      </c>
      <c r="F12" s="18">
        <v>10.826000000000001</v>
      </c>
      <c r="G12" s="17">
        <f>6750+18000+4250+6750</f>
        <v>35750</v>
      </c>
      <c r="H12" s="18">
        <v>42.77</v>
      </c>
      <c r="I12" s="18">
        <v>25.03</v>
      </c>
      <c r="J12" s="18">
        <v>71</v>
      </c>
      <c r="K12" s="22">
        <f t="shared" si="4"/>
        <v>138.80000000000001</v>
      </c>
      <c r="L12" s="23">
        <f t="shared" si="5"/>
        <v>0.59175644282320006</v>
      </c>
      <c r="M12" s="24">
        <f t="shared" si="6"/>
        <v>0.71795234129270091</v>
      </c>
    </row>
    <row r="13" spans="1:13">
      <c r="B13" s="11">
        <f t="shared" si="3"/>
        <v>9</v>
      </c>
      <c r="C13" t="s">
        <v>57</v>
      </c>
      <c r="D13" t="s">
        <v>45</v>
      </c>
      <c r="E13" s="11" t="s">
        <v>77</v>
      </c>
      <c r="F13" s="18">
        <v>0.77</v>
      </c>
      <c r="H13" s="18">
        <v>7.6999999999999999E-2</v>
      </c>
      <c r="K13" s="22">
        <f t="shared" si="4"/>
        <v>7.6999999999999999E-2</v>
      </c>
      <c r="L13" s="23">
        <f t="shared" si="5"/>
        <v>3.2827987101863401E-4</v>
      </c>
      <c r="M13" s="24">
        <f t="shared" si="6"/>
        <v>0.7182806211637196</v>
      </c>
    </row>
    <row r="14" spans="1:13">
      <c r="B14" s="11">
        <f t="shared" si="3"/>
        <v>10</v>
      </c>
      <c r="C14" t="s">
        <v>57</v>
      </c>
      <c r="D14" t="s">
        <v>45</v>
      </c>
      <c r="E14" s="11" t="s">
        <v>77</v>
      </c>
      <c r="F14" s="18">
        <v>1.21</v>
      </c>
      <c r="H14" s="18">
        <v>0.121</v>
      </c>
      <c r="K14" s="22">
        <f t="shared" si="4"/>
        <v>0.121</v>
      </c>
      <c r="L14" s="23">
        <f t="shared" si="5"/>
        <v>5.1586836874356775E-4</v>
      </c>
      <c r="M14" s="24">
        <f t="shared" si="6"/>
        <v>0.71879648953246322</v>
      </c>
    </row>
    <row r="15" spans="1:13">
      <c r="B15" s="11">
        <f t="shared" si="3"/>
        <v>11</v>
      </c>
      <c r="C15" t="s">
        <v>58</v>
      </c>
      <c r="D15" t="s">
        <v>43</v>
      </c>
      <c r="E15" s="11" t="s">
        <v>77</v>
      </c>
      <c r="F15" s="18">
        <v>20</v>
      </c>
      <c r="H15" s="18">
        <v>2</v>
      </c>
      <c r="K15" s="22">
        <f t="shared" si="4"/>
        <v>2</v>
      </c>
      <c r="L15" s="23">
        <f t="shared" si="5"/>
        <v>8.5267498965878961E-3</v>
      </c>
      <c r="M15" s="24">
        <f t="shared" si="6"/>
        <v>0.72732323942905108</v>
      </c>
    </row>
    <row r="16" spans="1:13">
      <c r="B16" s="11">
        <f t="shared" si="3"/>
        <v>12</v>
      </c>
      <c r="C16" t="s">
        <v>59</v>
      </c>
      <c r="D16" t="s">
        <v>43</v>
      </c>
      <c r="E16" s="11" t="s">
        <v>77</v>
      </c>
      <c r="F16" s="18">
        <v>6.83</v>
      </c>
      <c r="H16" s="18">
        <v>3.42</v>
      </c>
      <c r="K16" s="22">
        <f t="shared" si="4"/>
        <v>3.42</v>
      </c>
      <c r="L16" s="23">
        <f t="shared" si="5"/>
        <v>1.4580742323165303E-2</v>
      </c>
      <c r="M16" s="24">
        <f t="shared" si="6"/>
        <v>0.74190398175221639</v>
      </c>
    </row>
    <row r="17" spans="2:13">
      <c r="B17" s="11">
        <f t="shared" si="3"/>
        <v>13</v>
      </c>
      <c r="C17" t="s">
        <v>57</v>
      </c>
      <c r="D17" t="s">
        <v>45</v>
      </c>
      <c r="E17" s="11" t="s">
        <v>77</v>
      </c>
      <c r="F17" s="18">
        <v>8.33</v>
      </c>
      <c r="H17" s="18">
        <v>0.83299999999999996</v>
      </c>
      <c r="K17" s="22">
        <f t="shared" si="4"/>
        <v>0.83299999999999996</v>
      </c>
      <c r="L17" s="23">
        <f t="shared" si="5"/>
        <v>3.5513913319288586E-3</v>
      </c>
      <c r="M17" s="24">
        <f t="shared" si="6"/>
        <v>0.74545537308414522</v>
      </c>
    </row>
    <row r="18" spans="2:13">
      <c r="B18" s="11">
        <f t="shared" si="3"/>
        <v>14</v>
      </c>
      <c r="C18" t="s">
        <v>60</v>
      </c>
      <c r="D18" t="s">
        <v>46</v>
      </c>
      <c r="E18" s="11" t="s">
        <v>77</v>
      </c>
      <c r="F18" s="18">
        <v>9.14</v>
      </c>
      <c r="H18" s="18">
        <v>1.8278000000000001</v>
      </c>
      <c r="K18" s="22">
        <f t="shared" si="4"/>
        <v>1.8278000000000001</v>
      </c>
      <c r="L18" s="23">
        <f t="shared" si="5"/>
        <v>7.792596730491679E-3</v>
      </c>
      <c r="M18" s="24">
        <f t="shared" si="6"/>
        <v>0.75324796981463693</v>
      </c>
    </row>
    <row r="19" spans="2:13">
      <c r="B19" s="11">
        <f t="shared" si="3"/>
        <v>15</v>
      </c>
      <c r="C19" t="s">
        <v>61</v>
      </c>
      <c r="D19" t="s">
        <v>44</v>
      </c>
      <c r="E19" s="11" t="s">
        <v>77</v>
      </c>
      <c r="F19" s="18">
        <v>5.8</v>
      </c>
      <c r="H19" s="18">
        <v>1.1599999999999999</v>
      </c>
      <c r="K19" s="22">
        <f t="shared" si="4"/>
        <v>1.1599999999999999</v>
      </c>
      <c r="L19" s="23">
        <f t="shared" si="5"/>
        <v>4.9455149400209793E-3</v>
      </c>
      <c r="M19" s="24">
        <f t="shared" si="6"/>
        <v>0.75819348475465786</v>
      </c>
    </row>
    <row r="20" spans="2:13">
      <c r="B20" s="11">
        <f t="shared" si="3"/>
        <v>16</v>
      </c>
      <c r="C20" t="s">
        <v>54</v>
      </c>
      <c r="D20" t="s">
        <v>46</v>
      </c>
      <c r="E20" s="11" t="s">
        <v>77</v>
      </c>
      <c r="F20" s="18">
        <v>5.133</v>
      </c>
      <c r="H20" s="18">
        <v>1.0266</v>
      </c>
      <c r="K20" s="22">
        <f t="shared" si="4"/>
        <v>1.0266</v>
      </c>
      <c r="L20" s="23">
        <f t="shared" si="5"/>
        <v>4.3767807219185668E-3</v>
      </c>
      <c r="M20" s="24">
        <f t="shared" si="6"/>
        <v>0.76257026547657647</v>
      </c>
    </row>
    <row r="21" spans="2:13">
      <c r="B21" s="11">
        <f t="shared" si="3"/>
        <v>17</v>
      </c>
      <c r="C21" t="s">
        <v>62</v>
      </c>
      <c r="D21" t="s">
        <v>46</v>
      </c>
      <c r="E21" s="11" t="s">
        <v>77</v>
      </c>
      <c r="F21" s="18">
        <v>1.946</v>
      </c>
      <c r="H21" s="18">
        <v>0.1946</v>
      </c>
      <c r="K21" s="22">
        <f t="shared" si="4"/>
        <v>0.1946</v>
      </c>
      <c r="L21" s="23">
        <f t="shared" si="5"/>
        <v>8.2965276493800232E-4</v>
      </c>
      <c r="M21" s="24">
        <f t="shared" si="6"/>
        <v>0.76339991824151443</v>
      </c>
    </row>
    <row r="22" spans="2:13">
      <c r="B22" s="11">
        <f t="shared" si="3"/>
        <v>18</v>
      </c>
      <c r="C22" t="s">
        <v>63</v>
      </c>
      <c r="D22" t="s">
        <v>47</v>
      </c>
      <c r="E22" s="11" t="s">
        <v>77</v>
      </c>
      <c r="F22" s="18">
        <v>1.667</v>
      </c>
      <c r="H22" s="18">
        <v>11.669</v>
      </c>
      <c r="K22" s="22">
        <f t="shared" si="4"/>
        <v>11.669</v>
      </c>
      <c r="L22" s="23">
        <f t="shared" si="5"/>
        <v>4.9749322271642082E-2</v>
      </c>
      <c r="M22" s="24">
        <f t="shared" si="6"/>
        <v>0.81314924051315651</v>
      </c>
    </row>
    <row r="23" spans="2:13">
      <c r="B23" s="11">
        <f t="shared" si="3"/>
        <v>19</v>
      </c>
      <c r="C23" t="s">
        <v>75</v>
      </c>
      <c r="D23" t="s">
        <v>48</v>
      </c>
      <c r="E23" s="11" t="s">
        <v>85</v>
      </c>
      <c r="F23" s="18" t="s">
        <v>86</v>
      </c>
      <c r="H23" s="18">
        <v>1.2202938000000001</v>
      </c>
      <c r="K23" s="22">
        <f t="shared" si="4"/>
        <v>1.2202938000000001</v>
      </c>
      <c r="L23" s="23">
        <f t="shared" si="5"/>
        <v>5.2025700164784255E-3</v>
      </c>
      <c r="M23" s="24">
        <f t="shared" si="6"/>
        <v>0.8183518105296349</v>
      </c>
    </row>
    <row r="24" spans="2:13">
      <c r="B24" s="11">
        <f t="shared" si="3"/>
        <v>20</v>
      </c>
      <c r="C24" t="s">
        <v>64</v>
      </c>
      <c r="D24" t="s">
        <v>48</v>
      </c>
      <c r="E24" s="11" t="s">
        <v>85</v>
      </c>
      <c r="F24" s="18" t="s">
        <v>87</v>
      </c>
      <c r="H24" s="18">
        <v>1.0112000000000001</v>
      </c>
      <c r="K24" s="22">
        <f t="shared" si="4"/>
        <v>1.0112000000000001</v>
      </c>
      <c r="L24" s="23">
        <f t="shared" si="5"/>
        <v>4.3111247477148409E-3</v>
      </c>
      <c r="M24" s="24">
        <f t="shared" si="6"/>
        <v>0.82266293527734979</v>
      </c>
    </row>
    <row r="25" spans="2:13">
      <c r="B25" s="11">
        <f t="shared" si="3"/>
        <v>21</v>
      </c>
      <c r="C25" t="s">
        <v>65</v>
      </c>
      <c r="D25" t="s">
        <v>48</v>
      </c>
      <c r="E25" s="11" t="s">
        <v>88</v>
      </c>
      <c r="F25" s="18" t="s">
        <v>89</v>
      </c>
      <c r="H25" s="18">
        <v>2.9622712999999998</v>
      </c>
      <c r="K25" s="22">
        <f t="shared" si="4"/>
        <v>2.9622712999999998</v>
      </c>
      <c r="L25" s="23">
        <f t="shared" si="5"/>
        <v>1.2629273250470146E-2</v>
      </c>
      <c r="M25" s="24">
        <f t="shared" si="6"/>
        <v>0.83529220852781993</v>
      </c>
    </row>
    <row r="26" spans="2:13">
      <c r="B26" s="11">
        <f t="shared" si="3"/>
        <v>22</v>
      </c>
      <c r="C26" t="s">
        <v>66</v>
      </c>
      <c r="D26" t="s">
        <v>47</v>
      </c>
      <c r="E26" s="11" t="s">
        <v>85</v>
      </c>
      <c r="F26" s="18" t="s">
        <v>90</v>
      </c>
      <c r="H26" s="18">
        <v>0.9</v>
      </c>
      <c r="K26" s="22">
        <f t="shared" si="4"/>
        <v>0.9</v>
      </c>
      <c r="L26" s="23">
        <f t="shared" si="5"/>
        <v>3.8370374534645534E-3</v>
      </c>
      <c r="M26" s="24">
        <f t="shared" si="6"/>
        <v>0.83912924598128447</v>
      </c>
    </row>
    <row r="27" spans="2:13">
      <c r="B27" s="11">
        <f t="shared" si="3"/>
        <v>23</v>
      </c>
      <c r="C27" t="s">
        <v>67</v>
      </c>
      <c r="D27" t="s">
        <v>46</v>
      </c>
      <c r="E27" s="11" t="s">
        <v>80</v>
      </c>
      <c r="F27" s="18">
        <v>8.2000000000000003E-2</v>
      </c>
      <c r="G27" s="17">
        <f>1875*3</f>
        <v>5625</v>
      </c>
      <c r="H27" s="18">
        <v>1.428768</v>
      </c>
      <c r="I27" s="18">
        <v>0.84375</v>
      </c>
      <c r="K27" s="22">
        <f t="shared" si="4"/>
        <v>2.2725179999999998</v>
      </c>
      <c r="L27" s="23">
        <f t="shared" si="5"/>
        <v>9.6885963107470659E-3</v>
      </c>
      <c r="M27" s="24">
        <f t="shared" si="6"/>
        <v>0.8488178422920315</v>
      </c>
    </row>
    <row r="28" spans="2:13">
      <c r="B28" s="11">
        <f t="shared" si="3"/>
        <v>24</v>
      </c>
      <c r="C28" t="s">
        <v>59</v>
      </c>
      <c r="D28" t="s">
        <v>43</v>
      </c>
      <c r="E28" s="11" t="s">
        <v>77</v>
      </c>
      <c r="F28" s="18">
        <v>6.2</v>
      </c>
      <c r="H28" s="18">
        <v>9.3000000000000007</v>
      </c>
      <c r="K28" s="22">
        <f t="shared" si="4"/>
        <v>9.3000000000000007</v>
      </c>
      <c r="L28" s="23">
        <f t="shared" si="5"/>
        <v>3.9649387019133717E-2</v>
      </c>
      <c r="M28" s="24">
        <f t="shared" si="6"/>
        <v>0.88846722931116517</v>
      </c>
    </row>
    <row r="29" spans="2:13">
      <c r="B29" s="11">
        <f t="shared" si="3"/>
        <v>25</v>
      </c>
      <c r="C29" t="s">
        <v>56</v>
      </c>
      <c r="D29" t="s">
        <v>46</v>
      </c>
      <c r="E29" s="11" t="s">
        <v>80</v>
      </c>
      <c r="F29" s="18">
        <v>1.034</v>
      </c>
      <c r="G29" s="17">
        <f>450*10.764</f>
        <v>4843.7999999999993</v>
      </c>
      <c r="H29" s="18">
        <v>2.7024623999999999</v>
      </c>
      <c r="I29" s="18">
        <v>0.45</v>
      </c>
      <c r="K29" s="22">
        <f t="shared" si="4"/>
        <v>3.1524624000000001</v>
      </c>
      <c r="L29" s="23">
        <f t="shared" si="5"/>
        <v>1.3440129221598617E-2</v>
      </c>
      <c r="M29" s="24">
        <f t="shared" si="6"/>
        <v>0.90190735853276383</v>
      </c>
    </row>
    <row r="30" spans="2:13">
      <c r="B30" s="11">
        <f t="shared" si="3"/>
        <v>26</v>
      </c>
      <c r="C30" t="s">
        <v>56</v>
      </c>
      <c r="D30" t="s">
        <v>46</v>
      </c>
      <c r="E30" s="11" t="s">
        <v>77</v>
      </c>
      <c r="F30" s="18">
        <v>1.5009999999999999</v>
      </c>
      <c r="H30" s="18">
        <v>3.9230136</v>
      </c>
      <c r="K30" s="22">
        <f t="shared" si="4"/>
        <v>3.9230136</v>
      </c>
      <c r="L30" s="23">
        <f t="shared" si="5"/>
        <v>1.6725277904056455E-2</v>
      </c>
      <c r="M30" s="24">
        <f t="shared" si="6"/>
        <v>0.91863263643682025</v>
      </c>
    </row>
    <row r="31" spans="2:13">
      <c r="B31" s="11">
        <f t="shared" si="3"/>
        <v>27</v>
      </c>
      <c r="C31" t="s">
        <v>68</v>
      </c>
      <c r="D31" t="s">
        <v>49</v>
      </c>
      <c r="E31" s="11" t="s">
        <v>83</v>
      </c>
      <c r="F31" s="18">
        <v>0.442</v>
      </c>
      <c r="G31" s="17">
        <f>9730+500+993</f>
        <v>11223</v>
      </c>
      <c r="H31" s="18">
        <v>0.53039999999999998</v>
      </c>
      <c r="I31" s="18">
        <v>0.3004</v>
      </c>
      <c r="J31">
        <v>2</v>
      </c>
      <c r="K31" s="22">
        <f t="shared" si="4"/>
        <v>2.8308</v>
      </c>
      <c r="L31" s="23">
        <f t="shared" si="5"/>
        <v>1.2068761803630508E-2</v>
      </c>
      <c r="M31" s="24">
        <f t="shared" si="6"/>
        <v>0.93070139824045073</v>
      </c>
    </row>
    <row r="32" spans="2:13">
      <c r="B32" s="11">
        <f t="shared" si="3"/>
        <v>28</v>
      </c>
      <c r="C32" t="s">
        <v>42</v>
      </c>
      <c r="D32" t="s">
        <v>42</v>
      </c>
      <c r="E32" s="11" t="s">
        <v>83</v>
      </c>
      <c r="F32" s="18">
        <f>6802/4046.845</f>
        <v>1.6808155489029108</v>
      </c>
      <c r="H32" s="18">
        <v>3.0609000000000002</v>
      </c>
      <c r="I32" s="18">
        <v>3.1934999999999998</v>
      </c>
      <c r="J32">
        <v>10</v>
      </c>
      <c r="K32" s="22">
        <f t="shared" si="4"/>
        <v>16.2544</v>
      </c>
      <c r="L32" s="23">
        <f t="shared" si="5"/>
        <v>6.9298601759549147E-2</v>
      </c>
      <c r="M32" s="24">
        <f t="shared" si="6"/>
        <v>0.99999999999999989</v>
      </c>
    </row>
    <row r="33" spans="7:11">
      <c r="H33" s="18">
        <f>SUM(H5:H32)</f>
        <v>116.02830909999999</v>
      </c>
      <c r="I33" s="18">
        <f t="shared" ref="I33:J33" si="7">SUM(I5:I32)</f>
        <v>35.527650000000008</v>
      </c>
      <c r="J33" s="18">
        <f t="shared" si="7"/>
        <v>83</v>
      </c>
      <c r="K33" s="22">
        <f t="shared" si="4"/>
        <v>234.5559591</v>
      </c>
    </row>
    <row r="46" spans="7:11">
      <c r="G46" s="21"/>
    </row>
    <row r="47" spans="7:11">
      <c r="G47" s="21"/>
    </row>
  </sheetData>
  <autoFilter ref="B4:K33" xr:uid="{00000000-0001-0000-0100-000000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9B066-1A16-4878-B596-899A3F9FBDEB}">
  <dimension ref="A3:B48"/>
  <sheetViews>
    <sheetView workbookViewId="0">
      <selection activeCell="A6" sqref="A6:B7"/>
    </sheetView>
  </sheetViews>
  <sheetFormatPr defaultRowHeight="15"/>
  <cols>
    <col min="1" max="1" width="13.140625" style="18" bestFit="1" customWidth="1"/>
    <col min="2" max="2" width="18.42578125" style="18" bestFit="1" customWidth="1"/>
  </cols>
  <sheetData>
    <row r="3" spans="1:2">
      <c r="A3" s="12" t="s">
        <v>72</v>
      </c>
      <c r="B3" t="s">
        <v>187</v>
      </c>
    </row>
    <row r="4" spans="1:2">
      <c r="A4" s="13" t="s">
        <v>43</v>
      </c>
      <c r="B4">
        <v>22.101800000000001</v>
      </c>
    </row>
    <row r="5" spans="1:2">
      <c r="A5" s="13" t="s">
        <v>189</v>
      </c>
      <c r="B5">
        <v>6.4159000000000006</v>
      </c>
    </row>
    <row r="6" spans="1:2">
      <c r="A6" s="13" t="s">
        <v>46</v>
      </c>
      <c r="B6">
        <v>164.25130000000001</v>
      </c>
    </row>
    <row r="7" spans="1:2">
      <c r="A7" s="13" t="s">
        <v>42</v>
      </c>
      <c r="B7">
        <v>130.78049999999999</v>
      </c>
    </row>
    <row r="8" spans="1:2">
      <c r="A8" s="13" t="s">
        <v>47</v>
      </c>
      <c r="B8">
        <v>18.147099999999998</v>
      </c>
    </row>
    <row r="9" spans="1:2">
      <c r="A9" s="13" t="s">
        <v>45</v>
      </c>
      <c r="B9">
        <v>2.22296</v>
      </c>
    </row>
    <row r="10" spans="1:2">
      <c r="A10" s="13" t="s">
        <v>73</v>
      </c>
      <c r="B10">
        <v>343.91955999999999</v>
      </c>
    </row>
    <row r="11" spans="1:2">
      <c r="A11"/>
    </row>
    <row r="12" spans="1:2">
      <c r="A12"/>
    </row>
    <row r="13" spans="1:2">
      <c r="A13"/>
    </row>
    <row r="14" spans="1:2">
      <c r="A14"/>
    </row>
    <row r="15" spans="1:2">
      <c r="A15"/>
    </row>
    <row r="16" spans="1:2">
      <c r="A16"/>
    </row>
    <row r="17" spans="1:1">
      <c r="A17"/>
    </row>
    <row r="18" spans="1:1">
      <c r="A18"/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  <row r="28" spans="1:1">
      <c r="A28"/>
    </row>
    <row r="29" spans="1:1">
      <c r="A29"/>
    </row>
    <row r="30" spans="1:1">
      <c r="A30"/>
    </row>
    <row r="31" spans="1:1">
      <c r="A31"/>
    </row>
    <row r="32" spans="1:1">
      <c r="A32"/>
    </row>
    <row r="33" spans="1:1">
      <c r="A33"/>
    </row>
    <row r="34" spans="1:1">
      <c r="A34"/>
    </row>
    <row r="35" spans="1:1">
      <c r="A35"/>
    </row>
    <row r="36" spans="1:1">
      <c r="A36"/>
    </row>
    <row r="37" spans="1:1">
      <c r="A37"/>
    </row>
    <row r="38" spans="1:1">
      <c r="A38"/>
    </row>
    <row r="39" spans="1:1">
      <c r="A39"/>
    </row>
    <row r="40" spans="1:1">
      <c r="A40"/>
    </row>
    <row r="41" spans="1:1">
      <c r="A41"/>
    </row>
    <row r="42" spans="1:1">
      <c r="A42"/>
    </row>
    <row r="43" spans="1:1">
      <c r="A43"/>
    </row>
    <row r="44" spans="1:1">
      <c r="A44"/>
    </row>
    <row r="45" spans="1:1">
      <c r="A45"/>
    </row>
    <row r="46" spans="1:1">
      <c r="A46"/>
    </row>
    <row r="47" spans="1:1">
      <c r="A47"/>
    </row>
    <row r="48" spans="1:1">
      <c r="A4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7"/>
  <sheetViews>
    <sheetView topLeftCell="C9" zoomScale="126" zoomScaleNormal="110" workbookViewId="0">
      <selection activeCell="A3" sqref="A1:I27"/>
    </sheetView>
  </sheetViews>
  <sheetFormatPr defaultRowHeight="15"/>
  <cols>
    <col min="1" max="1" width="24.85546875" bestFit="1" customWidth="1"/>
    <col min="2" max="2" width="17" style="18" bestFit="1" customWidth="1"/>
    <col min="3" max="3" width="11.85546875" bestFit="1" customWidth="1"/>
    <col min="4" max="4" width="51" bestFit="1" customWidth="1"/>
    <col min="5" max="5" width="20.5703125" bestFit="1" customWidth="1"/>
    <col min="6" max="6" width="33.28515625" bestFit="1" customWidth="1"/>
    <col min="9" max="9" width="10.85546875" bestFit="1" customWidth="1"/>
  </cols>
  <sheetData>
    <row r="1" spans="1:9">
      <c r="B1" s="18">
        <f>SUM(B3:B27)</f>
        <v>343.91955999999999</v>
      </c>
    </row>
    <row r="2" spans="1:9">
      <c r="A2" s="15" t="s">
        <v>93</v>
      </c>
      <c r="B2" s="29" t="s">
        <v>98</v>
      </c>
      <c r="C2" s="15" t="s">
        <v>188</v>
      </c>
      <c r="D2" s="15" t="s">
        <v>94</v>
      </c>
      <c r="E2" s="15" t="s">
        <v>95</v>
      </c>
      <c r="F2" s="15" t="s">
        <v>96</v>
      </c>
    </row>
    <row r="3" spans="1:9">
      <c r="A3" t="s">
        <v>142</v>
      </c>
      <c r="B3" s="18">
        <v>139.12200000000001</v>
      </c>
      <c r="C3" t="s">
        <v>46</v>
      </c>
      <c r="D3" t="s">
        <v>143</v>
      </c>
      <c r="E3" t="s">
        <v>144</v>
      </c>
      <c r="F3" t="s">
        <v>145</v>
      </c>
      <c r="G3" s="27">
        <f>B3/$B$1</f>
        <v>0.40451901020110637</v>
      </c>
      <c r="H3" s="28">
        <f>G3</f>
        <v>0.40451901020110637</v>
      </c>
      <c r="I3" t="s">
        <v>190</v>
      </c>
    </row>
    <row r="4" spans="1:9">
      <c r="A4" t="s">
        <v>123</v>
      </c>
      <c r="B4" s="18">
        <v>115.37649999999999</v>
      </c>
      <c r="C4" t="s">
        <v>42</v>
      </c>
      <c r="D4" t="s">
        <v>181</v>
      </c>
      <c r="E4" t="s">
        <v>186</v>
      </c>
      <c r="F4" t="s">
        <v>185</v>
      </c>
      <c r="G4" s="27">
        <f t="shared" ref="G4:G27" si="0">B4/$B$1</f>
        <v>0.33547524892157921</v>
      </c>
      <c r="H4" s="28">
        <f>G4+H3</f>
        <v>0.73999425912268557</v>
      </c>
      <c r="I4" t="s">
        <v>190</v>
      </c>
    </row>
    <row r="5" spans="1:9">
      <c r="A5" t="s">
        <v>122</v>
      </c>
      <c r="B5" s="18">
        <v>15.404</v>
      </c>
      <c r="C5" t="s">
        <v>42</v>
      </c>
      <c r="D5" t="s">
        <v>181</v>
      </c>
      <c r="E5" s="25" t="s">
        <v>184</v>
      </c>
      <c r="F5" t="s">
        <v>183</v>
      </c>
      <c r="G5" s="27">
        <f t="shared" si="0"/>
        <v>4.4789543229236513E-2</v>
      </c>
      <c r="H5" s="28">
        <f t="shared" ref="H5:H27" si="1">G5+H4</f>
        <v>0.78478380235192213</v>
      </c>
      <c r="I5" t="s">
        <v>190</v>
      </c>
    </row>
    <row r="6" spans="1:9">
      <c r="A6" t="s">
        <v>101</v>
      </c>
      <c r="B6" s="18">
        <v>13.793799999999999</v>
      </c>
      <c r="C6" t="s">
        <v>43</v>
      </c>
      <c r="D6" t="s">
        <v>127</v>
      </c>
      <c r="E6" t="s">
        <v>124</v>
      </c>
      <c r="F6" t="s">
        <v>126</v>
      </c>
      <c r="G6" s="27">
        <f t="shared" si="0"/>
        <v>4.0107634471269964E-2</v>
      </c>
      <c r="H6" s="28">
        <f t="shared" si="1"/>
        <v>0.8248914368231921</v>
      </c>
      <c r="I6" t="s">
        <v>190</v>
      </c>
    </row>
    <row r="7" spans="1:9">
      <c r="A7" t="s">
        <v>116</v>
      </c>
      <c r="B7" s="18">
        <v>13.483000000000001</v>
      </c>
      <c r="C7" t="s">
        <v>47</v>
      </c>
      <c r="D7" t="s">
        <v>167</v>
      </c>
      <c r="E7" t="s">
        <v>169</v>
      </c>
      <c r="F7" t="s">
        <v>168</v>
      </c>
      <c r="G7" s="27">
        <f t="shared" si="0"/>
        <v>3.9203934780563228E-2</v>
      </c>
      <c r="H7" s="28">
        <f t="shared" si="1"/>
        <v>0.86409537160375538</v>
      </c>
      <c r="I7" t="s">
        <v>191</v>
      </c>
    </row>
    <row r="8" spans="1:9">
      <c r="A8" t="s">
        <v>120</v>
      </c>
      <c r="B8" s="18">
        <v>6.4184999999999999</v>
      </c>
      <c r="C8" t="s">
        <v>46</v>
      </c>
      <c r="D8" t="s">
        <v>176</v>
      </c>
      <c r="E8" s="25" t="s">
        <v>144</v>
      </c>
      <c r="F8" t="s">
        <v>178</v>
      </c>
      <c r="G8" s="27">
        <f t="shared" si="0"/>
        <v>1.8662794288292296E-2</v>
      </c>
      <c r="H8" s="28">
        <f t="shared" si="1"/>
        <v>0.8827581658920477</v>
      </c>
    </row>
    <row r="9" spans="1:9">
      <c r="A9" t="s">
        <v>97</v>
      </c>
      <c r="B9" s="18">
        <v>5.9640000000000004</v>
      </c>
      <c r="C9" t="s">
        <v>43</v>
      </c>
      <c r="D9" t="s">
        <v>99</v>
      </c>
      <c r="E9" t="s">
        <v>125</v>
      </c>
      <c r="F9" t="s">
        <v>100</v>
      </c>
      <c r="G9" s="27">
        <f t="shared" si="0"/>
        <v>1.7341264335183498E-2</v>
      </c>
      <c r="H9" s="28">
        <f t="shared" si="1"/>
        <v>0.90009943022723116</v>
      </c>
      <c r="I9" t="s">
        <v>191</v>
      </c>
    </row>
    <row r="10" spans="1:9" ht="21" customHeight="1">
      <c r="A10" t="s">
        <v>119</v>
      </c>
      <c r="B10" s="18">
        <v>4.76</v>
      </c>
      <c r="C10" t="s">
        <v>46</v>
      </c>
      <c r="D10" t="s">
        <v>176</v>
      </c>
      <c r="E10" s="25" t="s">
        <v>144</v>
      </c>
      <c r="F10" t="s">
        <v>177</v>
      </c>
      <c r="G10" s="27">
        <f t="shared" si="0"/>
        <v>1.3840445713526732E-2</v>
      </c>
      <c r="H10" s="28">
        <f t="shared" si="1"/>
        <v>0.91393987594075787</v>
      </c>
    </row>
    <row r="11" spans="1:9">
      <c r="A11" s="25" t="s">
        <v>110</v>
      </c>
      <c r="B11" s="26">
        <v>3.7565</v>
      </c>
      <c r="C11" t="s">
        <v>47</v>
      </c>
      <c r="D11" s="25" t="s">
        <v>153</v>
      </c>
      <c r="E11" s="25" t="s">
        <v>155</v>
      </c>
      <c r="F11" s="25" t="s">
        <v>154</v>
      </c>
      <c r="G11" s="27">
        <f t="shared" si="0"/>
        <v>1.0922612252702347E-2</v>
      </c>
      <c r="H11" s="28">
        <f t="shared" si="1"/>
        <v>0.92486248819346017</v>
      </c>
      <c r="I11" t="s">
        <v>191</v>
      </c>
    </row>
    <row r="12" spans="1:9">
      <c r="A12" t="s">
        <v>104</v>
      </c>
      <c r="B12" s="18">
        <v>3.5036</v>
      </c>
      <c r="C12" t="s">
        <v>46</v>
      </c>
      <c r="D12" t="s">
        <v>136</v>
      </c>
      <c r="E12" t="s">
        <v>134</v>
      </c>
      <c r="F12" t="s">
        <v>135</v>
      </c>
      <c r="G12" s="27">
        <f t="shared" si="0"/>
        <v>1.0187265882754678E-2</v>
      </c>
      <c r="H12" s="28">
        <f t="shared" si="1"/>
        <v>0.93504975407621482</v>
      </c>
    </row>
    <row r="13" spans="1:9">
      <c r="A13" t="s">
        <v>121</v>
      </c>
      <c r="B13" s="18">
        <v>2.9382999999999999</v>
      </c>
      <c r="D13" t="s">
        <v>182</v>
      </c>
      <c r="E13" t="s">
        <v>180</v>
      </c>
      <c r="F13" t="s">
        <v>179</v>
      </c>
      <c r="G13" s="27">
        <f t="shared" si="0"/>
        <v>8.5435675714402512E-3</v>
      </c>
      <c r="H13" s="28">
        <f t="shared" si="1"/>
        <v>0.94359332164765508</v>
      </c>
      <c r="I13" t="s">
        <v>190</v>
      </c>
    </row>
    <row r="14" spans="1:9" s="25" customFormat="1">
      <c r="A14" t="s">
        <v>106</v>
      </c>
      <c r="B14" s="18">
        <v>2.5055000000000001</v>
      </c>
      <c r="C14" t="s">
        <v>46</v>
      </c>
      <c r="D14" t="s">
        <v>137</v>
      </c>
      <c r="E14" t="s">
        <v>141</v>
      </c>
      <c r="F14" t="s">
        <v>140</v>
      </c>
      <c r="G14" s="27">
        <f t="shared" si="0"/>
        <v>7.2851337679078216E-3</v>
      </c>
      <c r="H14" s="28">
        <f t="shared" si="1"/>
        <v>0.95087845541556293</v>
      </c>
    </row>
    <row r="15" spans="1:9">
      <c r="A15" t="s">
        <v>102</v>
      </c>
      <c r="B15" s="18">
        <v>2.4336000000000002</v>
      </c>
      <c r="D15" t="s">
        <v>128</v>
      </c>
      <c r="E15" t="s">
        <v>129</v>
      </c>
      <c r="F15" t="s">
        <v>130</v>
      </c>
      <c r="G15" s="27">
        <f t="shared" si="0"/>
        <v>7.0760732538736682E-3</v>
      </c>
      <c r="H15" s="28">
        <f t="shared" si="1"/>
        <v>0.95795452866943664</v>
      </c>
    </row>
    <row r="16" spans="1:9">
      <c r="A16" t="s">
        <v>109</v>
      </c>
      <c r="B16" s="18">
        <v>2.3439999999999999</v>
      </c>
      <c r="C16" t="s">
        <v>43</v>
      </c>
      <c r="D16" t="s">
        <v>150</v>
      </c>
      <c r="E16" t="s">
        <v>152</v>
      </c>
      <c r="F16" t="s">
        <v>151</v>
      </c>
      <c r="G16" s="27">
        <f t="shared" si="0"/>
        <v>6.8155472169131644E-3</v>
      </c>
      <c r="H16" s="28">
        <f t="shared" si="1"/>
        <v>0.96477007588634978</v>
      </c>
    </row>
    <row r="17" spans="1:8">
      <c r="A17" t="s">
        <v>118</v>
      </c>
      <c r="B17" s="18">
        <v>2.2913000000000001</v>
      </c>
      <c r="C17" t="s">
        <v>46</v>
      </c>
      <c r="D17" t="s">
        <v>175</v>
      </c>
      <c r="E17" t="s">
        <v>174</v>
      </c>
      <c r="F17" t="s">
        <v>173</v>
      </c>
      <c r="G17" s="27">
        <f t="shared" si="0"/>
        <v>6.6623137107991188E-3</v>
      </c>
      <c r="H17" s="28">
        <f t="shared" si="1"/>
        <v>0.97143238959714895</v>
      </c>
    </row>
    <row r="18" spans="1:8">
      <c r="A18" t="s">
        <v>105</v>
      </c>
      <c r="B18" s="18">
        <v>2.2688000000000001</v>
      </c>
      <c r="C18" t="s">
        <v>46</v>
      </c>
      <c r="D18" t="s">
        <v>137</v>
      </c>
      <c r="E18" t="s">
        <v>138</v>
      </c>
      <c r="F18" t="s">
        <v>139</v>
      </c>
      <c r="G18" s="27">
        <f t="shared" si="0"/>
        <v>6.5968914358927426E-3</v>
      </c>
      <c r="H18" s="28">
        <f t="shared" si="1"/>
        <v>0.97802928103304165</v>
      </c>
    </row>
    <row r="19" spans="1:8">
      <c r="A19" t="s">
        <v>112</v>
      </c>
      <c r="B19" s="18">
        <v>2.0108000000000001</v>
      </c>
      <c r="C19" t="s">
        <v>46</v>
      </c>
      <c r="D19" t="s">
        <v>158</v>
      </c>
      <c r="E19" t="s">
        <v>159</v>
      </c>
      <c r="F19" t="s">
        <v>160</v>
      </c>
      <c r="G19" s="27">
        <f t="shared" si="0"/>
        <v>5.8467160169662939E-3</v>
      </c>
      <c r="H19" s="28">
        <f t="shared" si="1"/>
        <v>0.98387599705000794</v>
      </c>
    </row>
    <row r="20" spans="1:8">
      <c r="A20" t="s">
        <v>114</v>
      </c>
      <c r="B20" s="18">
        <v>1.0779000000000001</v>
      </c>
      <c r="C20" t="s">
        <v>46</v>
      </c>
      <c r="D20" t="s">
        <v>136</v>
      </c>
      <c r="E20" t="s">
        <v>163</v>
      </c>
      <c r="F20" t="s">
        <v>162</v>
      </c>
      <c r="G20" s="27">
        <f t="shared" si="0"/>
        <v>3.134163116514804E-3</v>
      </c>
      <c r="H20" s="28">
        <f t="shared" si="1"/>
        <v>0.98701016016652277</v>
      </c>
    </row>
    <row r="21" spans="1:8">
      <c r="A21" t="s">
        <v>113</v>
      </c>
      <c r="B21" s="18">
        <v>1.044</v>
      </c>
      <c r="D21" t="s">
        <v>128</v>
      </c>
      <c r="E21" s="25" t="s">
        <v>155</v>
      </c>
      <c r="F21" t="s">
        <v>161</v>
      </c>
      <c r="G21" s="27">
        <f t="shared" si="0"/>
        <v>3.0355935556558634E-3</v>
      </c>
      <c r="H21" s="28">
        <f t="shared" si="1"/>
        <v>0.99004575372217862</v>
      </c>
    </row>
    <row r="22" spans="1:8">
      <c r="A22" t="s">
        <v>111</v>
      </c>
      <c r="B22" s="18">
        <v>0.99960000000000004</v>
      </c>
      <c r="C22" t="s">
        <v>45</v>
      </c>
      <c r="D22" t="s">
        <v>156</v>
      </c>
      <c r="E22" t="s">
        <v>148</v>
      </c>
      <c r="F22" t="s">
        <v>157</v>
      </c>
      <c r="G22" s="27">
        <f t="shared" si="0"/>
        <v>2.9064935998406143E-3</v>
      </c>
      <c r="H22" s="28">
        <f t="shared" si="1"/>
        <v>0.99295224732201925</v>
      </c>
    </row>
    <row r="23" spans="1:8">
      <c r="A23" t="s">
        <v>103</v>
      </c>
      <c r="B23" s="18">
        <v>0.98575999999999997</v>
      </c>
      <c r="C23" t="s">
        <v>45</v>
      </c>
      <c r="D23" t="s">
        <v>131</v>
      </c>
      <c r="E23" t="s">
        <v>132</v>
      </c>
      <c r="F23" t="s">
        <v>133</v>
      </c>
      <c r="G23" s="27">
        <f t="shared" si="0"/>
        <v>2.8662516316315364E-3</v>
      </c>
      <c r="H23" s="28">
        <f t="shared" si="1"/>
        <v>0.99581849895365082</v>
      </c>
    </row>
    <row r="24" spans="1:8">
      <c r="A24" t="s">
        <v>117</v>
      </c>
      <c r="B24" s="18">
        <v>0.90759999999999996</v>
      </c>
      <c r="C24" t="s">
        <v>47</v>
      </c>
      <c r="D24" t="s">
        <v>170</v>
      </c>
      <c r="E24" t="s">
        <v>171</v>
      </c>
      <c r="F24" t="s">
        <v>172</v>
      </c>
      <c r="G24" s="27">
        <f t="shared" si="0"/>
        <v>2.6389891868900972E-3</v>
      </c>
      <c r="H24" s="28">
        <f t="shared" si="1"/>
        <v>0.99845748814054092</v>
      </c>
    </row>
    <row r="25" spans="1:8">
      <c r="A25" t="s">
        <v>115</v>
      </c>
      <c r="B25" s="18">
        <v>0.29289999999999999</v>
      </c>
      <c r="C25" t="s">
        <v>46</v>
      </c>
      <c r="D25" t="s">
        <v>165</v>
      </c>
      <c r="E25" t="s">
        <v>166</v>
      </c>
      <c r="F25" t="s">
        <v>164</v>
      </c>
      <c r="G25" s="27">
        <f t="shared" si="0"/>
        <v>8.5165263644789498E-4</v>
      </c>
      <c r="H25" s="28">
        <f t="shared" si="1"/>
        <v>0.99930914077698885</v>
      </c>
    </row>
    <row r="26" spans="1:8">
      <c r="A26" t="s">
        <v>108</v>
      </c>
      <c r="B26" s="18">
        <v>0.1452</v>
      </c>
      <c r="C26" t="s">
        <v>45</v>
      </c>
      <c r="D26" t="s">
        <v>146</v>
      </c>
      <c r="E26" t="s">
        <v>148</v>
      </c>
      <c r="F26" t="s">
        <v>149</v>
      </c>
      <c r="G26" s="27">
        <f t="shared" si="0"/>
        <v>4.2219174739581547E-4</v>
      </c>
      <c r="H26" s="28">
        <f t="shared" si="1"/>
        <v>0.99973133252438462</v>
      </c>
    </row>
    <row r="27" spans="1:8">
      <c r="A27" t="s">
        <v>107</v>
      </c>
      <c r="B27" s="18">
        <v>9.2399999999999996E-2</v>
      </c>
      <c r="C27" t="s">
        <v>45</v>
      </c>
      <c r="D27" t="s">
        <v>146</v>
      </c>
      <c r="E27" t="s">
        <v>148</v>
      </c>
      <c r="F27" t="s">
        <v>147</v>
      </c>
      <c r="G27" s="27">
        <f t="shared" si="0"/>
        <v>2.6866747561551891E-4</v>
      </c>
      <c r="H27" s="28">
        <f t="shared" si="1"/>
        <v>1.0000000000000002</v>
      </c>
    </row>
  </sheetData>
  <autoFilter ref="A2:F27" xr:uid="{00000000-0001-0000-0200-000000000000}">
    <sortState xmlns:xlrd2="http://schemas.microsoft.com/office/spreadsheetml/2017/richdata2" ref="A3:F27">
      <sortCondition descending="1" ref="B2:B27"/>
    </sortState>
  </autoFilter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6D328-1D5C-4C2A-8961-81A6BC74AC33}">
  <dimension ref="A1:R27"/>
  <sheetViews>
    <sheetView tabSelected="1" topLeftCell="A4" zoomScale="85" zoomScaleNormal="85" workbookViewId="0">
      <selection activeCell="R26" sqref="R26"/>
    </sheetView>
  </sheetViews>
  <sheetFormatPr defaultRowHeight="15"/>
  <cols>
    <col min="1" max="1" width="26.7109375" customWidth="1"/>
    <col min="2" max="2" width="0.140625" customWidth="1"/>
    <col min="4" max="4" width="49.28515625" customWidth="1"/>
    <col min="5" max="5" width="25.85546875" customWidth="1"/>
    <col min="6" max="6" width="31.42578125" customWidth="1"/>
    <col min="7" max="7" width="8.28515625" customWidth="1"/>
    <col min="8" max="8" width="9.85546875" customWidth="1"/>
    <col min="9" max="9" width="11" customWidth="1"/>
    <col min="10" max="10" width="25.140625" customWidth="1"/>
    <col min="11" max="11" width="11.28515625" customWidth="1"/>
    <col min="12" max="12" width="28.5703125" customWidth="1"/>
    <col min="13" max="13" width="30.42578125" customWidth="1"/>
    <col min="14" max="14" width="16.42578125" customWidth="1"/>
    <col min="15" max="15" width="18.42578125" customWidth="1"/>
    <col min="16" max="16" width="22.42578125" customWidth="1"/>
    <col min="17" max="17" width="69" customWidth="1"/>
    <col min="18" max="18" width="48" customWidth="1"/>
  </cols>
  <sheetData>
    <row r="1" spans="1:18">
      <c r="B1" s="18">
        <f>SUM(B3:B27)</f>
        <v>343.91955999999999</v>
      </c>
    </row>
    <row r="2" spans="1:18">
      <c r="A2" s="15" t="s">
        <v>93</v>
      </c>
      <c r="B2" s="29" t="s">
        <v>98</v>
      </c>
      <c r="C2" s="15" t="s">
        <v>188</v>
      </c>
      <c r="D2" s="15" t="s">
        <v>94</v>
      </c>
      <c r="E2" s="15" t="s">
        <v>95</v>
      </c>
      <c r="F2" s="15" t="s">
        <v>96</v>
      </c>
      <c r="J2" t="s">
        <v>198</v>
      </c>
      <c r="K2" t="s">
        <v>199</v>
      </c>
      <c r="L2" t="s">
        <v>192</v>
      </c>
      <c r="M2" t="s">
        <v>193</v>
      </c>
      <c r="N2" t="s">
        <v>194</v>
      </c>
      <c r="O2" t="s">
        <v>195</v>
      </c>
      <c r="P2" t="s">
        <v>196</v>
      </c>
      <c r="Q2" t="s">
        <v>197</v>
      </c>
      <c r="R2" t="s">
        <v>229</v>
      </c>
    </row>
    <row r="3" spans="1:18">
      <c r="A3" t="s">
        <v>142</v>
      </c>
      <c r="B3" s="18">
        <v>139.12200000000001</v>
      </c>
      <c r="C3" t="s">
        <v>46</v>
      </c>
      <c r="D3" t="s">
        <v>143</v>
      </c>
      <c r="E3" t="s">
        <v>144</v>
      </c>
      <c r="F3" t="s">
        <v>145</v>
      </c>
      <c r="G3" s="27">
        <f>B3/$B$1</f>
        <v>0.40451901020110637</v>
      </c>
      <c r="H3" s="28">
        <f>G3</f>
        <v>0.40451901020110637</v>
      </c>
      <c r="I3" t="s">
        <v>190</v>
      </c>
    </row>
    <row r="4" spans="1:18">
      <c r="A4" t="s">
        <v>123</v>
      </c>
      <c r="B4" s="18">
        <v>115.37649999999999</v>
      </c>
      <c r="C4" t="s">
        <v>42</v>
      </c>
      <c r="D4" t="s">
        <v>181</v>
      </c>
      <c r="E4" t="s">
        <v>186</v>
      </c>
      <c r="F4" t="s">
        <v>185</v>
      </c>
      <c r="G4" s="27">
        <f t="shared" ref="G4:G27" si="0">B4/$B$1</f>
        <v>0.33547524892157921</v>
      </c>
      <c r="H4" s="28">
        <f>G4+H3</f>
        <v>0.73999425912268557</v>
      </c>
      <c r="I4" t="s">
        <v>190</v>
      </c>
    </row>
    <row r="5" spans="1:18">
      <c r="A5" t="s">
        <v>122</v>
      </c>
      <c r="B5" s="18">
        <v>15.404</v>
      </c>
      <c r="C5" t="s">
        <v>42</v>
      </c>
      <c r="D5" t="s">
        <v>181</v>
      </c>
      <c r="E5" s="25" t="s">
        <v>184</v>
      </c>
      <c r="F5" t="s">
        <v>183</v>
      </c>
      <c r="G5" s="27">
        <f t="shared" si="0"/>
        <v>4.4789543229236513E-2</v>
      </c>
      <c r="H5" s="28">
        <f t="shared" ref="H5:H27" si="1">G5+H4</f>
        <v>0.78478380235192213</v>
      </c>
      <c r="I5" t="s">
        <v>190</v>
      </c>
    </row>
    <row r="6" spans="1:18">
      <c r="A6" t="s">
        <v>101</v>
      </c>
      <c r="B6" s="18">
        <v>13.793799999999999</v>
      </c>
      <c r="C6" t="s">
        <v>43</v>
      </c>
      <c r="D6" t="s">
        <v>127</v>
      </c>
      <c r="E6" t="s">
        <v>124</v>
      </c>
      <c r="F6" t="s">
        <v>126</v>
      </c>
      <c r="G6" s="27">
        <f t="shared" si="0"/>
        <v>4.0107634471269964E-2</v>
      </c>
      <c r="H6" s="28">
        <f t="shared" si="1"/>
        <v>0.8248914368231921</v>
      </c>
      <c r="I6" t="s">
        <v>190</v>
      </c>
    </row>
    <row r="7" spans="1:18">
      <c r="A7" t="s">
        <v>116</v>
      </c>
      <c r="B7" s="18">
        <v>13.483000000000001</v>
      </c>
      <c r="C7" t="s">
        <v>47</v>
      </c>
      <c r="D7" t="s">
        <v>167</v>
      </c>
      <c r="E7" t="s">
        <v>169</v>
      </c>
      <c r="F7" t="s">
        <v>168</v>
      </c>
      <c r="G7" s="27">
        <f t="shared" si="0"/>
        <v>3.9203934780563228E-2</v>
      </c>
      <c r="H7" s="28">
        <f t="shared" si="1"/>
        <v>0.86409537160375538</v>
      </c>
      <c r="I7" t="s">
        <v>191</v>
      </c>
    </row>
    <row r="8" spans="1:18" s="30" customFormat="1">
      <c r="A8" s="30" t="s">
        <v>120</v>
      </c>
      <c r="B8" s="31">
        <v>6.4184999999999999</v>
      </c>
      <c r="C8" s="30" t="s">
        <v>46</v>
      </c>
      <c r="D8" s="30" t="s">
        <v>176</v>
      </c>
      <c r="E8" s="34" t="s">
        <v>144</v>
      </c>
      <c r="F8" s="30" t="s">
        <v>178</v>
      </c>
      <c r="G8" s="32">
        <f t="shared" si="0"/>
        <v>1.8662794288292296E-2</v>
      </c>
      <c r="H8" s="33">
        <f t="shared" si="1"/>
        <v>0.8827581658920477</v>
      </c>
      <c r="J8" s="30" t="s">
        <v>217</v>
      </c>
      <c r="K8" s="30" t="s">
        <v>214</v>
      </c>
      <c r="L8" s="30" t="s">
        <v>218</v>
      </c>
      <c r="M8" s="30" t="s">
        <v>219</v>
      </c>
      <c r="N8" s="30" t="s">
        <v>220</v>
      </c>
      <c r="O8" s="30" t="s">
        <v>221</v>
      </c>
      <c r="P8" s="30" t="s">
        <v>226</v>
      </c>
      <c r="Q8" s="30" t="s">
        <v>222</v>
      </c>
      <c r="R8" s="35" t="s">
        <v>232</v>
      </c>
    </row>
    <row r="9" spans="1:18" s="30" customFormat="1">
      <c r="A9" s="30" t="s">
        <v>97</v>
      </c>
      <c r="B9" s="31">
        <v>5.9640000000000004</v>
      </c>
      <c r="C9" s="30" t="s">
        <v>43</v>
      </c>
      <c r="D9" s="30" t="s">
        <v>99</v>
      </c>
      <c r="E9" s="30" t="s">
        <v>125</v>
      </c>
      <c r="F9" s="30" t="s">
        <v>100</v>
      </c>
      <c r="G9" s="32">
        <f t="shared" si="0"/>
        <v>1.7341264335183498E-2</v>
      </c>
      <c r="H9" s="33">
        <f t="shared" si="1"/>
        <v>0.90009943022723116</v>
      </c>
      <c r="I9" s="30" t="s">
        <v>191</v>
      </c>
      <c r="J9" s="30" t="s">
        <v>213</v>
      </c>
      <c r="K9" s="30" t="s">
        <v>214</v>
      </c>
      <c r="L9" s="30" t="s">
        <v>202</v>
      </c>
      <c r="M9" s="30" t="s">
        <v>215</v>
      </c>
      <c r="N9" s="30" t="s">
        <v>202</v>
      </c>
      <c r="O9" s="30" t="s">
        <v>209</v>
      </c>
      <c r="P9" s="30" t="s">
        <v>241</v>
      </c>
      <c r="Q9" s="30" t="s">
        <v>216</v>
      </c>
      <c r="R9" s="35" t="s">
        <v>230</v>
      </c>
    </row>
    <row r="10" spans="1:18" s="30" customFormat="1">
      <c r="A10" s="30" t="s">
        <v>119</v>
      </c>
      <c r="B10" s="31">
        <v>4.76</v>
      </c>
      <c r="C10" s="30" t="s">
        <v>46</v>
      </c>
      <c r="D10" s="30" t="s">
        <v>176</v>
      </c>
      <c r="E10" s="34" t="s">
        <v>144</v>
      </c>
      <c r="F10" s="30" t="s">
        <v>177</v>
      </c>
      <c r="G10" s="32">
        <f t="shared" si="0"/>
        <v>1.3840445713526732E-2</v>
      </c>
      <c r="H10" s="33">
        <f t="shared" si="1"/>
        <v>0.91393987594075787</v>
      </c>
      <c r="J10" s="30" t="s">
        <v>217</v>
      </c>
      <c r="K10" s="30" t="s">
        <v>214</v>
      </c>
      <c r="L10" s="30" t="s">
        <v>223</v>
      </c>
      <c r="M10" s="30" t="s">
        <v>224</v>
      </c>
      <c r="N10" s="30" t="s">
        <v>227</v>
      </c>
      <c r="O10" s="30" t="s">
        <v>225</v>
      </c>
      <c r="P10" s="30" t="s">
        <v>226</v>
      </c>
      <c r="Q10" s="30" t="s">
        <v>228</v>
      </c>
      <c r="R10" s="35" t="s">
        <v>231</v>
      </c>
    </row>
    <row r="11" spans="1:18">
      <c r="A11" s="25" t="s">
        <v>110</v>
      </c>
      <c r="B11" s="26">
        <v>3.7565</v>
      </c>
      <c r="C11" t="s">
        <v>47</v>
      </c>
      <c r="D11" s="25" t="s">
        <v>153</v>
      </c>
      <c r="E11" s="25" t="s">
        <v>155</v>
      </c>
      <c r="F11" s="25" t="s">
        <v>154</v>
      </c>
      <c r="G11" s="27">
        <f t="shared" si="0"/>
        <v>1.0922612252702347E-2</v>
      </c>
      <c r="H11" s="28">
        <f t="shared" si="1"/>
        <v>0.92486248819346017</v>
      </c>
      <c r="I11" t="s">
        <v>191</v>
      </c>
    </row>
    <row r="12" spans="1:18" s="30" customFormat="1">
      <c r="A12" s="30" t="s">
        <v>104</v>
      </c>
      <c r="B12" s="31">
        <v>3.5036</v>
      </c>
      <c r="C12" s="30" t="s">
        <v>46</v>
      </c>
      <c r="D12" s="30" t="s">
        <v>136</v>
      </c>
      <c r="E12" s="30" t="s">
        <v>134</v>
      </c>
      <c r="F12" s="30" t="s">
        <v>135</v>
      </c>
      <c r="G12" s="32">
        <f t="shared" si="0"/>
        <v>1.0187265882754678E-2</v>
      </c>
      <c r="H12" s="33">
        <f t="shared" si="1"/>
        <v>0.93504975407621482</v>
      </c>
      <c r="J12" s="30" t="s">
        <v>240</v>
      </c>
      <c r="K12" s="30" t="s">
        <v>235</v>
      </c>
      <c r="L12" s="30" t="s">
        <v>202</v>
      </c>
      <c r="M12" s="30" t="s">
        <v>236</v>
      </c>
      <c r="N12" s="30" t="s">
        <v>237</v>
      </c>
      <c r="O12" s="30" t="s">
        <v>209</v>
      </c>
      <c r="P12" s="30" t="s">
        <v>238</v>
      </c>
      <c r="Q12" s="30" t="s">
        <v>239</v>
      </c>
      <c r="R12" s="35" t="s">
        <v>244</v>
      </c>
    </row>
    <row r="13" spans="1:18">
      <c r="A13" t="s">
        <v>121</v>
      </c>
      <c r="B13" s="18">
        <v>2.9382999999999999</v>
      </c>
      <c r="D13" t="s">
        <v>182</v>
      </c>
      <c r="E13" t="s">
        <v>180</v>
      </c>
      <c r="F13" t="s">
        <v>179</v>
      </c>
      <c r="G13" s="27">
        <f t="shared" si="0"/>
        <v>8.5435675714402512E-3</v>
      </c>
      <c r="H13" s="28">
        <f t="shared" si="1"/>
        <v>0.94359332164765508</v>
      </c>
      <c r="I13" t="s">
        <v>190</v>
      </c>
    </row>
    <row r="14" spans="1:18" s="30" customFormat="1">
      <c r="A14" s="30" t="s">
        <v>106</v>
      </c>
      <c r="B14" s="31">
        <v>2.5055000000000001</v>
      </c>
      <c r="C14" s="30" t="s">
        <v>46</v>
      </c>
      <c r="D14" s="30" t="s">
        <v>137</v>
      </c>
      <c r="E14" s="30" t="s">
        <v>141</v>
      </c>
      <c r="F14" s="30" t="s">
        <v>140</v>
      </c>
      <c r="G14" s="32">
        <f t="shared" si="0"/>
        <v>7.2851337679078216E-3</v>
      </c>
      <c r="H14" s="33">
        <f t="shared" si="1"/>
        <v>0.95087845541556293</v>
      </c>
      <c r="I14" s="34"/>
      <c r="J14" s="34" t="s">
        <v>200</v>
      </c>
      <c r="K14" s="34" t="s">
        <v>201</v>
      </c>
      <c r="L14" s="30" t="s">
        <v>202</v>
      </c>
      <c r="M14" s="34" t="s">
        <v>202</v>
      </c>
      <c r="N14" s="34" t="s">
        <v>202</v>
      </c>
      <c r="O14" s="34" t="s">
        <v>203</v>
      </c>
      <c r="P14" s="34" t="s">
        <v>210</v>
      </c>
      <c r="Q14" s="34" t="s">
        <v>205</v>
      </c>
      <c r="R14" s="35" t="s">
        <v>243</v>
      </c>
    </row>
    <row r="15" spans="1:18" s="30" customFormat="1">
      <c r="A15" s="30" t="s">
        <v>102</v>
      </c>
      <c r="B15" s="31">
        <v>2.4336000000000002</v>
      </c>
      <c r="D15" s="30" t="s">
        <v>128</v>
      </c>
      <c r="E15" s="30" t="s">
        <v>129</v>
      </c>
      <c r="F15" s="30" t="s">
        <v>130</v>
      </c>
      <c r="G15" s="32">
        <f t="shared" si="0"/>
        <v>7.0760732538736682E-3</v>
      </c>
      <c r="H15" s="33">
        <f t="shared" si="1"/>
        <v>0.95795452866943664</v>
      </c>
      <c r="J15" s="34" t="s">
        <v>206</v>
      </c>
      <c r="K15" s="34" t="s">
        <v>192</v>
      </c>
      <c r="L15" s="30" t="s">
        <v>207</v>
      </c>
      <c r="M15" s="30" t="s">
        <v>208</v>
      </c>
      <c r="N15" s="30" t="s">
        <v>209</v>
      </c>
      <c r="O15" s="30" t="s">
        <v>209</v>
      </c>
      <c r="P15" s="30" t="s">
        <v>211</v>
      </c>
      <c r="Q15" s="30" t="s">
        <v>212</v>
      </c>
      <c r="R15" s="35" t="s">
        <v>234</v>
      </c>
    </row>
    <row r="16" spans="1:18">
      <c r="A16" t="s">
        <v>109</v>
      </c>
      <c r="B16" s="18">
        <v>2.3439999999999999</v>
      </c>
      <c r="C16" t="s">
        <v>43</v>
      </c>
      <c r="D16" t="s">
        <v>150</v>
      </c>
      <c r="E16" t="s">
        <v>152</v>
      </c>
      <c r="F16" t="s">
        <v>151</v>
      </c>
      <c r="G16" s="27">
        <f t="shared" si="0"/>
        <v>6.8155472169131644E-3</v>
      </c>
      <c r="H16" s="28">
        <f t="shared" si="1"/>
        <v>0.96477007588634978</v>
      </c>
      <c r="J16" s="25"/>
      <c r="K16" s="25"/>
    </row>
    <row r="17" spans="1:18">
      <c r="A17" t="s">
        <v>118</v>
      </c>
      <c r="B17" s="18">
        <v>2.2913000000000001</v>
      </c>
      <c r="C17" t="s">
        <v>46</v>
      </c>
      <c r="D17" t="s">
        <v>175</v>
      </c>
      <c r="E17" t="s">
        <v>174</v>
      </c>
      <c r="F17" t="s">
        <v>173</v>
      </c>
      <c r="G17" s="27">
        <f t="shared" si="0"/>
        <v>6.6623137107991188E-3</v>
      </c>
      <c r="H17" s="28">
        <f t="shared" si="1"/>
        <v>0.97143238959714895</v>
      </c>
      <c r="J17" s="25"/>
      <c r="K17" s="25"/>
    </row>
    <row r="18" spans="1:18" s="30" customFormat="1">
      <c r="A18" s="30" t="s">
        <v>105</v>
      </c>
      <c r="B18" s="31">
        <v>2.2688000000000001</v>
      </c>
      <c r="C18" s="30" t="s">
        <v>46</v>
      </c>
      <c r="D18" s="30" t="s">
        <v>137</v>
      </c>
      <c r="E18" s="30" t="s">
        <v>138</v>
      </c>
      <c r="F18" s="30" t="s">
        <v>139</v>
      </c>
      <c r="G18" s="32">
        <f t="shared" si="0"/>
        <v>6.5968914358927426E-3</v>
      </c>
      <c r="H18" s="33">
        <f t="shared" si="1"/>
        <v>0.97802928103304165</v>
      </c>
      <c r="J18" s="34" t="s">
        <v>200</v>
      </c>
      <c r="K18" s="34" t="s">
        <v>201</v>
      </c>
      <c r="L18" s="30" t="s">
        <v>202</v>
      </c>
      <c r="M18" s="34" t="s">
        <v>202</v>
      </c>
      <c r="N18" s="34" t="s">
        <v>202</v>
      </c>
      <c r="O18" s="34" t="s">
        <v>203</v>
      </c>
      <c r="P18" s="34" t="s">
        <v>204</v>
      </c>
      <c r="Q18" s="34" t="s">
        <v>205</v>
      </c>
      <c r="R18" s="35" t="s">
        <v>242</v>
      </c>
    </row>
    <row r="19" spans="1:18">
      <c r="A19" t="s">
        <v>112</v>
      </c>
      <c r="B19" s="18">
        <v>2.0108000000000001</v>
      </c>
      <c r="C19" t="s">
        <v>46</v>
      </c>
      <c r="D19" t="s">
        <v>158</v>
      </c>
      <c r="E19" t="s">
        <v>159</v>
      </c>
      <c r="F19" t="s">
        <v>160</v>
      </c>
      <c r="G19" s="27">
        <f t="shared" si="0"/>
        <v>5.8467160169662939E-3</v>
      </c>
      <c r="H19" s="28">
        <f t="shared" si="1"/>
        <v>0.98387599705000794</v>
      </c>
    </row>
    <row r="20" spans="1:18" s="30" customFormat="1">
      <c r="A20" s="30" t="s">
        <v>114</v>
      </c>
      <c r="B20" s="31">
        <v>1.0779000000000001</v>
      </c>
      <c r="C20" s="30" t="s">
        <v>46</v>
      </c>
      <c r="D20" s="30" t="s">
        <v>136</v>
      </c>
      <c r="E20" s="30" t="s">
        <v>163</v>
      </c>
      <c r="F20" s="30" t="s">
        <v>162</v>
      </c>
      <c r="G20" s="32">
        <f t="shared" si="0"/>
        <v>3.134163116514804E-3</v>
      </c>
      <c r="H20" s="33">
        <f t="shared" si="1"/>
        <v>0.98701016016652277</v>
      </c>
      <c r="J20" s="30" t="s">
        <v>240</v>
      </c>
      <c r="K20" s="30" t="s">
        <v>235</v>
      </c>
      <c r="L20" s="30" t="s">
        <v>202</v>
      </c>
      <c r="M20" s="30" t="s">
        <v>236</v>
      </c>
      <c r="N20" s="30" t="s">
        <v>237</v>
      </c>
      <c r="O20" s="30" t="s">
        <v>209</v>
      </c>
      <c r="P20" s="30" t="s">
        <v>238</v>
      </c>
      <c r="Q20" s="30" t="s">
        <v>239</v>
      </c>
      <c r="R20" s="35" t="s">
        <v>244</v>
      </c>
    </row>
    <row r="21" spans="1:18" s="30" customFormat="1">
      <c r="A21" s="30" t="s">
        <v>113</v>
      </c>
      <c r="B21" s="31">
        <v>1.044</v>
      </c>
      <c r="D21" s="30" t="s">
        <v>128</v>
      </c>
      <c r="E21" s="34" t="s">
        <v>155</v>
      </c>
      <c r="F21" s="30" t="s">
        <v>161</v>
      </c>
      <c r="G21" s="32">
        <f t="shared" si="0"/>
        <v>3.0355935556558634E-3</v>
      </c>
      <c r="H21" s="33">
        <f t="shared" si="1"/>
        <v>0.99004575372217862</v>
      </c>
      <c r="J21" s="34" t="s">
        <v>206</v>
      </c>
      <c r="K21" s="34" t="s">
        <v>192</v>
      </c>
      <c r="L21" s="30" t="s">
        <v>207</v>
      </c>
      <c r="M21" s="30" t="s">
        <v>208</v>
      </c>
      <c r="N21" s="30" t="s">
        <v>209</v>
      </c>
      <c r="O21" s="30" t="s">
        <v>209</v>
      </c>
      <c r="P21" s="30" t="s">
        <v>211</v>
      </c>
      <c r="Q21" s="30" t="s">
        <v>212</v>
      </c>
      <c r="R21" s="35" t="s">
        <v>233</v>
      </c>
    </row>
    <row r="22" spans="1:18">
      <c r="A22" t="s">
        <v>111</v>
      </c>
      <c r="B22" s="18">
        <v>0.99960000000000004</v>
      </c>
      <c r="C22" t="s">
        <v>45</v>
      </c>
      <c r="D22" t="s">
        <v>156</v>
      </c>
      <c r="E22" t="s">
        <v>148</v>
      </c>
      <c r="F22" t="s">
        <v>157</v>
      </c>
      <c r="G22" s="27">
        <f t="shared" si="0"/>
        <v>2.9064935998406143E-3</v>
      </c>
      <c r="H22" s="28">
        <f t="shared" si="1"/>
        <v>0.99295224732201925</v>
      </c>
    </row>
    <row r="23" spans="1:18">
      <c r="A23" t="s">
        <v>103</v>
      </c>
      <c r="B23" s="18">
        <v>0.98575999999999997</v>
      </c>
      <c r="C23" t="s">
        <v>45</v>
      </c>
      <c r="D23" t="s">
        <v>131</v>
      </c>
      <c r="E23" t="s">
        <v>132</v>
      </c>
      <c r="F23" t="s">
        <v>133</v>
      </c>
      <c r="G23" s="27">
        <f t="shared" si="0"/>
        <v>2.8662516316315364E-3</v>
      </c>
      <c r="H23" s="28">
        <f t="shared" si="1"/>
        <v>0.99581849895365082</v>
      </c>
    </row>
    <row r="24" spans="1:18">
      <c r="A24" t="s">
        <v>117</v>
      </c>
      <c r="B24" s="18">
        <v>0.90759999999999996</v>
      </c>
      <c r="C24" t="s">
        <v>47</v>
      </c>
      <c r="D24" t="s">
        <v>170</v>
      </c>
      <c r="E24" t="s">
        <v>171</v>
      </c>
      <c r="F24" t="s">
        <v>172</v>
      </c>
      <c r="G24" s="27">
        <f t="shared" si="0"/>
        <v>2.6389891868900972E-3</v>
      </c>
      <c r="H24" s="28">
        <f t="shared" si="1"/>
        <v>0.99845748814054092</v>
      </c>
    </row>
    <row r="25" spans="1:18">
      <c r="A25" t="s">
        <v>115</v>
      </c>
      <c r="B25" s="18">
        <v>0.29289999999999999</v>
      </c>
      <c r="C25" t="s">
        <v>46</v>
      </c>
      <c r="D25" t="s">
        <v>165</v>
      </c>
      <c r="E25" t="s">
        <v>166</v>
      </c>
      <c r="F25" t="s">
        <v>164</v>
      </c>
      <c r="G25" s="27">
        <f t="shared" si="0"/>
        <v>8.5165263644789498E-4</v>
      </c>
      <c r="H25" s="28">
        <f t="shared" si="1"/>
        <v>0.99930914077698885</v>
      </c>
    </row>
    <row r="26" spans="1:18">
      <c r="A26" t="s">
        <v>108</v>
      </c>
      <c r="B26" s="18">
        <v>0.1452</v>
      </c>
      <c r="C26" t="s">
        <v>45</v>
      </c>
      <c r="D26" t="s">
        <v>146</v>
      </c>
      <c r="E26" t="s">
        <v>148</v>
      </c>
      <c r="F26" t="s">
        <v>149</v>
      </c>
      <c r="G26" s="27">
        <f t="shared" si="0"/>
        <v>4.2219174739581547E-4</v>
      </c>
      <c r="H26" s="28">
        <f t="shared" si="1"/>
        <v>0.99973133252438462</v>
      </c>
    </row>
    <row r="27" spans="1:18">
      <c r="A27" t="s">
        <v>107</v>
      </c>
      <c r="B27" s="18">
        <v>9.2399999999999996E-2</v>
      </c>
      <c r="C27" t="s">
        <v>45</v>
      </c>
      <c r="D27" t="s">
        <v>146</v>
      </c>
      <c r="E27" t="s">
        <v>148</v>
      </c>
      <c r="F27" t="s">
        <v>147</v>
      </c>
      <c r="G27" s="27">
        <f t="shared" si="0"/>
        <v>2.6866747561551891E-4</v>
      </c>
      <c r="H27" s="28">
        <f t="shared" si="1"/>
        <v>1.0000000000000002</v>
      </c>
    </row>
  </sheetData>
  <hyperlinks>
    <hyperlink ref="R9" r:id="rId1" xr:uid="{E6587C11-F75E-4504-920C-2E96112C4819}"/>
    <hyperlink ref="R10" r:id="rId2" xr:uid="{95359AE7-8C84-4547-8F66-44FEA76CDCC4}"/>
    <hyperlink ref="R8" r:id="rId3" xr:uid="{4C37330C-0E5A-4A70-84F8-8961B33FC995}"/>
    <hyperlink ref="R15" r:id="rId4" xr:uid="{5176269B-B893-4090-A8FD-7BD2663D5214}"/>
    <hyperlink ref="R21" r:id="rId5" xr:uid="{95267B3F-FFE4-45E5-91F9-0E30574B62B0}"/>
    <hyperlink ref="R18" r:id="rId6" xr:uid="{63F6091F-FA73-4611-BE4F-A1D8D69C6CD0}"/>
    <hyperlink ref="R14" r:id="rId7" xr:uid="{18250AA5-EA90-4E2D-BF46-18BBDBF80AFE}"/>
    <hyperlink ref="R20" r:id="rId8" xr:uid="{6211AA09-B6B9-4B37-BF06-468A9502DC3A}"/>
    <hyperlink ref="R12" r:id="rId9" xr:uid="{1BBDF2BE-9D20-4E8F-AFF6-1A54109D2A8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Sheet4</vt:lpstr>
      <vt:lpstr>Sheet2</vt:lpstr>
      <vt:lpstr>Sheet5</vt:lpstr>
      <vt:lpstr>Sheet3</vt:lpstr>
      <vt:lpstr>Sheet6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ASISH KUMAR SAHU</dc:creator>
  <cp:lastModifiedBy>Admin</cp:lastModifiedBy>
  <cp:lastPrinted>2024-09-03T06:00:59Z</cp:lastPrinted>
  <dcterms:created xsi:type="dcterms:W3CDTF">2024-09-02T07:33:39Z</dcterms:created>
  <dcterms:modified xsi:type="dcterms:W3CDTF">2024-09-20T10:00:33Z</dcterms:modified>
</cp:coreProperties>
</file>