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tul Gola\Agrimass\working\"/>
    </mc:Choice>
  </mc:AlternateContent>
  <bookViews>
    <workbookView xWindow="0" yWindow="0" windowWidth="17970" windowHeight="61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  <c r="X1" i="1"/>
  <c r="V2" i="1" l="1"/>
  <c r="N3" i="1"/>
  <c r="O3" i="1" s="1"/>
  <c r="M3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F1" i="1"/>
  <c r="E1" i="1"/>
  <c r="M1" i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0" i="1"/>
  <c r="O10" i="1" s="1"/>
  <c r="N8" i="1"/>
  <c r="O8" i="1" s="1"/>
  <c r="N7" i="1"/>
  <c r="O7" i="1" s="1"/>
  <c r="N6" i="1"/>
  <c r="O6" i="1" s="1"/>
  <c r="N5" i="1"/>
  <c r="O5" i="1" s="1"/>
  <c r="N4" i="1"/>
  <c r="O4" i="1" s="1"/>
  <c r="L4" i="1"/>
  <c r="L5" i="1"/>
  <c r="L6" i="1"/>
  <c r="L7" i="1"/>
  <c r="L8" i="1"/>
  <c r="L9" i="1"/>
  <c r="N9" i="1" s="1"/>
  <c r="O9" i="1" s="1"/>
  <c r="L10" i="1"/>
  <c r="L11" i="1"/>
  <c r="N11" i="1" s="1"/>
  <c r="O11" i="1" s="1"/>
  <c r="L12" i="1"/>
  <c r="N12" i="1" s="1"/>
  <c r="O12" i="1" s="1"/>
  <c r="L13" i="1"/>
  <c r="L14" i="1"/>
  <c r="L15" i="1"/>
  <c r="L16" i="1"/>
  <c r="L17" i="1"/>
  <c r="L18" i="1"/>
  <c r="L19" i="1"/>
  <c r="N19" i="1" s="1"/>
  <c r="O19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" i="1"/>
  <c r="M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  <c r="F4" i="1"/>
  <c r="M4" i="1" s="1"/>
  <c r="F5" i="1"/>
  <c r="M5" i="1" s="1"/>
  <c r="F6" i="1"/>
  <c r="F7" i="1"/>
  <c r="F8" i="1"/>
  <c r="M8" i="1" s="1"/>
  <c r="F9" i="1"/>
  <c r="M9" i="1" s="1"/>
  <c r="F10" i="1"/>
  <c r="F11" i="1"/>
  <c r="F12" i="1"/>
  <c r="M12" i="1" s="1"/>
  <c r="F13" i="1"/>
  <c r="M13" i="1" s="1"/>
  <c r="F14" i="1"/>
  <c r="F15" i="1"/>
  <c r="F16" i="1"/>
  <c r="M16" i="1" s="1"/>
  <c r="F17" i="1"/>
  <c r="M17" i="1" s="1"/>
  <c r="F18" i="1"/>
  <c r="F19" i="1"/>
  <c r="F20" i="1"/>
  <c r="M20" i="1" s="1"/>
  <c r="F21" i="1"/>
  <c r="M21" i="1" s="1"/>
  <c r="F22" i="1"/>
  <c r="F23" i="1"/>
  <c r="F24" i="1"/>
  <c r="M24" i="1" s="1"/>
  <c r="F25" i="1"/>
  <c r="M25" i="1" s="1"/>
  <c r="F26" i="1"/>
  <c r="F27" i="1"/>
  <c r="F28" i="1"/>
  <c r="M28" i="1" s="1"/>
  <c r="F29" i="1"/>
  <c r="M29" i="1" s="1"/>
  <c r="F30" i="1"/>
  <c r="F31" i="1"/>
  <c r="F32" i="1"/>
  <c r="M32" i="1" s="1"/>
  <c r="F33" i="1"/>
  <c r="M33" i="1" s="1"/>
  <c r="F34" i="1"/>
  <c r="F35" i="1"/>
  <c r="F3" i="1"/>
  <c r="H7" i="2"/>
  <c r="N1" i="1" l="1"/>
  <c r="M14" i="1"/>
  <c r="M6" i="1"/>
  <c r="M30" i="1"/>
  <c r="M34" i="1"/>
  <c r="M26" i="1"/>
  <c r="M18" i="1"/>
  <c r="M10" i="1"/>
  <c r="M31" i="1"/>
  <c r="M23" i="1"/>
  <c r="M15" i="1"/>
  <c r="M7" i="1"/>
  <c r="M35" i="1"/>
  <c r="M27" i="1"/>
  <c r="M19" i="1"/>
  <c r="M11" i="1"/>
  <c r="O1" i="1" l="1"/>
  <c r="Q3" i="1"/>
  <c r="Q1" i="1" s="1"/>
  <c r="O36" i="1"/>
  <c r="S1" i="1" l="1"/>
  <c r="R1" i="1"/>
</calcChain>
</file>

<file path=xl/sharedStrings.xml><?xml version="1.0" encoding="utf-8"?>
<sst xmlns="http://schemas.openxmlformats.org/spreadsheetml/2006/main" count="121" uniqueCount="91">
  <si>
    <t xml:space="preserve">Industrial Scrubber </t>
  </si>
  <si>
    <t>Plant &amp; Machinery</t>
  </si>
  <si>
    <t xml:space="preserve">Fire Fighting System </t>
  </si>
  <si>
    <t xml:space="preserve">FFS Packing Machine </t>
  </si>
  <si>
    <t xml:space="preserve">Instrument Table with Granite TOP </t>
  </si>
  <si>
    <t>Furniture &amp; Fixture</t>
  </si>
  <si>
    <t>Porta Cabin (9 x 9 Ft)</t>
  </si>
  <si>
    <t>Office Equipment</t>
  </si>
  <si>
    <t xml:space="preserve">Oxygen Cylinder </t>
  </si>
  <si>
    <t xml:space="preserve">Dust Collector </t>
  </si>
  <si>
    <t xml:space="preserve">Mobile Compactor </t>
  </si>
  <si>
    <t xml:space="preserve">Laboratory side table with Granite Top </t>
  </si>
  <si>
    <t>LG Windwow AC</t>
  </si>
  <si>
    <t>Laboratory Fume Extractor</t>
  </si>
  <si>
    <t>Lab Equipment</t>
  </si>
  <si>
    <t>Electrical Equipments</t>
  </si>
  <si>
    <t xml:space="preserve">Laboratory Camical Storage Cabinet </t>
  </si>
  <si>
    <t xml:space="preserve">Site Wooden Tables With Wall Racks </t>
  </si>
  <si>
    <t xml:space="preserve">Centre  Table of Conference Room </t>
  </si>
  <si>
    <t>Electrical panels</t>
  </si>
  <si>
    <t xml:space="preserve">Water Tanks </t>
  </si>
  <si>
    <t>Tank</t>
  </si>
  <si>
    <t xml:space="preserve">Plywood Tables </t>
  </si>
  <si>
    <t xml:space="preserve">Wooden Office Counter - L Shape </t>
  </si>
  <si>
    <t xml:space="preserve">Side Table (Wooden) </t>
  </si>
  <si>
    <t xml:space="preserve">PVC Water Tank </t>
  </si>
  <si>
    <t xml:space="preserve">Wooden Cabinet </t>
  </si>
  <si>
    <t xml:space="preserve">Wooden  Counter Table </t>
  </si>
  <si>
    <t>Essel Biometric</t>
  </si>
  <si>
    <t xml:space="preserve">Water Geyser </t>
  </si>
  <si>
    <t xml:space="preserve">MS File Rack </t>
  </si>
  <si>
    <t xml:space="preserve">Water Tank </t>
  </si>
  <si>
    <t xml:space="preserve">Tank </t>
  </si>
  <si>
    <t xml:space="preserve">Computer Table </t>
  </si>
  <si>
    <t xml:space="preserve">Fire Extinguisher </t>
  </si>
  <si>
    <t xml:space="preserve">Plywood Table </t>
  </si>
  <si>
    <t xml:space="preserve">Extension Board </t>
  </si>
  <si>
    <t xml:space="preserve">10 ACM Assembly  (Powder Formulation Mill  with all attached accessories &amp; Equipment ) </t>
  </si>
  <si>
    <t xml:space="preserve">DG SET </t>
  </si>
  <si>
    <t>S. no.</t>
  </si>
  <si>
    <t>Particulars</t>
  </si>
  <si>
    <t>Type</t>
  </si>
  <si>
    <t>Quantity</t>
  </si>
  <si>
    <t>Link</t>
  </si>
  <si>
    <t>https://www.flipkart.com/lg-convertible-4-in-1-cooling-1-5-ton-3-star-window-dual-inverter-hd-filter-clean-filter-indicator-ac-white/p/itmeffc3eaf8c5cc?pid=ACNG9XZ87DBPFCTY&amp;lid=LSTACNG9XZ87DBPFCTY1EUDZV&amp;marketplace=FLIPKART&amp;cmpid=content_air-conditioner-new_8965229628_gmc</t>
  </si>
  <si>
    <t>https://www.tradeindia.com/products/electric-aluminium-wet-scrubber-for-industrial-use-8495763.html</t>
  </si>
  <si>
    <t>https://www.tradeindia.com/products/ffs-pneumatic-packaging-machine-9117332.html</t>
  </si>
  <si>
    <t>https://www.aajjo.com/measuring-equipments-instruments/laboratory-instrument-table-for-industrial-in-chennai-tamilnadu-engineering-instruments/product#google_vignette</t>
  </si>
  <si>
    <t>https://www.aajjo.com/prefabricated-houses-structures/porta-cabin-site-office-3/product</t>
  </si>
  <si>
    <t>https://www.desertcart.in/products/6814504-new-10-lb-aluminum-co2-cylinder-with-cga320-valve</t>
  </si>
  <si>
    <t>https://www.toolsvilla.com/95-liter-dust-collector?srsltid=AfmBOorUAV9iK6ZNaWJZygly2WpOPBWDQIVrCb-tlln2girtGZvMJLSSQd0</t>
  </si>
  <si>
    <t>https://www.tradeindia.com/products/mobile-compactor-6122424.html</t>
  </si>
  <si>
    <t>https://www.tradeindia.com/products/chemistry-laboratory-island-table-c9968238.html</t>
  </si>
  <si>
    <t>https://otovon.in/products/bakon-bk261-soldering-fume-extractor?variant=44924326019234&amp;currency=INR&amp;utm_medium=product_sync&amp;utm_source=google&amp;utm_content=sag_organic&amp;utm_campaign=sag_organic&amp;srsltid=AfmBOorIJhpzJG1PhUGXnwlpKEiJDOrrwKAVgf1DeHdxeaRur7cy8Th0s0U</t>
  </si>
  <si>
    <t>https://www.tradeindia.com/products/laboratory-chemical-cabinets-c8989315.html</t>
  </si>
  <si>
    <t>https://www.khaticraft.com/products/arya-1-solid-wood-sheesham-study-table-with-mount-bookshelf?variant=47127504453929&amp;currency=INR&amp;utm_medium=product_sync&amp;utm_source=google&amp;utm_content=sag_organic&amp;utm_campaign=sag_organic&amp;srsltid=AfmBOooYkD1qWMIW8DoEBRJJs4llg1YqhsUM8xTC1C-8IcVI-DqNVrAY4lM</t>
  </si>
  <si>
    <t>https://www.google.com/url?url=https://www.royaloakindia.com/royaloak-melaka-malaysian-conference-table-in-melamine-finish.html%3Fsrsltid%3DAfmBOor3c9YAkTGrxAFDmXYTJcqqd9VpDrFyJRL8QnJqLhOTRPiSQc3q7DU&amp;rct=j&amp;q=&amp;esrc=s&amp;opi=95576897&amp;sa=U&amp;ved=0ahUKEwjuhoGXwoOJAxUClK8BHR8VFQcQgOUECI4H&amp;usg=AOvVaw2FZGA2gns7h56x8Zd5g4jN</t>
  </si>
  <si>
    <t>https://mccoymart.com/buy/selvo-63a-4-ways-tpn-phase-selector-distribution-board-fitted-with-1-pole-3-ways-rotary-switches-gseltps11062/?srsltid=AfmBOorxXz5IFhTxNfdrpnyYRfe57qC8JYdg4mkYssQR_dD1lBEq2b-tco0/</t>
  </si>
  <si>
    <t>https://www.rotraders.com/product/2000-litre-ss-water-tank/</t>
  </si>
  <si>
    <t>https://www.tradeindia.com/products/powder-coated-wooden-table-8399122.html</t>
  </si>
  <si>
    <t>https://www.tradeindia.com/products/19mm-thickness-elegant-look-l-shape-office-table-with-3-drawers-8068999.html</t>
  </si>
  <si>
    <t>https://apkainterior.com/flora-decor-solid-wood-side-table/p/f30fpkpP40D5mNRweLoQ?srsltid=AfmBOoo2broN4Aio-8xXwnXXnzgZqiL71x0371_mRpZoYVE-SoYqI4KfZns</t>
  </si>
  <si>
    <t>https://www.irely.in/sintex-pure-antimicrobial-water-tank-white.html?srsltid=AfmBOorKCYuHS6nMnuVujcaDotzqIi5aD-s2ijiUHhuhMbJKt7b623Tho6s</t>
  </si>
  <si>
    <t>https://www.amazon.in/Caspian-Furniture-Engineered-Textured-Storage/dp/B08YYXSMLW?source=ps-sl-shoppingads-lpcontext&amp;ref_=fplfs&amp;psc=1&amp;smid=ARVSD54NXBAR9</t>
  </si>
  <si>
    <t>https://www.aajjo.com/wooden-chair-and-table/white-and-brown-wooden-reception-counter-in-sikandra-rao-as-interior-contractor/product</t>
  </si>
  <si>
    <t>https://www.amazon.in/SR-Security-X7-ID-Fingerprint/dp/B0B8VTGRDD?source=ps-sl-shoppingads-lpcontext&amp;ref_=fplfs&amp;psc=1&amp;smid=ANTNBNBPP6JZH</t>
  </si>
  <si>
    <t>https://vguard.com/products/zio-instant-water-geyser-3l-3kw?variant=46623265882427&amp;currency=INR&amp;utm_medium=product_sync&amp;utm_source=google&amp;utm_content=sag_organic&amp;utm_campaign=sag_organic&amp;srsltid=AfmBOoocMAz5bZF65UJioFB7Rfj2RIBBMAIy1aKH92WOs1YtP2EUXgHnVDI</t>
  </si>
  <si>
    <t>https://www.aajjo.com/racktrollies/ms-storage-rack-in-ghaziabad-gksp-racking-private-limited/product</t>
  </si>
  <si>
    <t>https://www.amazon.in/IRA-Furniture-Horizontal-Water-Tank/dp/B09XXYCDB8?source=ps-sl-shoppingads-lpcontext&amp;ref_=fplfs&amp;psc=1&amp;smid=A1ZM71MHFEKU9N</t>
  </si>
  <si>
    <t>https://www.gbfurniture.in/product/29469567/Computer-Table-Size-4-2ft?utm_source=GMC</t>
  </si>
  <si>
    <t>https://www.flipkart.com/finishfire-4-kg-abc-fire-extinguisher-mount/p/itmb61cadb6bcafd?pid=FEMGQXUFQ55HYZDQ&amp;lid=LSTFEMGQXUFQ55HYZDQ7SCB9Q&amp;marketplace=FLIPKART&amp;cmpid=content_fire-extinguisher-mount_8965229628_gmc</t>
  </si>
  <si>
    <t>https://www.flipkart.com/somraj-table-home-office-multi-use-dining-size-2-1-5-2-5-solid-wood-multipurpose/p/itm4720b97840fec?pid=OSTGVBQEPV6TUU6F&amp;lid=LSTOSTGVBQEPV6TUU6F9IS1DN&amp;marketplace=FLIPKART&amp;cmpid=content_office-study-table_8965229628_gmc</t>
  </si>
  <si>
    <t>https://www.flipkart.com/bahul-modular-extenstion-board-cona-mcb-6-socket-extension-boards/p/itmf04a97c84440b?pid=SURGW4BYM2BFWPX5&amp;lid=LSTSURGW4BYM2BFWPX5VPOJOW&amp;marketplace=FLIPKART&amp;cmpid=content_surge-protector_8965229628_gmc</t>
  </si>
  <si>
    <t>https://www.tradeindia.com/products/mahindra-dg-set-9130403.html</t>
  </si>
  <si>
    <t>https://www.aajjo.com/fire-fighting-prevention-products/life-care-fire-protection-system/product#google_vignette</t>
  </si>
  <si>
    <t>Year of purchase</t>
  </si>
  <si>
    <t>Economic life</t>
  </si>
  <si>
    <t>Salvage Value</t>
  </si>
  <si>
    <t>Year of valuation</t>
  </si>
  <si>
    <t>Consumed Life</t>
  </si>
  <si>
    <t>GCRC</t>
  </si>
  <si>
    <t>Total amount</t>
  </si>
  <si>
    <t>Rates per unit</t>
  </si>
  <si>
    <t>Depreciation</t>
  </si>
  <si>
    <t>Depriciation rate</t>
  </si>
  <si>
    <t>Physical 
Obsolescence</t>
  </si>
  <si>
    <t>DRC</t>
  </si>
  <si>
    <t>New DRC</t>
  </si>
  <si>
    <t>Round Off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</si>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</sst>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2" borderId="1" xfId="2" applyFill="1" applyBorder="1"/>
    <xf numFmtId="0" fontId="0" fillId="0" borderId="1" xfId="0" applyBorder="1"/>
    <xf numFmtId="9" fontId="0" fillId="2" borderId="1" xfId="0" applyNumberForma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3" fillId="2" borderId="1" xfId="1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10" fontId="0" fillId="2" borderId="1" xfId="1" applyNumberFormat="1" applyFont="1" applyFill="1" applyBorder="1"/>
    <xf numFmtId="43" fontId="0" fillId="2" borderId="1" xfId="0" applyNumberFormat="1" applyFill="1" applyBorder="1"/>
    <xf numFmtId="164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bfurniture.in/product/29469567/Computer-Table-Size-4-2ft?utm_source=G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M1" zoomScale="175" zoomScaleNormal="175" workbookViewId="0">
      <selection activeCell="W2" sqref="W2"/>
    </sheetView>
  </sheetViews>
  <sheetFormatPr defaultColWidth="8.85546875" defaultRowHeight="15" x14ac:dyDescent="0.25"/>
  <cols>
    <col min="1" max="1" width="7.140625" style="1" bestFit="1" customWidth="1"/>
    <col min="2" max="2" width="36.5703125" style="1" customWidth="1"/>
    <col min="3" max="3" width="18.5703125" style="1" bestFit="1" customWidth="1"/>
    <col min="4" max="4" width="8.7109375" style="1" bestFit="1" customWidth="1"/>
    <col min="5" max="5" width="13.7109375" style="1" bestFit="1" customWidth="1"/>
    <col min="6" max="6" width="13.7109375" style="1" hidden="1" customWidth="1"/>
    <col min="7" max="7" width="15.7109375" style="1" hidden="1" customWidth="1"/>
    <col min="8" max="9" width="16" style="1" hidden="1" customWidth="1"/>
    <col min="10" max="11" width="13.7109375" style="1" hidden="1" customWidth="1"/>
    <col min="12" max="12" width="16.140625" style="1" hidden="1" customWidth="1"/>
    <col min="13" max="13" width="17" style="1" bestFit="1" customWidth="1"/>
    <col min="14" max="14" width="17" style="1" hidden="1" customWidth="1"/>
    <col min="15" max="16" width="16.140625" style="1" hidden="1" customWidth="1"/>
    <col min="17" max="17" width="16.140625" style="1" customWidth="1"/>
    <col min="18" max="18" width="21.140625" style="1" customWidth="1"/>
    <col min="19" max="19" width="16" style="1" customWidth="1"/>
    <col min="20" max="20" width="8.85546875" style="1"/>
    <col min="21" max="21" width="12.140625" style="1" customWidth="1"/>
    <col min="22" max="22" width="11.5703125" style="1" bestFit="1" customWidth="1"/>
    <col min="23" max="23" width="13.7109375" style="1" bestFit="1" customWidth="1"/>
    <col min="24" max="24" width="9.28515625" style="1" bestFit="1" customWidth="1"/>
    <col min="25" max="16384" width="8.85546875" style="1"/>
  </cols>
  <sheetData>
    <row r="1" spans="1:24" x14ac:dyDescent="0.25">
      <c r="E1" s="9">
        <f t="shared" ref="E1:F1" si="0">SUBTOTAL(9,E3:E35)</f>
        <v>5962447</v>
      </c>
      <c r="F1" s="9">
        <f t="shared" si="0"/>
        <v>7275344</v>
      </c>
      <c r="M1" s="9">
        <f t="shared" ref="M1:N1" si="1">SUBTOTAL(9,M3:M35)</f>
        <v>7275344</v>
      </c>
      <c r="N1" s="9">
        <f t="shared" si="1"/>
        <v>6547809.5999999978</v>
      </c>
      <c r="O1" s="9">
        <f>SUBTOTAL(9,O3:O35)</f>
        <v>727534.39999999991</v>
      </c>
      <c r="P1" s="9"/>
      <c r="Q1" s="9">
        <f>SUBTOTAL(9,Q3:Q35)</f>
        <v>654780.96</v>
      </c>
      <c r="R1" s="13">
        <f>0.85*Q1</f>
        <v>556563.81599999999</v>
      </c>
      <c r="S1" s="13">
        <f>0.75*Q1</f>
        <v>491085.72</v>
      </c>
      <c r="U1" s="1" t="s">
        <v>88</v>
      </c>
      <c r="V1" s="1" t="s">
        <v>89</v>
      </c>
      <c r="W1" s="1" t="s">
        <v>90</v>
      </c>
      <c r="X1" s="14">
        <f>ROUND(Q1,-3)</f>
        <v>655000</v>
      </c>
    </row>
    <row r="2" spans="1:24" ht="30" x14ac:dyDescent="0.25">
      <c r="A2" s="10" t="s">
        <v>39</v>
      </c>
      <c r="B2" s="10" t="s">
        <v>40</v>
      </c>
      <c r="C2" s="10" t="s">
        <v>41</v>
      </c>
      <c r="D2" s="10" t="s">
        <v>42</v>
      </c>
      <c r="E2" s="10" t="s">
        <v>82</v>
      </c>
      <c r="F2" s="10" t="s">
        <v>81</v>
      </c>
      <c r="G2" s="10" t="s">
        <v>75</v>
      </c>
      <c r="H2" s="10" t="s">
        <v>78</v>
      </c>
      <c r="I2" s="10" t="s">
        <v>79</v>
      </c>
      <c r="J2" s="10" t="s">
        <v>76</v>
      </c>
      <c r="K2" s="10" t="s">
        <v>77</v>
      </c>
      <c r="L2" s="10" t="s">
        <v>84</v>
      </c>
      <c r="M2" s="10" t="s">
        <v>80</v>
      </c>
      <c r="N2" s="10" t="s">
        <v>83</v>
      </c>
      <c r="O2" s="10" t="s">
        <v>86</v>
      </c>
      <c r="P2" s="11" t="s">
        <v>85</v>
      </c>
      <c r="Q2" s="10" t="s">
        <v>87</v>
      </c>
      <c r="R2" s="10" t="s">
        <v>43</v>
      </c>
      <c r="U2" s="14">
        <f>ROUND(Q1,-3)</f>
        <v>655000</v>
      </c>
      <c r="V2" s="14">
        <f>U2*0.85</f>
        <v>556750</v>
      </c>
      <c r="W2" s="14">
        <f>U2*0.75</f>
        <v>491250</v>
      </c>
    </row>
    <row r="3" spans="1:24" x14ac:dyDescent="0.25">
      <c r="A3" s="2">
        <v>1</v>
      </c>
      <c r="B3" s="1" t="s">
        <v>0</v>
      </c>
      <c r="C3" s="2" t="s">
        <v>1</v>
      </c>
      <c r="D3" s="2">
        <v>1</v>
      </c>
      <c r="E3" s="7">
        <v>2500000</v>
      </c>
      <c r="F3" s="7">
        <f>E3*D3</f>
        <v>2500000</v>
      </c>
      <c r="G3" s="1">
        <v>1974</v>
      </c>
      <c r="H3" s="1">
        <v>2024</v>
      </c>
      <c r="I3" s="1">
        <f>H3-G3</f>
        <v>50</v>
      </c>
      <c r="J3" s="1">
        <v>10</v>
      </c>
      <c r="K3" s="6">
        <v>0.1</v>
      </c>
      <c r="L3" s="1">
        <f t="shared" ref="L3:L35" si="2">(1-K3)/J3</f>
        <v>0.09</v>
      </c>
      <c r="M3" s="7">
        <f>F3</f>
        <v>2500000</v>
      </c>
      <c r="N3" s="7">
        <f>M3*L3*IF(I3&gt;J3,J3,I3)</f>
        <v>2250000</v>
      </c>
      <c r="O3" s="7">
        <f>M3-N3</f>
        <v>250000</v>
      </c>
      <c r="P3" s="12">
        <v>0.1</v>
      </c>
      <c r="Q3" s="7">
        <f>(1-P3)*O3</f>
        <v>225000</v>
      </c>
      <c r="R3" s="1" t="s">
        <v>45</v>
      </c>
    </row>
    <row r="4" spans="1:24" x14ac:dyDescent="0.25">
      <c r="A4" s="2">
        <v>2</v>
      </c>
      <c r="B4" s="1" t="s">
        <v>2</v>
      </c>
      <c r="C4" s="2" t="s">
        <v>1</v>
      </c>
      <c r="D4" s="2">
        <v>1</v>
      </c>
      <c r="E4" s="7">
        <v>1277000</v>
      </c>
      <c r="F4" s="7">
        <f t="shared" ref="F4:F35" si="3">E4*D4</f>
        <v>1277000</v>
      </c>
      <c r="G4" s="1">
        <v>1974</v>
      </c>
      <c r="H4" s="1">
        <v>2024</v>
      </c>
      <c r="I4" s="1">
        <f t="shared" ref="I4:I35" si="4">H4-G4</f>
        <v>50</v>
      </c>
      <c r="J4" s="1">
        <v>10</v>
      </c>
      <c r="K4" s="6">
        <v>0.1</v>
      </c>
      <c r="L4" s="1">
        <f t="shared" si="2"/>
        <v>0.09</v>
      </c>
      <c r="M4" s="7">
        <f t="shared" ref="M4:M35" si="5">F4</f>
        <v>1277000</v>
      </c>
      <c r="N4" s="7">
        <f t="shared" ref="N4:N35" si="6">M4*L4*IF(I4&gt;J4,J4,I4)</f>
        <v>1149300</v>
      </c>
      <c r="O4" s="7">
        <f t="shared" ref="O4:O35" si="7">M4-N4</f>
        <v>127700</v>
      </c>
      <c r="P4" s="12">
        <v>0.1</v>
      </c>
      <c r="Q4" s="7">
        <f t="shared" ref="Q4:Q35" si="8">(1-P4)*O4</f>
        <v>114930</v>
      </c>
      <c r="R4" s="1" t="s">
        <v>74</v>
      </c>
    </row>
    <row r="5" spans="1:24" x14ac:dyDescent="0.25">
      <c r="A5" s="2">
        <v>3</v>
      </c>
      <c r="B5" s="1" t="s">
        <v>3</v>
      </c>
      <c r="C5" s="2" t="s">
        <v>1</v>
      </c>
      <c r="D5" s="2">
        <v>2</v>
      </c>
      <c r="E5" s="7">
        <v>350000</v>
      </c>
      <c r="F5" s="7">
        <f t="shared" si="3"/>
        <v>700000</v>
      </c>
      <c r="G5" s="1">
        <v>1974</v>
      </c>
      <c r="H5" s="1">
        <v>2024</v>
      </c>
      <c r="I5" s="1">
        <f t="shared" si="4"/>
        <v>50</v>
      </c>
      <c r="J5" s="1">
        <v>20</v>
      </c>
      <c r="K5" s="6">
        <v>0.1</v>
      </c>
      <c r="L5" s="1">
        <f t="shared" si="2"/>
        <v>4.4999999999999998E-2</v>
      </c>
      <c r="M5" s="7">
        <f t="shared" si="5"/>
        <v>700000</v>
      </c>
      <c r="N5" s="7">
        <f t="shared" si="6"/>
        <v>630000</v>
      </c>
      <c r="O5" s="7">
        <f t="shared" si="7"/>
        <v>70000</v>
      </c>
      <c r="P5" s="12">
        <v>0.1</v>
      </c>
      <c r="Q5" s="7">
        <f t="shared" si="8"/>
        <v>63000</v>
      </c>
      <c r="R5" s="1" t="s">
        <v>46</v>
      </c>
    </row>
    <row r="6" spans="1:24" x14ac:dyDescent="0.25">
      <c r="A6" s="2">
        <v>4</v>
      </c>
      <c r="B6" s="1" t="s">
        <v>4</v>
      </c>
      <c r="C6" s="2" t="s">
        <v>5</v>
      </c>
      <c r="D6" s="2">
        <v>2</v>
      </c>
      <c r="E6" s="7">
        <v>250000</v>
      </c>
      <c r="F6" s="7">
        <f t="shared" si="3"/>
        <v>500000</v>
      </c>
      <c r="G6" s="1">
        <v>1974</v>
      </c>
      <c r="H6" s="1">
        <v>2024</v>
      </c>
      <c r="I6" s="1">
        <f t="shared" si="4"/>
        <v>50</v>
      </c>
      <c r="J6" s="1">
        <v>25</v>
      </c>
      <c r="K6" s="6">
        <v>0.1</v>
      </c>
      <c r="L6" s="1">
        <f t="shared" si="2"/>
        <v>3.6000000000000004E-2</v>
      </c>
      <c r="M6" s="7">
        <f t="shared" si="5"/>
        <v>500000</v>
      </c>
      <c r="N6" s="7">
        <f t="shared" si="6"/>
        <v>450000.00000000012</v>
      </c>
      <c r="O6" s="7">
        <f t="shared" si="7"/>
        <v>49999.999999999884</v>
      </c>
      <c r="P6" s="12">
        <v>0.1</v>
      </c>
      <c r="Q6" s="7">
        <f t="shared" si="8"/>
        <v>44999.999999999898</v>
      </c>
      <c r="R6" s="1" t="s">
        <v>47</v>
      </c>
    </row>
    <row r="7" spans="1:24" x14ac:dyDescent="0.25">
      <c r="A7" s="2">
        <v>5</v>
      </c>
      <c r="B7" s="1" t="s">
        <v>6</v>
      </c>
      <c r="C7" s="2" t="s">
        <v>7</v>
      </c>
      <c r="D7" s="2">
        <v>1</v>
      </c>
      <c r="E7" s="8">
        <v>600000</v>
      </c>
      <c r="F7" s="7">
        <f t="shared" si="3"/>
        <v>600000</v>
      </c>
      <c r="G7" s="1">
        <v>1974</v>
      </c>
      <c r="H7" s="1">
        <v>2024</v>
      </c>
      <c r="I7" s="1">
        <f t="shared" si="4"/>
        <v>50</v>
      </c>
      <c r="J7" s="5">
        <v>10</v>
      </c>
      <c r="K7" s="6">
        <v>0.1</v>
      </c>
      <c r="L7" s="1">
        <f t="shared" si="2"/>
        <v>0.09</v>
      </c>
      <c r="M7" s="7">
        <f t="shared" si="5"/>
        <v>600000</v>
      </c>
      <c r="N7" s="7">
        <f t="shared" si="6"/>
        <v>540000</v>
      </c>
      <c r="O7" s="7">
        <f t="shared" si="7"/>
        <v>60000</v>
      </c>
      <c r="P7" s="12">
        <v>0.1</v>
      </c>
      <c r="Q7" s="7">
        <f t="shared" si="8"/>
        <v>54000</v>
      </c>
      <c r="R7" s="1" t="s">
        <v>48</v>
      </c>
    </row>
    <row r="8" spans="1:24" x14ac:dyDescent="0.25">
      <c r="A8" s="2">
        <v>6</v>
      </c>
      <c r="B8" s="1" t="s">
        <v>8</v>
      </c>
      <c r="C8" s="2" t="s">
        <v>1</v>
      </c>
      <c r="D8" s="2">
        <v>4</v>
      </c>
      <c r="E8" s="7">
        <v>20669</v>
      </c>
      <c r="F8" s="7">
        <f t="shared" si="3"/>
        <v>82676</v>
      </c>
      <c r="G8" s="1">
        <v>1974</v>
      </c>
      <c r="H8" s="1">
        <v>2024</v>
      </c>
      <c r="I8" s="1">
        <f t="shared" si="4"/>
        <v>50</v>
      </c>
      <c r="J8" s="1">
        <v>5</v>
      </c>
      <c r="K8" s="6">
        <v>0.1</v>
      </c>
      <c r="L8" s="1">
        <f t="shared" si="2"/>
        <v>0.18</v>
      </c>
      <c r="M8" s="7">
        <f t="shared" si="5"/>
        <v>82676</v>
      </c>
      <c r="N8" s="7">
        <f t="shared" si="6"/>
        <v>74408.399999999994</v>
      </c>
      <c r="O8" s="7">
        <f t="shared" si="7"/>
        <v>8267.6000000000058</v>
      </c>
      <c r="P8" s="12">
        <v>0.1</v>
      </c>
      <c r="Q8" s="7">
        <f t="shared" si="8"/>
        <v>7440.8400000000056</v>
      </c>
      <c r="R8" s="1" t="s">
        <v>49</v>
      </c>
    </row>
    <row r="9" spans="1:24" x14ac:dyDescent="0.25">
      <c r="A9" s="2">
        <v>7</v>
      </c>
      <c r="B9" s="1" t="s">
        <v>9</v>
      </c>
      <c r="C9" s="2" t="s">
        <v>1</v>
      </c>
      <c r="D9" s="2">
        <v>1</v>
      </c>
      <c r="E9" s="7">
        <v>170500</v>
      </c>
      <c r="F9" s="7">
        <f t="shared" si="3"/>
        <v>170500</v>
      </c>
      <c r="G9" s="1">
        <v>1974</v>
      </c>
      <c r="H9" s="1">
        <v>2024</v>
      </c>
      <c r="I9" s="1">
        <f t="shared" si="4"/>
        <v>50</v>
      </c>
      <c r="J9" s="1">
        <v>15</v>
      </c>
      <c r="K9" s="6">
        <v>0.1</v>
      </c>
      <c r="L9" s="1">
        <f t="shared" si="2"/>
        <v>6.0000000000000005E-2</v>
      </c>
      <c r="M9" s="7">
        <f t="shared" si="5"/>
        <v>170500</v>
      </c>
      <c r="N9" s="7">
        <f t="shared" si="6"/>
        <v>153450</v>
      </c>
      <c r="O9" s="7">
        <f t="shared" si="7"/>
        <v>17050</v>
      </c>
      <c r="P9" s="12">
        <v>0.1</v>
      </c>
      <c r="Q9" s="7">
        <f t="shared" si="8"/>
        <v>15345</v>
      </c>
      <c r="R9" s="1" t="s">
        <v>50</v>
      </c>
    </row>
    <row r="10" spans="1:24" x14ac:dyDescent="0.25">
      <c r="A10" s="2">
        <v>8</v>
      </c>
      <c r="B10" s="1" t="s">
        <v>10</v>
      </c>
      <c r="C10" s="2" t="s">
        <v>5</v>
      </c>
      <c r="D10" s="2">
        <v>5</v>
      </c>
      <c r="E10" s="7">
        <v>140000</v>
      </c>
      <c r="F10" s="7">
        <f t="shared" si="3"/>
        <v>700000</v>
      </c>
      <c r="G10" s="1">
        <v>1974</v>
      </c>
      <c r="H10" s="1">
        <v>2024</v>
      </c>
      <c r="I10" s="1">
        <f t="shared" si="4"/>
        <v>50</v>
      </c>
      <c r="J10" s="1">
        <v>15</v>
      </c>
      <c r="K10" s="6">
        <v>0.1</v>
      </c>
      <c r="L10" s="1">
        <f t="shared" si="2"/>
        <v>6.0000000000000005E-2</v>
      </c>
      <c r="M10" s="7">
        <f t="shared" si="5"/>
        <v>700000</v>
      </c>
      <c r="N10" s="7">
        <f t="shared" si="6"/>
        <v>630000</v>
      </c>
      <c r="O10" s="7">
        <f t="shared" si="7"/>
        <v>70000</v>
      </c>
      <c r="P10" s="12">
        <v>0.1</v>
      </c>
      <c r="Q10" s="7">
        <f t="shared" si="8"/>
        <v>63000</v>
      </c>
      <c r="R10" s="1" t="s">
        <v>51</v>
      </c>
    </row>
    <row r="11" spans="1:24" x14ac:dyDescent="0.25">
      <c r="A11" s="2">
        <v>9</v>
      </c>
      <c r="B11" s="1" t="s">
        <v>11</v>
      </c>
      <c r="C11" s="2" t="s">
        <v>5</v>
      </c>
      <c r="D11" s="2">
        <v>1</v>
      </c>
      <c r="E11" s="7">
        <v>200000</v>
      </c>
      <c r="F11" s="7">
        <f t="shared" si="3"/>
        <v>200000</v>
      </c>
      <c r="G11" s="1">
        <v>1974</v>
      </c>
      <c r="H11" s="1">
        <v>2024</v>
      </c>
      <c r="I11" s="1">
        <f t="shared" si="4"/>
        <v>50</v>
      </c>
      <c r="J11" s="1">
        <v>15</v>
      </c>
      <c r="K11" s="6">
        <v>0.1</v>
      </c>
      <c r="L11" s="1">
        <f t="shared" si="2"/>
        <v>6.0000000000000005E-2</v>
      </c>
      <c r="M11" s="7">
        <f t="shared" si="5"/>
        <v>200000</v>
      </c>
      <c r="N11" s="7">
        <f t="shared" si="6"/>
        <v>180000.00000000003</v>
      </c>
      <c r="O11" s="7">
        <f t="shared" si="7"/>
        <v>19999.999999999971</v>
      </c>
      <c r="P11" s="12">
        <v>0.1</v>
      </c>
      <c r="Q11" s="7">
        <f t="shared" si="8"/>
        <v>17999.999999999975</v>
      </c>
      <c r="R11" s="1" t="s">
        <v>52</v>
      </c>
    </row>
    <row r="12" spans="1:24" x14ac:dyDescent="0.25">
      <c r="A12" s="2">
        <v>10</v>
      </c>
      <c r="B12" s="1" t="s">
        <v>12</v>
      </c>
      <c r="C12" s="2" t="s">
        <v>7</v>
      </c>
      <c r="D12" s="2">
        <v>1</v>
      </c>
      <c r="E12" s="7">
        <v>65900</v>
      </c>
      <c r="F12" s="7">
        <f t="shared" si="3"/>
        <v>65900</v>
      </c>
      <c r="G12" s="1">
        <v>1974</v>
      </c>
      <c r="H12" s="1">
        <v>2024</v>
      </c>
      <c r="I12" s="1">
        <f t="shared" si="4"/>
        <v>50</v>
      </c>
      <c r="J12" s="1">
        <v>6</v>
      </c>
      <c r="K12" s="6">
        <v>0.1</v>
      </c>
      <c r="L12" s="1">
        <f t="shared" si="2"/>
        <v>0.15</v>
      </c>
      <c r="M12" s="7">
        <f t="shared" si="5"/>
        <v>65900</v>
      </c>
      <c r="N12" s="7">
        <f t="shared" si="6"/>
        <v>59310</v>
      </c>
      <c r="O12" s="7">
        <f t="shared" si="7"/>
        <v>6590</v>
      </c>
      <c r="P12" s="12">
        <v>0.1</v>
      </c>
      <c r="Q12" s="7">
        <f t="shared" si="8"/>
        <v>5931</v>
      </c>
      <c r="R12" s="1" t="s">
        <v>44</v>
      </c>
    </row>
    <row r="13" spans="1:24" x14ac:dyDescent="0.25">
      <c r="A13" s="2">
        <v>11</v>
      </c>
      <c r="B13" s="1" t="s">
        <v>13</v>
      </c>
      <c r="C13" s="2" t="s">
        <v>14</v>
      </c>
      <c r="D13" s="2">
        <v>2</v>
      </c>
      <c r="E13" s="7">
        <v>28950</v>
      </c>
      <c r="F13" s="7">
        <f t="shared" si="3"/>
        <v>57900</v>
      </c>
      <c r="G13" s="1">
        <v>1974</v>
      </c>
      <c r="H13" s="1">
        <v>2024</v>
      </c>
      <c r="I13" s="1">
        <f t="shared" si="4"/>
        <v>50</v>
      </c>
      <c r="J13" s="1">
        <v>5</v>
      </c>
      <c r="K13" s="6">
        <v>0.1</v>
      </c>
      <c r="L13" s="1">
        <f t="shared" si="2"/>
        <v>0.18</v>
      </c>
      <c r="M13" s="7">
        <f t="shared" si="5"/>
        <v>57900</v>
      </c>
      <c r="N13" s="7">
        <f t="shared" si="6"/>
        <v>52110</v>
      </c>
      <c r="O13" s="7">
        <f t="shared" si="7"/>
        <v>5790</v>
      </c>
      <c r="P13" s="12">
        <v>0.1</v>
      </c>
      <c r="Q13" s="7">
        <f t="shared" si="8"/>
        <v>5211</v>
      </c>
      <c r="R13" s="1" t="s">
        <v>53</v>
      </c>
    </row>
    <row r="14" spans="1:24" x14ac:dyDescent="0.25">
      <c r="A14" s="2">
        <v>12</v>
      </c>
      <c r="B14" s="1" t="s">
        <v>19</v>
      </c>
      <c r="C14" s="2" t="s">
        <v>15</v>
      </c>
      <c r="D14" s="2">
        <v>4</v>
      </c>
      <c r="E14" s="7">
        <v>8610</v>
      </c>
      <c r="F14" s="7">
        <f t="shared" si="3"/>
        <v>34440</v>
      </c>
      <c r="G14" s="1">
        <v>1974</v>
      </c>
      <c r="H14" s="1">
        <v>2024</v>
      </c>
      <c r="I14" s="1">
        <f t="shared" si="4"/>
        <v>50</v>
      </c>
      <c r="J14" s="1">
        <v>10</v>
      </c>
      <c r="K14" s="6">
        <v>0.1</v>
      </c>
      <c r="L14" s="1">
        <f t="shared" si="2"/>
        <v>0.09</v>
      </c>
      <c r="M14" s="7">
        <f t="shared" si="5"/>
        <v>34440</v>
      </c>
      <c r="N14" s="7">
        <f t="shared" si="6"/>
        <v>30996</v>
      </c>
      <c r="O14" s="7">
        <f t="shared" si="7"/>
        <v>3444</v>
      </c>
      <c r="P14" s="12">
        <v>0.1</v>
      </c>
      <c r="Q14" s="7">
        <f t="shared" si="8"/>
        <v>3099.6</v>
      </c>
      <c r="R14" s="1" t="s">
        <v>57</v>
      </c>
    </row>
    <row r="15" spans="1:24" x14ac:dyDescent="0.25">
      <c r="A15" s="2">
        <v>13</v>
      </c>
      <c r="B15" s="1" t="s">
        <v>16</v>
      </c>
      <c r="C15" s="2" t="s">
        <v>5</v>
      </c>
      <c r="D15" s="2">
        <v>1</v>
      </c>
      <c r="E15" s="7">
        <v>35000</v>
      </c>
      <c r="F15" s="7">
        <f t="shared" si="3"/>
        <v>35000</v>
      </c>
      <c r="G15" s="1">
        <v>1974</v>
      </c>
      <c r="H15" s="1">
        <v>2024</v>
      </c>
      <c r="I15" s="1">
        <f t="shared" si="4"/>
        <v>50</v>
      </c>
      <c r="J15" s="1">
        <v>10</v>
      </c>
      <c r="K15" s="6">
        <v>0.1</v>
      </c>
      <c r="L15" s="1">
        <f t="shared" si="2"/>
        <v>0.09</v>
      </c>
      <c r="M15" s="7">
        <f t="shared" si="5"/>
        <v>35000</v>
      </c>
      <c r="N15" s="7">
        <f t="shared" si="6"/>
        <v>31500</v>
      </c>
      <c r="O15" s="7">
        <f t="shared" si="7"/>
        <v>3500</v>
      </c>
      <c r="P15" s="12">
        <v>0.1</v>
      </c>
      <c r="Q15" s="7">
        <f t="shared" si="8"/>
        <v>3150</v>
      </c>
      <c r="R15" s="1" t="s">
        <v>54</v>
      </c>
    </row>
    <row r="16" spans="1:24" x14ac:dyDescent="0.25">
      <c r="A16" s="2">
        <v>14</v>
      </c>
      <c r="B16" s="1" t="s">
        <v>17</v>
      </c>
      <c r="C16" s="2" t="s">
        <v>5</v>
      </c>
      <c r="D16" s="2">
        <v>1</v>
      </c>
      <c r="E16" s="7">
        <v>19800</v>
      </c>
      <c r="F16" s="7">
        <f t="shared" si="3"/>
        <v>19800</v>
      </c>
      <c r="G16" s="1">
        <v>1974</v>
      </c>
      <c r="H16" s="1">
        <v>2024</v>
      </c>
      <c r="I16" s="1">
        <f t="shared" si="4"/>
        <v>50</v>
      </c>
      <c r="J16" s="1">
        <v>10</v>
      </c>
      <c r="K16" s="6">
        <v>0.1</v>
      </c>
      <c r="L16" s="1">
        <f t="shared" si="2"/>
        <v>0.09</v>
      </c>
      <c r="M16" s="7">
        <f t="shared" si="5"/>
        <v>19800</v>
      </c>
      <c r="N16" s="7">
        <f t="shared" si="6"/>
        <v>17820</v>
      </c>
      <c r="O16" s="7">
        <f t="shared" si="7"/>
        <v>1980</v>
      </c>
      <c r="P16" s="12">
        <v>0.1</v>
      </c>
      <c r="Q16" s="7">
        <f t="shared" si="8"/>
        <v>1782</v>
      </c>
      <c r="R16" s="1" t="s">
        <v>55</v>
      </c>
    </row>
    <row r="17" spans="1:18" x14ac:dyDescent="0.25">
      <c r="A17" s="2">
        <v>15</v>
      </c>
      <c r="B17" s="1" t="s">
        <v>18</v>
      </c>
      <c r="C17" s="2" t="s">
        <v>5</v>
      </c>
      <c r="D17" s="2">
        <v>1</v>
      </c>
      <c r="E17" s="7">
        <v>21999</v>
      </c>
      <c r="F17" s="7">
        <f t="shared" si="3"/>
        <v>21999</v>
      </c>
      <c r="G17" s="1">
        <v>1974</v>
      </c>
      <c r="H17" s="1">
        <v>2024</v>
      </c>
      <c r="I17" s="1">
        <f t="shared" si="4"/>
        <v>50</v>
      </c>
      <c r="J17" s="1">
        <v>10</v>
      </c>
      <c r="K17" s="6">
        <v>0.1</v>
      </c>
      <c r="L17" s="1">
        <f t="shared" si="2"/>
        <v>0.09</v>
      </c>
      <c r="M17" s="7">
        <f t="shared" si="5"/>
        <v>21999</v>
      </c>
      <c r="N17" s="7">
        <f t="shared" si="6"/>
        <v>19799.099999999999</v>
      </c>
      <c r="O17" s="7">
        <f t="shared" si="7"/>
        <v>2199.9000000000015</v>
      </c>
      <c r="P17" s="12">
        <v>0.1</v>
      </c>
      <c r="Q17" s="7">
        <f t="shared" si="8"/>
        <v>1979.9100000000014</v>
      </c>
      <c r="R17" s="1" t="s">
        <v>56</v>
      </c>
    </row>
    <row r="18" spans="1:18" x14ac:dyDescent="0.25">
      <c r="A18" s="2">
        <v>16</v>
      </c>
      <c r="B18" s="1" t="s">
        <v>19</v>
      </c>
      <c r="C18" s="2" t="s">
        <v>15</v>
      </c>
      <c r="D18" s="2">
        <v>2</v>
      </c>
      <c r="E18" s="7">
        <v>8610</v>
      </c>
      <c r="F18" s="7">
        <f t="shared" si="3"/>
        <v>17220</v>
      </c>
      <c r="G18" s="1">
        <v>1974</v>
      </c>
      <c r="H18" s="1">
        <v>2024</v>
      </c>
      <c r="I18" s="1">
        <f t="shared" si="4"/>
        <v>50</v>
      </c>
      <c r="J18" s="1">
        <v>10</v>
      </c>
      <c r="K18" s="6">
        <v>0.1</v>
      </c>
      <c r="L18" s="1">
        <f t="shared" si="2"/>
        <v>0.09</v>
      </c>
      <c r="M18" s="7">
        <f t="shared" si="5"/>
        <v>17220</v>
      </c>
      <c r="N18" s="7">
        <f t="shared" si="6"/>
        <v>15498</v>
      </c>
      <c r="O18" s="7">
        <f t="shared" si="7"/>
        <v>1722</v>
      </c>
      <c r="P18" s="12">
        <v>0.1</v>
      </c>
      <c r="Q18" s="7">
        <f t="shared" si="8"/>
        <v>1549.8</v>
      </c>
      <c r="R18" s="1" t="s">
        <v>57</v>
      </c>
    </row>
    <row r="19" spans="1:18" x14ac:dyDescent="0.25">
      <c r="A19" s="2">
        <v>17</v>
      </c>
      <c r="B19" s="1" t="s">
        <v>20</v>
      </c>
      <c r="C19" s="2" t="s">
        <v>21</v>
      </c>
      <c r="D19" s="2">
        <v>2</v>
      </c>
      <c r="E19" s="7">
        <v>17500</v>
      </c>
      <c r="F19" s="7">
        <f t="shared" si="3"/>
        <v>35000</v>
      </c>
      <c r="G19" s="1">
        <v>1974</v>
      </c>
      <c r="H19" s="1">
        <v>2024</v>
      </c>
      <c r="I19" s="1">
        <f t="shared" si="4"/>
        <v>50</v>
      </c>
      <c r="J19" s="1">
        <v>15</v>
      </c>
      <c r="K19" s="6">
        <v>0.1</v>
      </c>
      <c r="L19" s="1">
        <f t="shared" si="2"/>
        <v>6.0000000000000005E-2</v>
      </c>
      <c r="M19" s="7">
        <f t="shared" si="5"/>
        <v>35000</v>
      </c>
      <c r="N19" s="7">
        <f t="shared" si="6"/>
        <v>31500</v>
      </c>
      <c r="O19" s="7">
        <f t="shared" si="7"/>
        <v>3500</v>
      </c>
      <c r="P19" s="12">
        <v>0.1</v>
      </c>
      <c r="Q19" s="7">
        <f t="shared" si="8"/>
        <v>3150</v>
      </c>
      <c r="R19" s="1" t="s">
        <v>58</v>
      </c>
    </row>
    <row r="20" spans="1:18" x14ac:dyDescent="0.25">
      <c r="A20" s="2">
        <v>18</v>
      </c>
      <c r="B20" s="1" t="s">
        <v>22</v>
      </c>
      <c r="C20" s="2" t="s">
        <v>5</v>
      </c>
      <c r="D20" s="2">
        <v>3</v>
      </c>
      <c r="E20" s="7">
        <v>5000</v>
      </c>
      <c r="F20" s="7">
        <f t="shared" si="3"/>
        <v>15000</v>
      </c>
      <c r="G20" s="1">
        <v>1974</v>
      </c>
      <c r="H20" s="1">
        <v>2024</v>
      </c>
      <c r="I20" s="1">
        <f t="shared" si="4"/>
        <v>50</v>
      </c>
      <c r="J20" s="1">
        <v>10</v>
      </c>
      <c r="K20" s="6">
        <v>0.1</v>
      </c>
      <c r="L20" s="1">
        <f t="shared" si="2"/>
        <v>0.09</v>
      </c>
      <c r="M20" s="7">
        <f t="shared" si="5"/>
        <v>15000</v>
      </c>
      <c r="N20" s="7">
        <f t="shared" si="6"/>
        <v>13500</v>
      </c>
      <c r="O20" s="7">
        <f t="shared" si="7"/>
        <v>1500</v>
      </c>
      <c r="P20" s="12">
        <v>0.1</v>
      </c>
      <c r="Q20" s="7">
        <f t="shared" si="8"/>
        <v>1350</v>
      </c>
      <c r="R20" s="1" t="s">
        <v>59</v>
      </c>
    </row>
    <row r="21" spans="1:18" x14ac:dyDescent="0.25">
      <c r="A21" s="2">
        <v>19</v>
      </c>
      <c r="B21" s="1" t="s">
        <v>23</v>
      </c>
      <c r="C21" s="2" t="s">
        <v>5</v>
      </c>
      <c r="D21" s="2">
        <v>1</v>
      </c>
      <c r="E21" s="7">
        <v>5999</v>
      </c>
      <c r="F21" s="7">
        <f t="shared" si="3"/>
        <v>5999</v>
      </c>
      <c r="G21" s="1">
        <v>1974</v>
      </c>
      <c r="H21" s="1">
        <v>2024</v>
      </c>
      <c r="I21" s="1">
        <f t="shared" si="4"/>
        <v>50</v>
      </c>
      <c r="J21" s="1">
        <v>10</v>
      </c>
      <c r="K21" s="6">
        <v>0.1</v>
      </c>
      <c r="L21" s="1">
        <f t="shared" si="2"/>
        <v>0.09</v>
      </c>
      <c r="M21" s="7">
        <f t="shared" si="5"/>
        <v>5999</v>
      </c>
      <c r="N21" s="7">
        <f t="shared" si="6"/>
        <v>5399.0999999999995</v>
      </c>
      <c r="O21" s="7">
        <f t="shared" si="7"/>
        <v>599.90000000000055</v>
      </c>
      <c r="P21" s="12">
        <v>0.1</v>
      </c>
      <c r="Q21" s="7">
        <f t="shared" si="8"/>
        <v>539.91000000000054</v>
      </c>
      <c r="R21" s="1" t="s">
        <v>60</v>
      </c>
    </row>
    <row r="22" spans="1:18" x14ac:dyDescent="0.25">
      <c r="A22" s="2">
        <v>20</v>
      </c>
      <c r="B22" s="1" t="s">
        <v>24</v>
      </c>
      <c r="C22" s="2" t="s">
        <v>5</v>
      </c>
      <c r="D22" s="2">
        <v>1</v>
      </c>
      <c r="E22" s="7">
        <v>5132</v>
      </c>
      <c r="F22" s="7">
        <f t="shared" si="3"/>
        <v>5132</v>
      </c>
      <c r="G22" s="1">
        <v>1974</v>
      </c>
      <c r="H22" s="1">
        <v>2024</v>
      </c>
      <c r="I22" s="1">
        <f t="shared" si="4"/>
        <v>50</v>
      </c>
      <c r="J22" s="1">
        <v>10</v>
      </c>
      <c r="K22" s="6">
        <v>0.1</v>
      </c>
      <c r="L22" s="1">
        <f t="shared" si="2"/>
        <v>0.09</v>
      </c>
      <c r="M22" s="7">
        <f t="shared" si="5"/>
        <v>5132</v>
      </c>
      <c r="N22" s="7">
        <f t="shared" si="6"/>
        <v>4618.8</v>
      </c>
      <c r="O22" s="7">
        <f t="shared" si="7"/>
        <v>513.19999999999982</v>
      </c>
      <c r="P22" s="12">
        <v>0.1</v>
      </c>
      <c r="Q22" s="7">
        <f t="shared" si="8"/>
        <v>461.87999999999982</v>
      </c>
      <c r="R22" s="1" t="s">
        <v>61</v>
      </c>
    </row>
    <row r="23" spans="1:18" x14ac:dyDescent="0.25">
      <c r="A23" s="2">
        <v>21</v>
      </c>
      <c r="B23" s="1" t="s">
        <v>25</v>
      </c>
      <c r="C23" s="2" t="s">
        <v>21</v>
      </c>
      <c r="D23" s="2">
        <v>1</v>
      </c>
      <c r="E23" s="7">
        <v>5900</v>
      </c>
      <c r="F23" s="7">
        <f t="shared" si="3"/>
        <v>5900</v>
      </c>
      <c r="G23" s="1">
        <v>1974</v>
      </c>
      <c r="H23" s="1">
        <v>2024</v>
      </c>
      <c r="I23" s="1">
        <f t="shared" si="4"/>
        <v>50</v>
      </c>
      <c r="J23" s="1">
        <v>10</v>
      </c>
      <c r="K23" s="6">
        <v>0.1</v>
      </c>
      <c r="L23" s="1">
        <f t="shared" si="2"/>
        <v>0.09</v>
      </c>
      <c r="M23" s="7">
        <f t="shared" si="5"/>
        <v>5900</v>
      </c>
      <c r="N23" s="7">
        <f t="shared" si="6"/>
        <v>5310</v>
      </c>
      <c r="O23" s="7">
        <f t="shared" si="7"/>
        <v>590</v>
      </c>
      <c r="P23" s="12">
        <v>0.1</v>
      </c>
      <c r="Q23" s="7">
        <f t="shared" si="8"/>
        <v>531</v>
      </c>
      <c r="R23" s="1" t="s">
        <v>62</v>
      </c>
    </row>
    <row r="24" spans="1:18" x14ac:dyDescent="0.25">
      <c r="A24" s="2">
        <v>22</v>
      </c>
      <c r="B24" s="1" t="s">
        <v>26</v>
      </c>
      <c r="C24" s="2" t="s">
        <v>5</v>
      </c>
      <c r="D24" s="2">
        <v>1</v>
      </c>
      <c r="E24" s="7">
        <v>6012</v>
      </c>
      <c r="F24" s="7">
        <f t="shared" si="3"/>
        <v>6012</v>
      </c>
      <c r="G24" s="1">
        <v>1974</v>
      </c>
      <c r="H24" s="1">
        <v>2024</v>
      </c>
      <c r="I24" s="1">
        <f t="shared" si="4"/>
        <v>50</v>
      </c>
      <c r="J24" s="1">
        <v>10</v>
      </c>
      <c r="K24" s="6">
        <v>0.1</v>
      </c>
      <c r="L24" s="1">
        <f t="shared" si="2"/>
        <v>0.09</v>
      </c>
      <c r="M24" s="7">
        <f t="shared" si="5"/>
        <v>6012</v>
      </c>
      <c r="N24" s="7">
        <f t="shared" si="6"/>
        <v>5410.7999999999993</v>
      </c>
      <c r="O24" s="7">
        <f t="shared" si="7"/>
        <v>601.20000000000073</v>
      </c>
      <c r="P24" s="12">
        <v>0.1</v>
      </c>
      <c r="Q24" s="7">
        <f t="shared" si="8"/>
        <v>541.08000000000072</v>
      </c>
      <c r="R24" s="1" t="s">
        <v>63</v>
      </c>
    </row>
    <row r="25" spans="1:18" x14ac:dyDescent="0.25">
      <c r="A25" s="2">
        <v>23</v>
      </c>
      <c r="B25" s="1" t="s">
        <v>27</v>
      </c>
      <c r="C25" s="2" t="s">
        <v>5</v>
      </c>
      <c r="D25" s="2">
        <v>1</v>
      </c>
      <c r="E25" s="7">
        <v>5000</v>
      </c>
      <c r="F25" s="7">
        <f t="shared" si="3"/>
        <v>5000</v>
      </c>
      <c r="G25" s="1">
        <v>1974</v>
      </c>
      <c r="H25" s="1">
        <v>2024</v>
      </c>
      <c r="I25" s="1">
        <f t="shared" si="4"/>
        <v>50</v>
      </c>
      <c r="J25" s="1">
        <v>10</v>
      </c>
      <c r="K25" s="6">
        <v>0.1</v>
      </c>
      <c r="L25" s="1">
        <f t="shared" si="2"/>
        <v>0.09</v>
      </c>
      <c r="M25" s="7">
        <f t="shared" si="5"/>
        <v>5000</v>
      </c>
      <c r="N25" s="7">
        <f t="shared" si="6"/>
        <v>4500</v>
      </c>
      <c r="O25" s="7">
        <f t="shared" si="7"/>
        <v>500</v>
      </c>
      <c r="P25" s="12">
        <v>0.1</v>
      </c>
      <c r="Q25" s="7">
        <f t="shared" si="8"/>
        <v>450</v>
      </c>
      <c r="R25" s="1" t="s">
        <v>64</v>
      </c>
    </row>
    <row r="26" spans="1:18" x14ac:dyDescent="0.25">
      <c r="A26" s="2">
        <v>24</v>
      </c>
      <c r="B26" s="1" t="s">
        <v>28</v>
      </c>
      <c r="C26" s="2" t="s">
        <v>7</v>
      </c>
      <c r="D26" s="2">
        <v>1</v>
      </c>
      <c r="E26" s="7">
        <v>3230</v>
      </c>
      <c r="F26" s="7">
        <f t="shared" si="3"/>
        <v>3230</v>
      </c>
      <c r="G26" s="1">
        <v>1974</v>
      </c>
      <c r="H26" s="1">
        <v>2024</v>
      </c>
      <c r="I26" s="1">
        <f t="shared" si="4"/>
        <v>50</v>
      </c>
      <c r="J26" s="1">
        <v>5</v>
      </c>
      <c r="K26" s="6">
        <v>0.1</v>
      </c>
      <c r="L26" s="1">
        <f t="shared" si="2"/>
        <v>0.18</v>
      </c>
      <c r="M26" s="7">
        <f t="shared" si="5"/>
        <v>3230</v>
      </c>
      <c r="N26" s="7">
        <f t="shared" si="6"/>
        <v>2907</v>
      </c>
      <c r="O26" s="7">
        <f t="shared" si="7"/>
        <v>323</v>
      </c>
      <c r="P26" s="12">
        <v>0.1</v>
      </c>
      <c r="Q26" s="7">
        <f t="shared" si="8"/>
        <v>290.7</v>
      </c>
      <c r="R26" s="1" t="s">
        <v>65</v>
      </c>
    </row>
    <row r="27" spans="1:18" x14ac:dyDescent="0.25">
      <c r="A27" s="2">
        <v>25</v>
      </c>
      <c r="B27" s="1" t="s">
        <v>29</v>
      </c>
      <c r="C27" s="2" t="s">
        <v>7</v>
      </c>
      <c r="D27" s="2">
        <v>1</v>
      </c>
      <c r="E27" s="7">
        <v>2899</v>
      </c>
      <c r="F27" s="7">
        <f t="shared" si="3"/>
        <v>2899</v>
      </c>
      <c r="G27" s="1">
        <v>1974</v>
      </c>
      <c r="H27" s="1">
        <v>2024</v>
      </c>
      <c r="I27" s="1">
        <f t="shared" si="4"/>
        <v>50</v>
      </c>
      <c r="J27" s="1">
        <v>5</v>
      </c>
      <c r="K27" s="6">
        <v>0.1</v>
      </c>
      <c r="L27" s="1">
        <f t="shared" si="2"/>
        <v>0.18</v>
      </c>
      <c r="M27" s="7">
        <f t="shared" si="5"/>
        <v>2899</v>
      </c>
      <c r="N27" s="7">
        <f t="shared" si="6"/>
        <v>2609.0999999999995</v>
      </c>
      <c r="O27" s="7">
        <f t="shared" si="7"/>
        <v>289.90000000000055</v>
      </c>
      <c r="P27" s="12">
        <v>0.1</v>
      </c>
      <c r="Q27" s="7">
        <f t="shared" si="8"/>
        <v>260.91000000000048</v>
      </c>
      <c r="R27" s="1" t="s">
        <v>66</v>
      </c>
    </row>
    <row r="28" spans="1:18" x14ac:dyDescent="0.25">
      <c r="A28" s="2">
        <v>26</v>
      </c>
      <c r="B28" s="1" t="s">
        <v>30</v>
      </c>
      <c r="C28" s="2" t="s">
        <v>5</v>
      </c>
      <c r="D28" s="2">
        <v>1</v>
      </c>
      <c r="E28" s="7">
        <v>2800</v>
      </c>
      <c r="F28" s="7">
        <f t="shared" si="3"/>
        <v>2800</v>
      </c>
      <c r="G28" s="1">
        <v>1974</v>
      </c>
      <c r="H28" s="1">
        <v>2024</v>
      </c>
      <c r="I28" s="1">
        <f t="shared" si="4"/>
        <v>50</v>
      </c>
      <c r="J28" s="1">
        <v>10</v>
      </c>
      <c r="K28" s="6">
        <v>0.1</v>
      </c>
      <c r="L28" s="1">
        <f t="shared" si="2"/>
        <v>0.09</v>
      </c>
      <c r="M28" s="7">
        <f t="shared" si="5"/>
        <v>2800</v>
      </c>
      <c r="N28" s="7">
        <f t="shared" si="6"/>
        <v>2520</v>
      </c>
      <c r="O28" s="7">
        <f t="shared" si="7"/>
        <v>280</v>
      </c>
      <c r="P28" s="12">
        <v>0.1</v>
      </c>
      <c r="Q28" s="7">
        <f t="shared" si="8"/>
        <v>252</v>
      </c>
      <c r="R28" s="1" t="s">
        <v>67</v>
      </c>
    </row>
    <row r="29" spans="1:18" x14ac:dyDescent="0.25">
      <c r="A29" s="2">
        <v>27</v>
      </c>
      <c r="B29" s="1" t="s">
        <v>31</v>
      </c>
      <c r="C29" s="2" t="s">
        <v>32</v>
      </c>
      <c r="D29" s="2">
        <v>1</v>
      </c>
      <c r="E29" s="7">
        <v>3586</v>
      </c>
      <c r="F29" s="7">
        <f t="shared" si="3"/>
        <v>3586</v>
      </c>
      <c r="G29" s="1">
        <v>1974</v>
      </c>
      <c r="H29" s="1">
        <v>2024</v>
      </c>
      <c r="I29" s="1">
        <f t="shared" si="4"/>
        <v>50</v>
      </c>
      <c r="J29" s="1">
        <v>10</v>
      </c>
      <c r="K29" s="6">
        <v>0.1</v>
      </c>
      <c r="L29" s="1">
        <f t="shared" si="2"/>
        <v>0.09</v>
      </c>
      <c r="M29" s="7">
        <f t="shared" si="5"/>
        <v>3586</v>
      </c>
      <c r="N29" s="7">
        <f t="shared" si="6"/>
        <v>3227.4</v>
      </c>
      <c r="O29" s="7">
        <f t="shared" si="7"/>
        <v>358.59999999999991</v>
      </c>
      <c r="P29" s="12">
        <v>0.1</v>
      </c>
      <c r="Q29" s="7">
        <f t="shared" si="8"/>
        <v>322.73999999999995</v>
      </c>
      <c r="R29" s="1" t="s">
        <v>68</v>
      </c>
    </row>
    <row r="30" spans="1:18" x14ac:dyDescent="0.25">
      <c r="A30" s="2">
        <v>28</v>
      </c>
      <c r="B30" s="1" t="s">
        <v>33</v>
      </c>
      <c r="C30" s="2" t="s">
        <v>5</v>
      </c>
      <c r="D30" s="2">
        <v>1</v>
      </c>
      <c r="E30" s="7">
        <v>2999</v>
      </c>
      <c r="F30" s="7">
        <f t="shared" si="3"/>
        <v>2999</v>
      </c>
      <c r="G30" s="1">
        <v>1974</v>
      </c>
      <c r="H30" s="1">
        <v>2024</v>
      </c>
      <c r="I30" s="1">
        <f t="shared" si="4"/>
        <v>50</v>
      </c>
      <c r="J30" s="1">
        <v>10</v>
      </c>
      <c r="K30" s="6">
        <v>0.1</v>
      </c>
      <c r="L30" s="1">
        <f t="shared" si="2"/>
        <v>0.09</v>
      </c>
      <c r="M30" s="7">
        <f t="shared" si="5"/>
        <v>2999</v>
      </c>
      <c r="N30" s="7">
        <f t="shared" si="6"/>
        <v>2699.0999999999995</v>
      </c>
      <c r="O30" s="7">
        <f t="shared" si="7"/>
        <v>299.90000000000055</v>
      </c>
      <c r="P30" s="12">
        <v>0.1</v>
      </c>
      <c r="Q30" s="7">
        <f t="shared" si="8"/>
        <v>269.91000000000048</v>
      </c>
      <c r="R30" s="4" t="s">
        <v>69</v>
      </c>
    </row>
    <row r="31" spans="1:18" x14ac:dyDescent="0.25">
      <c r="A31" s="2">
        <v>29</v>
      </c>
      <c r="B31" s="1" t="s">
        <v>34</v>
      </c>
      <c r="C31" s="2" t="s">
        <v>7</v>
      </c>
      <c r="D31" s="2">
        <v>1</v>
      </c>
      <c r="E31" s="7">
        <v>2499</v>
      </c>
      <c r="F31" s="7">
        <f t="shared" si="3"/>
        <v>2499</v>
      </c>
      <c r="G31" s="1">
        <v>1974</v>
      </c>
      <c r="H31" s="1">
        <v>2024</v>
      </c>
      <c r="I31" s="1">
        <f t="shared" si="4"/>
        <v>50</v>
      </c>
      <c r="J31" s="1">
        <v>5</v>
      </c>
      <c r="K31" s="6">
        <v>0.1</v>
      </c>
      <c r="L31" s="1">
        <f t="shared" si="2"/>
        <v>0.18</v>
      </c>
      <c r="M31" s="7">
        <f t="shared" si="5"/>
        <v>2499</v>
      </c>
      <c r="N31" s="7">
        <f t="shared" si="6"/>
        <v>2249.1</v>
      </c>
      <c r="O31" s="7">
        <f t="shared" si="7"/>
        <v>249.90000000000009</v>
      </c>
      <c r="P31" s="12">
        <v>0.1</v>
      </c>
      <c r="Q31" s="7">
        <f t="shared" si="8"/>
        <v>224.91000000000008</v>
      </c>
      <c r="R31" s="1" t="s">
        <v>70</v>
      </c>
    </row>
    <row r="32" spans="1:18" x14ac:dyDescent="0.25">
      <c r="A32" s="2">
        <v>30</v>
      </c>
      <c r="B32" s="1" t="s">
        <v>35</v>
      </c>
      <c r="C32" s="2" t="s">
        <v>5</v>
      </c>
      <c r="D32" s="2">
        <v>1</v>
      </c>
      <c r="E32" s="7">
        <v>2999</v>
      </c>
      <c r="F32" s="7">
        <f t="shared" si="3"/>
        <v>2999</v>
      </c>
      <c r="G32" s="1">
        <v>1974</v>
      </c>
      <c r="H32" s="1">
        <v>2024</v>
      </c>
      <c r="I32" s="1">
        <f t="shared" si="4"/>
        <v>50</v>
      </c>
      <c r="J32" s="1">
        <v>10</v>
      </c>
      <c r="K32" s="6">
        <v>0.1</v>
      </c>
      <c r="L32" s="1">
        <f t="shared" si="2"/>
        <v>0.09</v>
      </c>
      <c r="M32" s="7">
        <f t="shared" si="5"/>
        <v>2999</v>
      </c>
      <c r="N32" s="7">
        <f t="shared" si="6"/>
        <v>2699.0999999999995</v>
      </c>
      <c r="O32" s="7">
        <f t="shared" si="7"/>
        <v>299.90000000000055</v>
      </c>
      <c r="P32" s="12">
        <v>0.1</v>
      </c>
      <c r="Q32" s="7">
        <f t="shared" si="8"/>
        <v>269.91000000000048</v>
      </c>
      <c r="R32" s="1" t="s">
        <v>71</v>
      </c>
    </row>
    <row r="33" spans="1:18" x14ac:dyDescent="0.25">
      <c r="A33" s="2">
        <v>31</v>
      </c>
      <c r="B33" s="1" t="s">
        <v>35</v>
      </c>
      <c r="C33" s="2" t="s">
        <v>5</v>
      </c>
      <c r="D33" s="2">
        <v>1</v>
      </c>
      <c r="E33" s="7">
        <v>2999</v>
      </c>
      <c r="F33" s="7">
        <f t="shared" si="3"/>
        <v>2999</v>
      </c>
      <c r="G33" s="1">
        <v>1974</v>
      </c>
      <c r="H33" s="1">
        <v>2024</v>
      </c>
      <c r="I33" s="1">
        <f t="shared" si="4"/>
        <v>50</v>
      </c>
      <c r="J33" s="1">
        <v>10</v>
      </c>
      <c r="K33" s="6">
        <v>0.1</v>
      </c>
      <c r="L33" s="1">
        <f t="shared" si="2"/>
        <v>0.09</v>
      </c>
      <c r="M33" s="7">
        <f t="shared" si="5"/>
        <v>2999</v>
      </c>
      <c r="N33" s="7">
        <f t="shared" si="6"/>
        <v>2699.0999999999995</v>
      </c>
      <c r="O33" s="7">
        <f t="shared" si="7"/>
        <v>299.90000000000055</v>
      </c>
      <c r="P33" s="12">
        <v>0.1</v>
      </c>
      <c r="Q33" s="7">
        <f t="shared" si="8"/>
        <v>269.91000000000048</v>
      </c>
      <c r="R33" s="1" t="s">
        <v>71</v>
      </c>
    </row>
    <row r="34" spans="1:18" x14ac:dyDescent="0.25">
      <c r="A34" s="2">
        <v>32</v>
      </c>
      <c r="B34" s="1" t="s">
        <v>36</v>
      </c>
      <c r="C34" s="2" t="s">
        <v>7</v>
      </c>
      <c r="D34" s="2">
        <v>1</v>
      </c>
      <c r="E34" s="7">
        <v>855</v>
      </c>
      <c r="F34" s="7">
        <f t="shared" si="3"/>
        <v>855</v>
      </c>
      <c r="G34" s="1">
        <v>1974</v>
      </c>
      <c r="H34" s="1">
        <v>2024</v>
      </c>
      <c r="I34" s="1">
        <f t="shared" si="4"/>
        <v>50</v>
      </c>
      <c r="J34" s="1">
        <v>3</v>
      </c>
      <c r="K34" s="6">
        <v>0.1</v>
      </c>
      <c r="L34" s="1">
        <f t="shared" si="2"/>
        <v>0.3</v>
      </c>
      <c r="M34" s="7">
        <f t="shared" si="5"/>
        <v>855</v>
      </c>
      <c r="N34" s="7">
        <f t="shared" si="6"/>
        <v>769.5</v>
      </c>
      <c r="O34" s="7">
        <f t="shared" si="7"/>
        <v>85.5</v>
      </c>
      <c r="P34" s="12">
        <v>0.1</v>
      </c>
      <c r="Q34" s="7">
        <f t="shared" si="8"/>
        <v>76.95</v>
      </c>
      <c r="R34" s="1" t="s">
        <v>72</v>
      </c>
    </row>
    <row r="35" spans="1:18" x14ac:dyDescent="0.25">
      <c r="A35" s="2">
        <v>34</v>
      </c>
      <c r="B35" s="1" t="s">
        <v>38</v>
      </c>
      <c r="C35" s="2" t="s">
        <v>1</v>
      </c>
      <c r="D35" s="2">
        <v>1</v>
      </c>
      <c r="E35" s="7">
        <v>190000</v>
      </c>
      <c r="F35" s="7">
        <f t="shared" si="3"/>
        <v>190000</v>
      </c>
      <c r="G35" s="1">
        <v>1974</v>
      </c>
      <c r="H35" s="1">
        <v>2024</v>
      </c>
      <c r="I35" s="1">
        <f t="shared" si="4"/>
        <v>50</v>
      </c>
      <c r="J35" s="1">
        <v>10</v>
      </c>
      <c r="K35" s="6">
        <v>0.1</v>
      </c>
      <c r="L35" s="1">
        <f t="shared" si="2"/>
        <v>0.09</v>
      </c>
      <c r="M35" s="7">
        <f t="shared" si="5"/>
        <v>190000</v>
      </c>
      <c r="N35" s="7">
        <f t="shared" si="6"/>
        <v>171000</v>
      </c>
      <c r="O35" s="7">
        <f t="shared" si="7"/>
        <v>19000</v>
      </c>
      <c r="P35" s="12">
        <v>0.1</v>
      </c>
      <c r="Q35" s="7">
        <f t="shared" si="8"/>
        <v>17100</v>
      </c>
      <c r="R35" s="1" t="s">
        <v>73</v>
      </c>
    </row>
    <row r="36" spans="1:18" x14ac:dyDescent="0.25">
      <c r="M36" s="7"/>
      <c r="N36" s="7"/>
      <c r="O36" s="9">
        <f>SUM(O3:O35)</f>
        <v>727534.39999999991</v>
      </c>
      <c r="P36" s="9"/>
      <c r="Q36" s="9"/>
    </row>
  </sheetData>
  <hyperlinks>
    <hyperlink ref="R3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1"/>
  <sheetViews>
    <sheetView workbookViewId="0">
      <selection activeCell="A11" sqref="A11"/>
    </sheetView>
  </sheetViews>
  <sheetFormatPr defaultRowHeight="15" x14ac:dyDescent="0.25"/>
  <sheetData>
    <row r="7" spans="1:8" x14ac:dyDescent="0.25">
      <c r="H7">
        <f>(9*9)*6000</f>
        <v>486000</v>
      </c>
    </row>
    <row r="11" spans="1:8" x14ac:dyDescent="0.25">
      <c r="A11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Atul Gola</cp:lastModifiedBy>
  <dcterms:created xsi:type="dcterms:W3CDTF">2024-08-12T10:50:17Z</dcterms:created>
  <dcterms:modified xsi:type="dcterms:W3CDTF">2024-10-11T11:53:07Z</dcterms:modified>
</cp:coreProperties>
</file>