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Abhinav Chaturvedi's Assignments\In-Progress\VIS(2024-25)-PL512-458-631_ISGEC\Report\"/>
    </mc:Choice>
  </mc:AlternateContent>
  <xr:revisionPtr revIDLastSave="0" documentId="13_ncr:1_{56D7FA67-0C3B-4270-BFF7-3F33A9C792BF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Sheet1" sheetId="1" r:id="rId1"/>
    <sheet name="Sheet3" sheetId="3" r:id="rId2"/>
    <sheet name="Table 1" sheetId="4" r:id="rId3"/>
    <sheet name="Sheet2" sheetId="5" r:id="rId4"/>
  </sheets>
  <definedNames>
    <definedName name="_xlnm._FilterDatabase" localSheetId="0" hidden="1">Sheet1!$A$2:$H$16</definedName>
    <definedName name="_xlnm._FilterDatabase" localSheetId="2" hidden="1">'Table 1'!$A$3:$P$205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4" l="1"/>
  <c r="A5" i="4"/>
  <c r="A6" i="4" s="1"/>
  <c r="A7" i="4" s="1"/>
  <c r="A8" i="4" s="1"/>
  <c r="A9" i="4" s="1"/>
  <c r="A10" i="4" s="1"/>
  <c r="G208" i="4"/>
  <c r="O15" i="5"/>
  <c r="G18" i="5"/>
  <c r="R8" i="5"/>
  <c r="G16" i="5"/>
  <c r="I9" i="5"/>
  <c r="I8" i="5"/>
  <c r="H8" i="5"/>
  <c r="F4" i="5"/>
  <c r="H206" i="4"/>
  <c r="P206" i="4" s="1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P108" i="4" s="1"/>
  <c r="H107" i="4"/>
  <c r="H106" i="4"/>
  <c r="H105" i="4"/>
  <c r="H104" i="4"/>
  <c r="H103" i="4"/>
  <c r="H102" i="4"/>
  <c r="H101" i="4"/>
  <c r="H100" i="4"/>
  <c r="H99" i="4"/>
  <c r="H98" i="4"/>
  <c r="H97" i="4"/>
  <c r="H96" i="4"/>
  <c r="P96" i="4" s="1"/>
  <c r="H95" i="4"/>
  <c r="H94" i="4"/>
  <c r="H93" i="4"/>
  <c r="H92" i="4"/>
  <c r="P92" i="4" s="1"/>
  <c r="H91" i="4"/>
  <c r="H90" i="4"/>
  <c r="H89" i="4"/>
  <c r="H88" i="4"/>
  <c r="P88" i="4" s="1"/>
  <c r="H87" i="4"/>
  <c r="H86" i="4"/>
  <c r="H85" i="4"/>
  <c r="H84" i="4"/>
  <c r="P84" i="4" s="1"/>
  <c r="H83" i="4"/>
  <c r="H82" i="4"/>
  <c r="H81" i="4"/>
  <c r="H80" i="4"/>
  <c r="P80" i="4" s="1"/>
  <c r="H79" i="4"/>
  <c r="H78" i="4"/>
  <c r="H77" i="4"/>
  <c r="H76" i="4"/>
  <c r="P76" i="4" s="1"/>
  <c r="H75" i="4"/>
  <c r="H74" i="4"/>
  <c r="H73" i="4"/>
  <c r="H72" i="4"/>
  <c r="P72" i="4" s="1"/>
  <c r="H71" i="4"/>
  <c r="H70" i="4"/>
  <c r="H69" i="4"/>
  <c r="H68" i="4"/>
  <c r="P68" i="4" s="1"/>
  <c r="H67" i="4"/>
  <c r="H66" i="4"/>
  <c r="H65" i="4"/>
  <c r="H64" i="4"/>
  <c r="P64" i="4" s="1"/>
  <c r="H63" i="4"/>
  <c r="H62" i="4"/>
  <c r="H61" i="4"/>
  <c r="H60" i="4"/>
  <c r="P60" i="4" s="1"/>
  <c r="H59" i="4"/>
  <c r="H58" i="4"/>
  <c r="H57" i="4"/>
  <c r="H56" i="4"/>
  <c r="P56" i="4" s="1"/>
  <c r="H55" i="4"/>
  <c r="H54" i="4"/>
  <c r="H53" i="4"/>
  <c r="H52" i="4"/>
  <c r="P52" i="4" s="1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P36" i="4" s="1"/>
  <c r="H35" i="4"/>
  <c r="H34" i="4"/>
  <c r="H33" i="4"/>
  <c r="H32" i="4"/>
  <c r="H31" i="4"/>
  <c r="H30" i="4"/>
  <c r="H29" i="4"/>
  <c r="H28" i="4"/>
  <c r="P28" i="4" s="1"/>
  <c r="H27" i="4"/>
  <c r="H26" i="4"/>
  <c r="H25" i="4"/>
  <c r="H24" i="4"/>
  <c r="P24" i="4" s="1"/>
  <c r="H23" i="4"/>
  <c r="H22" i="4"/>
  <c r="H21" i="4"/>
  <c r="H20" i="4"/>
  <c r="P20" i="4" s="1"/>
  <c r="H19" i="4"/>
  <c r="H18" i="4"/>
  <c r="H17" i="4"/>
  <c r="H16" i="4"/>
  <c r="P16" i="4" s="1"/>
  <c r="H15" i="4"/>
  <c r="H14" i="4"/>
  <c r="H13" i="4"/>
  <c r="H12" i="4"/>
  <c r="P12" i="4" s="1"/>
  <c r="H11" i="4"/>
  <c r="H10" i="4"/>
  <c r="H9" i="4"/>
  <c r="P9" i="4" s="1"/>
  <c r="H8" i="4"/>
  <c r="P8" i="4" s="1"/>
  <c r="H7" i="4"/>
  <c r="H6" i="4"/>
  <c r="H5" i="4"/>
  <c r="H4" i="4"/>
  <c r="K2" i="4"/>
  <c r="L192" i="4"/>
  <c r="N192" i="4" s="1"/>
  <c r="L191" i="4"/>
  <c r="N191" i="4" s="1"/>
  <c r="L187" i="4"/>
  <c r="N187" i="4" s="1"/>
  <c r="L186" i="4"/>
  <c r="N186" i="4" s="1"/>
  <c r="L125" i="4"/>
  <c r="N125" i="4" s="1"/>
  <c r="L47" i="4"/>
  <c r="N47" i="4" s="1"/>
  <c r="L26" i="4"/>
  <c r="N26" i="4" s="1"/>
  <c r="L25" i="4"/>
  <c r="N25" i="4" s="1"/>
  <c r="L22" i="4"/>
  <c r="N22" i="4" s="1"/>
  <c r="L12" i="4"/>
  <c r="N12" i="4" s="1"/>
  <c r="L11" i="4"/>
  <c r="N11" i="4" s="1"/>
  <c r="L9" i="4"/>
  <c r="N9" i="4" s="1"/>
  <c r="L8" i="4"/>
  <c r="N8" i="4" s="1"/>
  <c r="L7" i="4"/>
  <c r="N7" i="4" s="1"/>
  <c r="L6" i="4"/>
  <c r="N6" i="4" s="1"/>
  <c r="L5" i="4"/>
  <c r="N5" i="4" s="1"/>
  <c r="L4" i="4"/>
  <c r="N4" i="4" s="1"/>
  <c r="H208" i="4" l="1"/>
  <c r="P100" i="4"/>
  <c r="P104" i="4"/>
  <c r="P32" i="4"/>
  <c r="P40" i="4"/>
  <c r="P44" i="4"/>
  <c r="P48" i="4"/>
  <c r="P112" i="4"/>
  <c r="P116" i="4"/>
  <c r="P120" i="4"/>
  <c r="P124" i="4"/>
  <c r="P128" i="4"/>
  <c r="P136" i="4"/>
  <c r="P140" i="4"/>
  <c r="P144" i="4"/>
  <c r="P152" i="4"/>
  <c r="P93" i="4"/>
  <c r="P189" i="4"/>
  <c r="P160" i="4"/>
  <c r="P162" i="4"/>
  <c r="P178" i="4"/>
  <c r="P194" i="4"/>
  <c r="P13" i="4"/>
  <c r="P29" i="4"/>
  <c r="P14" i="4"/>
  <c r="P18" i="4"/>
  <c r="P34" i="4"/>
  <c r="P50" i="4"/>
  <c r="P66" i="4"/>
  <c r="P82" i="4"/>
  <c r="P98" i="4"/>
  <c r="P125" i="4"/>
  <c r="P157" i="4"/>
  <c r="P114" i="4"/>
  <c r="P130" i="4"/>
  <c r="P146" i="4"/>
  <c r="P61" i="4"/>
  <c r="H2" i="4"/>
  <c r="P168" i="4"/>
  <c r="P176" i="4"/>
  <c r="P184" i="4"/>
  <c r="P192" i="4"/>
  <c r="P200" i="4"/>
  <c r="P45" i="4"/>
  <c r="P77" i="4"/>
  <c r="P109" i="4"/>
  <c r="P141" i="4"/>
  <c r="P173" i="4"/>
  <c r="P5" i="4"/>
  <c r="P17" i="4"/>
  <c r="P21" i="4"/>
  <c r="P25" i="4"/>
  <c r="P33" i="4"/>
  <c r="P37" i="4"/>
  <c r="P41" i="4"/>
  <c r="P49" i="4"/>
  <c r="P53" i="4"/>
  <c r="P57" i="4"/>
  <c r="P65" i="4"/>
  <c r="P69" i="4"/>
  <c r="P73" i="4"/>
  <c r="P81" i="4"/>
  <c r="P85" i="4"/>
  <c r="P89" i="4"/>
  <c r="P97" i="4"/>
  <c r="P101" i="4"/>
  <c r="P105" i="4"/>
  <c r="P113" i="4"/>
  <c r="P117" i="4"/>
  <c r="P121" i="4"/>
  <c r="P129" i="4"/>
  <c r="P133" i="4"/>
  <c r="P137" i="4"/>
  <c r="P145" i="4"/>
  <c r="P149" i="4"/>
  <c r="P153" i="4"/>
  <c r="P161" i="4"/>
  <c r="P165" i="4"/>
  <c r="P169" i="4"/>
  <c r="P177" i="4"/>
  <c r="P181" i="4"/>
  <c r="P185" i="4"/>
  <c r="P193" i="4"/>
  <c r="P197" i="4"/>
  <c r="P201" i="4"/>
  <c r="P205" i="4"/>
  <c r="P6" i="4"/>
  <c r="P10" i="4"/>
  <c r="P22" i="4"/>
  <c r="P26" i="4"/>
  <c r="P30" i="4"/>
  <c r="P38" i="4"/>
  <c r="P42" i="4"/>
  <c r="P46" i="4"/>
  <c r="P54" i="4"/>
  <c r="P58" i="4"/>
  <c r="P62" i="4"/>
  <c r="P70" i="4"/>
  <c r="P74" i="4"/>
  <c r="P78" i="4"/>
  <c r="P86" i="4"/>
  <c r="P90" i="4"/>
  <c r="P94" i="4"/>
  <c r="P102" i="4"/>
  <c r="P106" i="4"/>
  <c r="P110" i="4"/>
  <c r="P118" i="4"/>
  <c r="P122" i="4"/>
  <c r="P126" i="4"/>
  <c r="P134" i="4"/>
  <c r="P138" i="4"/>
  <c r="P142" i="4"/>
  <c r="P150" i="4"/>
  <c r="P154" i="4"/>
  <c r="P158" i="4"/>
  <c r="P166" i="4"/>
  <c r="P170" i="4"/>
  <c r="P174" i="4"/>
  <c r="P182" i="4"/>
  <c r="P186" i="4"/>
  <c r="P190" i="4"/>
  <c r="P198" i="4"/>
  <c r="P202" i="4"/>
  <c r="P132" i="4"/>
  <c r="P148" i="4"/>
  <c r="P156" i="4"/>
  <c r="P164" i="4"/>
  <c r="P172" i="4"/>
  <c r="P180" i="4"/>
  <c r="P188" i="4"/>
  <c r="P196" i="4"/>
  <c r="P204" i="4"/>
  <c r="P7" i="4"/>
  <c r="P11" i="4"/>
  <c r="P15" i="4"/>
  <c r="P19" i="4"/>
  <c r="P23" i="4"/>
  <c r="P27" i="4"/>
  <c r="P31" i="4"/>
  <c r="P35" i="4"/>
  <c r="P39" i="4"/>
  <c r="P43" i="4"/>
  <c r="P47" i="4"/>
  <c r="P51" i="4"/>
  <c r="P55" i="4"/>
  <c r="P59" i="4"/>
  <c r="P63" i="4"/>
  <c r="P67" i="4"/>
  <c r="P71" i="4"/>
  <c r="P75" i="4"/>
  <c r="P79" i="4"/>
  <c r="P83" i="4"/>
  <c r="P87" i="4"/>
  <c r="P91" i="4"/>
  <c r="P95" i="4"/>
  <c r="P99" i="4"/>
  <c r="P103" i="4"/>
  <c r="P107" i="4"/>
  <c r="P111" i="4"/>
  <c r="P115" i="4"/>
  <c r="P119" i="4"/>
  <c r="P123" i="4"/>
  <c r="P127" i="4"/>
  <c r="P131" i="4"/>
  <c r="P135" i="4"/>
  <c r="P139" i="4"/>
  <c r="P143" i="4"/>
  <c r="P147" i="4"/>
  <c r="P151" i="4"/>
  <c r="P155" i="4"/>
  <c r="P159" i="4"/>
  <c r="P163" i="4"/>
  <c r="P167" i="4"/>
  <c r="P171" i="4"/>
  <c r="P175" i="4"/>
  <c r="P179" i="4"/>
  <c r="P183" i="4"/>
  <c r="P187" i="4"/>
  <c r="P191" i="4"/>
  <c r="P195" i="4"/>
  <c r="P199" i="4"/>
  <c r="P203" i="4"/>
  <c r="P4" i="4"/>
  <c r="G2" i="4"/>
  <c r="N2" i="4"/>
  <c r="L2" i="4"/>
  <c r="P2" i="4" l="1"/>
  <c r="G17" i="5" s="1"/>
  <c r="G19" i="5" s="1"/>
  <c r="G20" i="5" s="1"/>
  <c r="G21" i="5" l="1"/>
  <c r="G22" i="5"/>
  <c r="G26" i="1" l="1"/>
  <c r="G25" i="1"/>
  <c r="G30" i="1"/>
  <c r="G24" i="1"/>
  <c r="G11" i="3"/>
  <c r="G12" i="3" s="1"/>
  <c r="C7" i="3"/>
  <c r="F12" i="3"/>
  <c r="M9" i="3"/>
  <c r="L9" i="3"/>
  <c r="K9" i="3"/>
  <c r="J9" i="3"/>
  <c r="I9" i="3"/>
  <c r="H9" i="3"/>
  <c r="G9" i="3"/>
  <c r="F9" i="3"/>
  <c r="N9" i="3" s="1"/>
  <c r="N8" i="3"/>
  <c r="C9" i="3"/>
  <c r="C5" i="3"/>
  <c r="C4" i="3"/>
  <c r="C3" i="3"/>
  <c r="G28" i="1" l="1"/>
  <c r="G29" i="1"/>
  <c r="G31" i="1" s="1"/>
  <c r="H11" i="3"/>
  <c r="H12" i="3" s="1"/>
  <c r="N9" i="1"/>
  <c r="O9" i="1" s="1"/>
  <c r="N8" i="1"/>
  <c r="O8" i="1" s="1"/>
  <c r="N7" i="1"/>
  <c r="O7" i="1" s="1"/>
  <c r="N6" i="1"/>
  <c r="O6" i="1" s="1"/>
  <c r="D21" i="1"/>
  <c r="C21" i="1" s="1"/>
  <c r="B21" i="1"/>
  <c r="H21" i="1" s="1"/>
  <c r="B20" i="1"/>
  <c r="H20" i="1" s="1"/>
  <c r="D20" i="1"/>
  <c r="C20" i="1" s="1"/>
  <c r="D19" i="1"/>
  <c r="C19" i="1" s="1"/>
  <c r="B19" i="1"/>
  <c r="H19" i="1" s="1"/>
  <c r="D18" i="1"/>
  <c r="G18" i="1" s="1"/>
  <c r="F18" i="1"/>
  <c r="F11" i="1"/>
  <c r="F6" i="1"/>
  <c r="D11" i="1"/>
  <c r="G11" i="1" s="1"/>
  <c r="D12" i="1"/>
  <c r="E12" i="1" s="1"/>
  <c r="H12" i="1" s="1"/>
  <c r="F12" i="1"/>
  <c r="G4" i="1"/>
  <c r="E4" i="1"/>
  <c r="H4" i="1" s="1"/>
  <c r="C4" i="1"/>
  <c r="F4" i="1" s="1"/>
  <c r="G5" i="1"/>
  <c r="E5" i="1"/>
  <c r="H5" i="1" s="1"/>
  <c r="C5" i="1"/>
  <c r="F5" i="1" s="1"/>
  <c r="C7" i="1"/>
  <c r="F7" i="1" s="1"/>
  <c r="E7" i="1"/>
  <c r="H7" i="1" s="1"/>
  <c r="G7" i="1"/>
  <c r="G14" i="1"/>
  <c r="E14" i="1"/>
  <c r="H14" i="1" s="1"/>
  <c r="C14" i="1"/>
  <c r="F14" i="1" s="1"/>
  <c r="G8" i="1"/>
  <c r="E8" i="1"/>
  <c r="H8" i="1" s="1"/>
  <c r="C8" i="1"/>
  <c r="F8" i="1" s="1"/>
  <c r="G16" i="1"/>
  <c r="E16" i="1"/>
  <c r="H16" i="1" s="1"/>
  <c r="C16" i="1"/>
  <c r="F16" i="1" s="1"/>
  <c r="G3" i="1"/>
  <c r="E3" i="1"/>
  <c r="H3" i="1" s="1"/>
  <c r="C3" i="1"/>
  <c r="F3" i="1" s="1"/>
  <c r="G10" i="1"/>
  <c r="E10" i="1"/>
  <c r="H10" i="1" s="1"/>
  <c r="C10" i="1"/>
  <c r="F10" i="1" s="1"/>
  <c r="F15" i="1"/>
  <c r="D15" i="1"/>
  <c r="E15" i="1" s="1"/>
  <c r="H15" i="1" s="1"/>
  <c r="F13" i="1"/>
  <c r="D13" i="1"/>
  <c r="E13" i="1" s="1"/>
  <c r="H13" i="1" s="1"/>
  <c r="D6" i="1"/>
  <c r="E6" i="1" s="1"/>
  <c r="H6" i="1" s="1"/>
  <c r="F19" i="1" l="1"/>
  <c r="E18" i="1"/>
  <c r="H18" i="1" s="1"/>
  <c r="G19" i="1"/>
  <c r="I11" i="3"/>
  <c r="F21" i="1"/>
  <c r="G21" i="1"/>
  <c r="G20" i="1"/>
  <c r="F20" i="1"/>
  <c r="G6" i="1"/>
  <c r="E11" i="1"/>
  <c r="H11" i="1" s="1"/>
  <c r="G12" i="1"/>
  <c r="G13" i="1"/>
  <c r="G15" i="1"/>
  <c r="J11" i="3" l="1"/>
  <c r="I12" i="3"/>
  <c r="K11" i="3" l="1"/>
  <c r="J12" i="3"/>
  <c r="L11" i="3" l="1"/>
  <c r="K12" i="3"/>
  <c r="M11" i="3" l="1"/>
  <c r="M12" i="3" s="1"/>
  <c r="F14" i="3" s="1"/>
  <c r="L12" i="3"/>
  <c r="A11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</calcChain>
</file>

<file path=xl/sharedStrings.xml><?xml version="1.0" encoding="utf-8"?>
<sst xmlns="http://schemas.openxmlformats.org/spreadsheetml/2006/main" count="693" uniqueCount="268">
  <si>
    <t>sqft</t>
  </si>
  <si>
    <t>sqyd</t>
  </si>
  <si>
    <t>sqm</t>
  </si>
  <si>
    <t>bank Colony</t>
  </si>
  <si>
    <t>Plot Area</t>
  </si>
  <si>
    <t>Rate</t>
  </si>
  <si>
    <t>per sqm</t>
  </si>
  <si>
    <t>per sqft</t>
  </si>
  <si>
    <t>per sqyd</t>
  </si>
  <si>
    <t>Asking Price</t>
  </si>
  <si>
    <t>Distance form Plant</t>
  </si>
  <si>
    <t>4 km</t>
  </si>
  <si>
    <t>Jammu Colony</t>
  </si>
  <si>
    <t>Veena Nagar</t>
  </si>
  <si>
    <t>Kansapur</t>
  </si>
  <si>
    <t>5.2 km</t>
  </si>
  <si>
    <t>Saharanpur Road</t>
  </si>
  <si>
    <t>Satsang Vihar</t>
  </si>
  <si>
    <t>Railway Road</t>
  </si>
  <si>
    <t>Azad Nagar</t>
  </si>
  <si>
    <t>Bank Colony</t>
  </si>
  <si>
    <t>Location</t>
  </si>
  <si>
    <t>https://www.99acres.com/industrial-land-plot-for-sale-in-rampura-industrial-area-yamuna-nagar-100-sq-yard-spid-E76953467</t>
  </si>
  <si>
    <t>https://www.realestateindia.com/property-detail/industrial-land-plot-for-sale-in-jagadhri-yamunanagar-2450-sq-yards-3-cr-1269119.htm</t>
  </si>
  <si>
    <t>https://www.yamunanagarproperties.com/sell/industrial-land-plot-jagadhri-yamunanagar_961875.htm</t>
  </si>
  <si>
    <t>https://www.smergers.com/business/industrial-land-assets-for-sale-in-jagadhri-india/59not/</t>
  </si>
  <si>
    <t>Alotment Rate</t>
  </si>
  <si>
    <t>YAMUNANAGAR IIDC</t>
  </si>
  <si>
    <t>YAMUNANAGAR PH-I &amp; II</t>
  </si>
  <si>
    <t>MANAKPUR - I</t>
  </si>
  <si>
    <t>MANAKPUR - PH- II</t>
  </si>
  <si>
    <t>Per sqm</t>
  </si>
  <si>
    <t>acre</t>
  </si>
  <si>
    <t>Y-1</t>
  </si>
  <si>
    <t>Y-2</t>
  </si>
  <si>
    <t>Y-3</t>
  </si>
  <si>
    <t>Y-4</t>
  </si>
  <si>
    <t>Y-5</t>
  </si>
  <si>
    <t>Y-6</t>
  </si>
  <si>
    <t>Y-7</t>
  </si>
  <si>
    <t>Y-8</t>
  </si>
  <si>
    <t>Sale Rate</t>
  </si>
  <si>
    <r>
      <rPr>
        <sz val="10"/>
        <rFont val="Calibri"/>
        <family val="1"/>
      </rPr>
      <t>Pressure Valve-1</t>
    </r>
  </si>
  <si>
    <r>
      <rPr>
        <sz val="10"/>
        <rFont val="Calibri"/>
        <family val="1"/>
      </rPr>
      <t>Pressure Valve-2</t>
    </r>
  </si>
  <si>
    <r>
      <rPr>
        <sz val="10"/>
        <rFont val="Calibri"/>
        <family val="1"/>
      </rPr>
      <t>Pressure Valve-3</t>
    </r>
  </si>
  <si>
    <r>
      <rPr>
        <sz val="10"/>
        <rFont val="Calibri"/>
        <family val="1"/>
      </rPr>
      <t>Pressure Valve-4</t>
    </r>
  </si>
  <si>
    <r>
      <rPr>
        <sz val="10"/>
        <rFont val="Calibri"/>
        <family val="1"/>
      </rPr>
      <t>Pressure Valve-5</t>
    </r>
  </si>
  <si>
    <r>
      <rPr>
        <sz val="10"/>
        <rFont val="Calibri"/>
        <family val="1"/>
      </rPr>
      <t>Pressure Valve-6</t>
    </r>
  </si>
  <si>
    <r>
      <rPr>
        <sz val="10"/>
        <rFont val="Calibri"/>
        <family val="1"/>
      </rPr>
      <t>New Assembly</t>
    </r>
  </si>
  <si>
    <r>
      <rPr>
        <sz val="10"/>
        <rFont val="Calibri"/>
        <family val="1"/>
      </rPr>
      <t>Security Post  1</t>
    </r>
  </si>
  <si>
    <r>
      <rPr>
        <sz val="10"/>
        <rFont val="Calibri"/>
        <family val="1"/>
      </rPr>
      <t>Water Treatment  Plant</t>
    </r>
  </si>
  <si>
    <r>
      <rPr>
        <sz val="10"/>
        <rFont val="Calibri"/>
        <family val="1"/>
      </rPr>
      <t>Proposed Gas Cylinder Godown</t>
    </r>
  </si>
  <si>
    <r>
      <rPr>
        <sz val="10"/>
        <rFont val="Calibri"/>
        <family val="1"/>
      </rPr>
      <t>Gas Cylinder Godown 1</t>
    </r>
  </si>
  <si>
    <r>
      <rPr>
        <sz val="10"/>
        <rFont val="Calibri"/>
        <family val="1"/>
      </rPr>
      <t>Gas Cylinder Godown 2</t>
    </r>
  </si>
  <si>
    <r>
      <rPr>
        <sz val="10"/>
        <rFont val="Calibri"/>
        <family val="1"/>
      </rPr>
      <t>New Preparation Shop</t>
    </r>
  </si>
  <si>
    <r>
      <rPr>
        <sz val="10"/>
        <rFont val="Calibri"/>
        <family val="1"/>
      </rPr>
      <t>Preparation Shop</t>
    </r>
  </si>
  <si>
    <r>
      <rPr>
        <sz val="10"/>
        <rFont val="Calibri"/>
        <family val="1"/>
      </rPr>
      <t>Iron Store</t>
    </r>
  </si>
  <si>
    <r>
      <rPr>
        <sz val="10"/>
        <rFont val="Calibri"/>
        <family val="1"/>
      </rPr>
      <t>Pipe Shop</t>
    </r>
  </si>
  <si>
    <r>
      <rPr>
        <sz val="10"/>
        <rFont val="Calibri"/>
        <family val="1"/>
      </rPr>
      <t>New Tube Shop 1</t>
    </r>
  </si>
  <si>
    <r>
      <rPr>
        <sz val="10"/>
        <rFont val="Calibri"/>
        <family val="1"/>
      </rPr>
      <t>New Tube Shop 2</t>
    </r>
  </si>
  <si>
    <r>
      <rPr>
        <sz val="10"/>
        <rFont val="Calibri"/>
        <family val="1"/>
      </rPr>
      <t>Pipe Shop -2</t>
    </r>
  </si>
  <si>
    <r>
      <rPr>
        <sz val="10"/>
        <rFont val="Calibri"/>
        <family val="1"/>
      </rPr>
      <t>Container Shop</t>
    </r>
  </si>
  <si>
    <r>
      <rPr>
        <sz val="10"/>
        <rFont val="Calibri"/>
        <family val="1"/>
      </rPr>
      <t>Container Paint Shop</t>
    </r>
  </si>
  <si>
    <r>
      <rPr>
        <sz val="10"/>
        <rFont val="Calibri"/>
        <family val="1"/>
      </rPr>
      <t>Old Fabrication(MBD Shop-1)</t>
    </r>
  </si>
  <si>
    <r>
      <rPr>
        <sz val="10"/>
        <rFont val="Calibri"/>
        <family val="1"/>
      </rPr>
      <t>Old Fabrication</t>
    </r>
  </si>
  <si>
    <r>
      <rPr>
        <sz val="10"/>
        <rFont val="Calibri"/>
        <family val="1"/>
      </rPr>
      <t>Foundary Shop 1</t>
    </r>
  </si>
  <si>
    <r>
      <rPr>
        <sz val="10"/>
        <rFont val="Calibri"/>
        <family val="1"/>
      </rPr>
      <t>Foundary Shop 2</t>
    </r>
  </si>
  <si>
    <r>
      <rPr>
        <sz val="10"/>
        <rFont val="Calibri"/>
        <family val="1"/>
      </rPr>
      <t>Foundary Shop 3</t>
    </r>
  </si>
  <si>
    <r>
      <rPr>
        <sz val="10"/>
        <rFont val="Calibri"/>
        <family val="1"/>
      </rPr>
      <t>Foundary Shop 4</t>
    </r>
  </si>
  <si>
    <r>
      <rPr>
        <sz val="10"/>
        <rFont val="Calibri"/>
        <family val="1"/>
      </rPr>
      <t>Foundary Shop 5</t>
    </r>
  </si>
  <si>
    <r>
      <rPr>
        <sz val="10"/>
        <rFont val="Calibri"/>
        <family val="1"/>
      </rPr>
      <t>Foundary Office</t>
    </r>
  </si>
  <si>
    <r>
      <rPr>
        <sz val="10"/>
        <rFont val="Calibri"/>
        <family val="1"/>
      </rPr>
      <t>Foundary Shop Office</t>
    </r>
  </si>
  <si>
    <r>
      <rPr>
        <sz val="10"/>
        <rFont val="Calibri"/>
        <family val="1"/>
      </rPr>
      <t>MBD New Shop 1</t>
    </r>
  </si>
  <si>
    <r>
      <rPr>
        <sz val="10"/>
        <rFont val="Calibri"/>
        <family val="1"/>
      </rPr>
      <t>MBD New Shop 2</t>
    </r>
  </si>
  <si>
    <r>
      <rPr>
        <sz val="10"/>
        <rFont val="Calibri"/>
        <family val="1"/>
      </rPr>
      <t>MBD Office</t>
    </r>
  </si>
  <si>
    <r>
      <rPr>
        <sz val="10"/>
        <rFont val="Calibri"/>
        <family val="1"/>
      </rPr>
      <t>Toilet 1</t>
    </r>
  </si>
  <si>
    <r>
      <rPr>
        <sz val="10"/>
        <rFont val="Calibri"/>
        <family val="1"/>
      </rPr>
      <t>Toilet 2</t>
    </r>
  </si>
  <si>
    <r>
      <rPr>
        <sz val="10"/>
        <rFont val="Calibri"/>
        <family val="1"/>
      </rPr>
      <t>Toilet 3</t>
    </r>
  </si>
  <si>
    <r>
      <rPr>
        <sz val="10"/>
        <rFont val="Calibri"/>
        <family val="1"/>
      </rPr>
      <t>Toilet 4</t>
    </r>
  </si>
  <si>
    <r>
      <rPr>
        <sz val="10"/>
        <rFont val="Calibri"/>
        <family val="1"/>
      </rPr>
      <t>Toilet 5</t>
    </r>
  </si>
  <si>
    <r>
      <rPr>
        <sz val="10"/>
        <rFont val="Calibri"/>
        <family val="1"/>
      </rPr>
      <t>Toilet 6</t>
    </r>
  </si>
  <si>
    <r>
      <rPr>
        <sz val="10"/>
        <rFont val="Calibri"/>
        <family val="1"/>
      </rPr>
      <t>Toilet 7</t>
    </r>
  </si>
  <si>
    <r>
      <rPr>
        <sz val="10"/>
        <rFont val="Calibri"/>
        <family val="1"/>
      </rPr>
      <t>Toilet 8</t>
    </r>
  </si>
  <si>
    <r>
      <rPr>
        <sz val="10"/>
        <rFont val="Calibri"/>
        <family val="1"/>
      </rPr>
      <t>Toilet 9</t>
    </r>
  </si>
  <si>
    <r>
      <rPr>
        <sz val="10"/>
        <rFont val="Calibri"/>
        <family val="1"/>
      </rPr>
      <t>Toilet 10</t>
    </r>
  </si>
  <si>
    <r>
      <rPr>
        <sz val="10"/>
        <rFont val="Calibri"/>
        <family val="1"/>
      </rPr>
      <t>Toilet  11</t>
    </r>
  </si>
  <si>
    <r>
      <rPr>
        <sz val="10"/>
        <rFont val="Calibri"/>
        <family val="1"/>
      </rPr>
      <t>Toilet 12</t>
    </r>
  </si>
  <si>
    <r>
      <rPr>
        <sz val="10"/>
        <rFont val="Calibri"/>
        <family val="1"/>
      </rPr>
      <t>Toilet 13</t>
    </r>
  </si>
  <si>
    <r>
      <rPr>
        <sz val="10"/>
        <rFont val="Calibri"/>
        <family val="1"/>
      </rPr>
      <t>Building 1</t>
    </r>
  </si>
  <si>
    <r>
      <rPr>
        <sz val="10"/>
        <rFont val="Calibri"/>
        <family val="1"/>
      </rPr>
      <t>Building 2</t>
    </r>
  </si>
  <si>
    <r>
      <rPr>
        <sz val="10"/>
        <rFont val="Calibri"/>
        <family val="1"/>
      </rPr>
      <t>Building 3</t>
    </r>
  </si>
  <si>
    <r>
      <rPr>
        <sz val="10"/>
        <rFont val="Calibri"/>
        <family val="1"/>
      </rPr>
      <t>Building 4</t>
    </r>
  </si>
  <si>
    <r>
      <rPr>
        <sz val="10"/>
        <rFont val="Calibri"/>
        <family val="1"/>
      </rPr>
      <t>Building 5</t>
    </r>
  </si>
  <si>
    <r>
      <rPr>
        <sz val="10"/>
        <rFont val="Calibri"/>
        <family val="1"/>
      </rPr>
      <t>Building 6</t>
    </r>
  </si>
  <si>
    <r>
      <rPr>
        <sz val="10"/>
        <rFont val="Calibri"/>
        <family val="1"/>
      </rPr>
      <t>Store 1</t>
    </r>
  </si>
  <si>
    <r>
      <rPr>
        <sz val="10"/>
        <rFont val="Calibri"/>
        <family val="1"/>
      </rPr>
      <t>Store 2</t>
    </r>
  </si>
  <si>
    <r>
      <rPr>
        <sz val="10"/>
        <rFont val="Calibri"/>
        <family val="1"/>
      </rPr>
      <t>Store 3</t>
    </r>
  </si>
  <si>
    <r>
      <rPr>
        <sz val="10"/>
        <rFont val="Calibri"/>
        <family val="1"/>
      </rPr>
      <t>Store 4</t>
    </r>
  </si>
  <si>
    <r>
      <rPr>
        <sz val="10"/>
        <rFont val="Calibri"/>
        <family val="1"/>
      </rPr>
      <t>Store 5</t>
    </r>
  </si>
  <si>
    <r>
      <rPr>
        <sz val="10"/>
        <rFont val="Calibri"/>
        <family val="1"/>
      </rPr>
      <t>Store 6</t>
    </r>
  </si>
  <si>
    <r>
      <rPr>
        <sz val="10"/>
        <rFont val="Calibri"/>
        <family val="1"/>
      </rPr>
      <t>S.S. Store</t>
    </r>
  </si>
  <si>
    <r>
      <rPr>
        <sz val="10"/>
        <rFont val="Calibri"/>
        <family val="1"/>
      </rPr>
      <t>Building Store</t>
    </r>
  </si>
  <si>
    <r>
      <rPr>
        <sz val="10"/>
        <rFont val="Calibri"/>
        <family val="1"/>
      </rPr>
      <t>DD Store</t>
    </r>
  </si>
  <si>
    <r>
      <rPr>
        <sz val="10"/>
        <rFont val="Calibri"/>
        <family val="1"/>
      </rPr>
      <t>Chemical Store</t>
    </r>
  </si>
  <si>
    <r>
      <rPr>
        <sz val="10"/>
        <rFont val="Calibri"/>
        <family val="1"/>
      </rPr>
      <t>Main Store</t>
    </r>
  </si>
  <si>
    <r>
      <rPr>
        <sz val="10"/>
        <rFont val="Calibri"/>
        <family val="1"/>
      </rPr>
      <t>Paint Store</t>
    </r>
  </si>
  <si>
    <r>
      <rPr>
        <sz val="10"/>
        <rFont val="Calibri"/>
        <family val="1"/>
      </rPr>
      <t>Fastener Store</t>
    </r>
  </si>
  <si>
    <r>
      <rPr>
        <sz val="10"/>
        <rFont val="Calibri"/>
        <family val="1"/>
      </rPr>
      <t>Shed 1</t>
    </r>
  </si>
  <si>
    <r>
      <rPr>
        <sz val="10"/>
        <rFont val="Calibri"/>
        <family val="1"/>
      </rPr>
      <t>Shed 2</t>
    </r>
  </si>
  <si>
    <r>
      <rPr>
        <sz val="10"/>
        <rFont val="Calibri"/>
        <family val="1"/>
      </rPr>
      <t>Shed 3</t>
    </r>
  </si>
  <si>
    <r>
      <rPr>
        <sz val="10"/>
        <rFont val="Calibri"/>
        <family val="1"/>
      </rPr>
      <t>Shed 4</t>
    </r>
  </si>
  <si>
    <r>
      <rPr>
        <sz val="10"/>
        <rFont val="Calibri"/>
        <family val="1"/>
      </rPr>
      <t>Shed 5</t>
    </r>
  </si>
  <si>
    <r>
      <rPr>
        <sz val="10"/>
        <rFont val="Calibri"/>
        <family val="1"/>
      </rPr>
      <t>Shed 6</t>
    </r>
  </si>
  <si>
    <r>
      <rPr>
        <sz val="10"/>
        <rFont val="Calibri"/>
        <family val="1"/>
      </rPr>
      <t>Shed 7</t>
    </r>
  </si>
  <si>
    <r>
      <rPr>
        <sz val="10"/>
        <rFont val="Calibri"/>
        <family val="1"/>
      </rPr>
      <t>Shed 8</t>
    </r>
  </si>
  <si>
    <r>
      <rPr>
        <sz val="10"/>
        <rFont val="Calibri"/>
        <family val="1"/>
      </rPr>
      <t>Shed 9</t>
    </r>
  </si>
  <si>
    <r>
      <rPr>
        <sz val="10"/>
        <rFont val="Calibri"/>
        <family val="1"/>
      </rPr>
      <t>Shed 10</t>
    </r>
  </si>
  <si>
    <r>
      <rPr>
        <sz val="10"/>
        <rFont val="Calibri"/>
        <family val="1"/>
      </rPr>
      <t>Shed 11</t>
    </r>
  </si>
  <si>
    <r>
      <rPr>
        <sz val="10"/>
        <rFont val="Calibri"/>
        <family val="1"/>
      </rPr>
      <t>Shed 12</t>
    </r>
  </si>
  <si>
    <r>
      <rPr>
        <sz val="10"/>
        <rFont val="Calibri"/>
        <family val="1"/>
      </rPr>
      <t>Shed 13</t>
    </r>
  </si>
  <si>
    <r>
      <rPr>
        <sz val="10"/>
        <rFont val="Calibri"/>
        <family val="1"/>
      </rPr>
      <t>Adda Sheds</t>
    </r>
  </si>
  <si>
    <r>
      <rPr>
        <sz val="10"/>
        <rFont val="Calibri"/>
        <family val="1"/>
      </rPr>
      <t>Ambulance Shed</t>
    </r>
  </si>
  <si>
    <r>
      <rPr>
        <sz val="10"/>
        <rFont val="Calibri"/>
        <family val="1"/>
      </rPr>
      <t>P.V.D Quality</t>
    </r>
  </si>
  <si>
    <r>
      <rPr>
        <sz val="10"/>
        <rFont val="Calibri"/>
        <family val="1"/>
      </rPr>
      <t>P.V.D Industry</t>
    </r>
  </si>
  <si>
    <r>
      <rPr>
        <sz val="10"/>
        <rFont val="Calibri"/>
        <family val="1"/>
      </rPr>
      <t>Power Control Centre</t>
    </r>
  </si>
  <si>
    <r>
      <rPr>
        <sz val="10"/>
        <rFont val="Calibri"/>
        <family val="1"/>
      </rPr>
      <t>Power House</t>
    </r>
  </si>
  <si>
    <r>
      <rPr>
        <sz val="10"/>
        <rFont val="Calibri"/>
        <family val="1"/>
      </rPr>
      <t>Power House Ped</t>
    </r>
  </si>
  <si>
    <r>
      <rPr>
        <sz val="10"/>
        <rFont val="Calibri"/>
        <family val="1"/>
      </rPr>
      <t>Canteen 1</t>
    </r>
  </si>
  <si>
    <r>
      <rPr>
        <sz val="10"/>
        <rFont val="Calibri"/>
        <family val="1"/>
      </rPr>
      <t>Canteen 2</t>
    </r>
  </si>
  <si>
    <r>
      <rPr>
        <sz val="10"/>
        <rFont val="Calibri"/>
        <family val="1"/>
      </rPr>
      <t>Canteen 3</t>
    </r>
  </si>
  <si>
    <r>
      <rPr>
        <sz val="10"/>
        <rFont val="Calibri"/>
        <family val="1"/>
      </rPr>
      <t>Canteen 4</t>
    </r>
  </si>
  <si>
    <r>
      <rPr>
        <sz val="10"/>
        <rFont val="Calibri"/>
        <family val="1"/>
      </rPr>
      <t>LPG Godown</t>
    </r>
  </si>
  <si>
    <r>
      <rPr>
        <sz val="10"/>
        <rFont val="Calibri"/>
        <family val="1"/>
      </rPr>
      <t>Gas Godown</t>
    </r>
  </si>
  <si>
    <r>
      <rPr>
        <sz val="10"/>
        <rFont val="Calibri"/>
        <family val="1"/>
      </rPr>
      <t>Cement Godown</t>
    </r>
  </si>
  <si>
    <r>
      <rPr>
        <sz val="10"/>
        <rFont val="Calibri"/>
        <family val="1"/>
      </rPr>
      <t>Blasting Room</t>
    </r>
  </si>
  <si>
    <r>
      <rPr>
        <sz val="10"/>
        <rFont val="Calibri"/>
        <family val="1"/>
      </rPr>
      <t>Painting Room</t>
    </r>
  </si>
  <si>
    <r>
      <rPr>
        <sz val="10"/>
        <rFont val="Calibri"/>
        <family val="1"/>
      </rPr>
      <t>Cobalt Room</t>
    </r>
  </si>
  <si>
    <r>
      <rPr>
        <sz val="10"/>
        <rFont val="Calibri"/>
        <family val="1"/>
      </rPr>
      <t>Meter Room</t>
    </r>
  </si>
  <si>
    <r>
      <rPr>
        <sz val="10"/>
        <rFont val="Calibri"/>
        <family val="1"/>
      </rPr>
      <t>PED Offices Extension</t>
    </r>
  </si>
  <si>
    <r>
      <rPr>
        <sz val="10"/>
        <rFont val="Calibri"/>
        <family val="1"/>
      </rPr>
      <t>X-Ray Room</t>
    </r>
  </si>
  <si>
    <r>
      <rPr>
        <sz val="10"/>
        <rFont val="Calibri"/>
        <family val="1"/>
      </rPr>
      <t>P.V.D Office</t>
    </r>
  </si>
  <si>
    <r>
      <rPr>
        <sz val="10"/>
        <rFont val="Calibri"/>
        <family val="1"/>
      </rPr>
      <t>Hall 1</t>
    </r>
  </si>
  <si>
    <r>
      <rPr>
        <sz val="10"/>
        <rFont val="Calibri"/>
        <family val="1"/>
      </rPr>
      <t>Hall 2</t>
    </r>
  </si>
  <si>
    <r>
      <rPr>
        <sz val="10"/>
        <rFont val="Calibri"/>
        <family val="1"/>
      </rPr>
      <t>IA&amp;E Office</t>
    </r>
  </si>
  <si>
    <r>
      <rPr>
        <sz val="10"/>
        <rFont val="Calibri"/>
        <family val="1"/>
      </rPr>
      <t>Accounts</t>
    </r>
  </si>
  <si>
    <r>
      <rPr>
        <sz val="10"/>
        <rFont val="Calibri"/>
        <family val="1"/>
      </rPr>
      <t>MD Office</t>
    </r>
  </si>
  <si>
    <r>
      <rPr>
        <sz val="10"/>
        <rFont val="Calibri"/>
        <family val="1"/>
      </rPr>
      <t>Office</t>
    </r>
  </si>
  <si>
    <r>
      <rPr>
        <sz val="10"/>
        <rFont val="Calibri"/>
        <family val="1"/>
      </rPr>
      <t>Commercial</t>
    </r>
  </si>
  <si>
    <r>
      <rPr>
        <sz val="10"/>
        <rFont val="Calibri"/>
        <family val="1"/>
      </rPr>
      <t>Purchase</t>
    </r>
  </si>
  <si>
    <r>
      <rPr>
        <sz val="10"/>
        <rFont val="Calibri"/>
        <family val="1"/>
      </rPr>
      <t>Tool Room</t>
    </r>
  </si>
  <si>
    <r>
      <rPr>
        <sz val="10"/>
        <rFont val="Calibri"/>
        <family val="1"/>
      </rPr>
      <t>Battery Room</t>
    </r>
  </si>
  <si>
    <r>
      <rPr>
        <sz val="10"/>
        <rFont val="Calibri"/>
        <family val="1"/>
      </rPr>
      <t>Switch Room</t>
    </r>
  </si>
  <si>
    <r>
      <rPr>
        <sz val="10"/>
        <rFont val="Calibri"/>
        <family val="1"/>
      </rPr>
      <t>Assembly Room</t>
    </r>
  </si>
  <si>
    <r>
      <rPr>
        <sz val="10"/>
        <rFont val="Calibri"/>
        <family val="1"/>
      </rPr>
      <t>Comp. With DG Set Room</t>
    </r>
  </si>
  <si>
    <r>
      <rPr>
        <sz val="10"/>
        <rFont val="Calibri"/>
        <family val="1"/>
      </rPr>
      <t>Ambulance Room</t>
    </r>
  </si>
  <si>
    <r>
      <rPr>
        <sz val="10"/>
        <rFont val="Calibri"/>
        <family val="1"/>
      </rPr>
      <t>Work Administration Offices</t>
    </r>
  </si>
  <si>
    <r>
      <rPr>
        <sz val="10"/>
        <rFont val="Calibri"/>
        <family val="1"/>
      </rPr>
      <t>Time Office</t>
    </r>
  </si>
  <si>
    <r>
      <rPr>
        <sz val="10"/>
        <rFont val="Calibri"/>
        <family val="1"/>
      </rPr>
      <t>LLOYD'D Office</t>
    </r>
  </si>
  <si>
    <r>
      <rPr>
        <sz val="10"/>
        <rFont val="Calibri"/>
        <family val="1"/>
      </rPr>
      <t>Register Office</t>
    </r>
  </si>
  <si>
    <r>
      <rPr>
        <sz val="10"/>
        <rFont val="Calibri"/>
        <family val="1"/>
      </rPr>
      <t>Dust Free Office</t>
    </r>
  </si>
  <si>
    <r>
      <rPr>
        <sz val="10"/>
        <rFont val="Calibri"/>
        <family val="1"/>
      </rPr>
      <t>R&amp;D ISGEC Office</t>
    </r>
  </si>
  <si>
    <r>
      <rPr>
        <sz val="10"/>
        <rFont val="Calibri"/>
        <family val="1"/>
      </rPr>
      <t xml:space="preserve">Office Building Electrode Issue
</t>
    </r>
    <r>
      <rPr>
        <sz val="10"/>
        <rFont val="Calibri"/>
        <family val="1"/>
      </rPr>
      <t>Cabin and Toilets</t>
    </r>
  </si>
  <si>
    <r>
      <rPr>
        <sz val="10"/>
        <rFont val="Calibri"/>
        <family val="1"/>
      </rPr>
      <t>Syndicate Office 1</t>
    </r>
  </si>
  <si>
    <r>
      <rPr>
        <sz val="10"/>
        <rFont val="Calibri"/>
        <family val="1"/>
      </rPr>
      <t>Syndicate Office 2</t>
    </r>
  </si>
  <si>
    <r>
      <rPr>
        <sz val="10"/>
        <rFont val="Calibri"/>
        <family val="1"/>
      </rPr>
      <t>Syndicate Office 3</t>
    </r>
  </si>
  <si>
    <r>
      <rPr>
        <sz val="10"/>
        <rFont val="Calibri"/>
        <family val="1"/>
      </rPr>
      <t>State Bank</t>
    </r>
  </si>
  <si>
    <r>
      <rPr>
        <sz val="10"/>
        <rFont val="Calibri"/>
        <family val="1"/>
      </rPr>
      <t>Shop 1</t>
    </r>
  </si>
  <si>
    <r>
      <rPr>
        <sz val="10"/>
        <rFont val="Calibri"/>
        <family val="1"/>
      </rPr>
      <t>Shop 2</t>
    </r>
  </si>
  <si>
    <r>
      <rPr>
        <sz val="10"/>
        <rFont val="Calibri"/>
        <family val="1"/>
      </rPr>
      <t>Shop 3</t>
    </r>
  </si>
  <si>
    <r>
      <rPr>
        <sz val="10"/>
        <rFont val="Calibri"/>
        <family val="1"/>
      </rPr>
      <t>Lean to Machine Shop</t>
    </r>
  </si>
  <si>
    <r>
      <rPr>
        <sz val="10"/>
        <rFont val="Calibri"/>
        <family val="1"/>
      </rPr>
      <t>Punching 1</t>
    </r>
  </si>
  <si>
    <r>
      <rPr>
        <sz val="10"/>
        <rFont val="Calibri"/>
        <family val="1"/>
      </rPr>
      <t>Punching 2</t>
    </r>
  </si>
  <si>
    <r>
      <rPr>
        <sz val="10"/>
        <rFont val="Calibri"/>
        <family val="1"/>
      </rPr>
      <t>Punching 3</t>
    </r>
  </si>
  <si>
    <r>
      <rPr>
        <sz val="10"/>
        <rFont val="Calibri"/>
        <family val="1"/>
      </rPr>
      <t>Diesel Tank Storage</t>
    </r>
  </si>
  <si>
    <r>
      <rPr>
        <sz val="10"/>
        <rFont val="Calibri"/>
        <family val="1"/>
      </rPr>
      <t>Diesel Storage Site</t>
    </r>
  </si>
  <si>
    <r>
      <rPr>
        <sz val="10"/>
        <rFont val="Calibri"/>
        <family val="1"/>
      </rPr>
      <t>E Waste Site</t>
    </r>
  </si>
  <si>
    <r>
      <rPr>
        <sz val="10"/>
        <rFont val="Calibri"/>
        <family val="1"/>
      </rPr>
      <t>Common Service Deptt.</t>
    </r>
  </si>
  <si>
    <r>
      <rPr>
        <sz val="10"/>
        <rFont val="Calibri"/>
        <family val="1"/>
      </rPr>
      <t>PED Maint. Deptt.</t>
    </r>
  </si>
  <si>
    <r>
      <rPr>
        <sz val="10"/>
        <rFont val="Calibri"/>
        <family val="1"/>
      </rPr>
      <t>Inspection Deptt.</t>
    </r>
  </si>
  <si>
    <r>
      <rPr>
        <sz val="10"/>
        <rFont val="Calibri"/>
        <family val="1"/>
      </rPr>
      <t>Shipping &amp; Transport</t>
    </r>
  </si>
  <si>
    <r>
      <rPr>
        <sz val="10"/>
        <rFont val="Calibri"/>
        <family val="1"/>
      </rPr>
      <t>ADDA Transport</t>
    </r>
  </si>
  <si>
    <r>
      <rPr>
        <sz val="10"/>
        <rFont val="Calibri"/>
        <family val="1"/>
      </rPr>
      <t>Blasting Foundation</t>
    </r>
  </si>
  <si>
    <r>
      <rPr>
        <sz val="10"/>
        <rFont val="Calibri"/>
        <family val="1"/>
      </rPr>
      <t>Spot Blasting</t>
    </r>
  </si>
  <si>
    <r>
      <rPr>
        <sz val="10"/>
        <rFont val="Calibri"/>
        <family val="1"/>
      </rPr>
      <t>Shot Blasting</t>
    </r>
  </si>
  <si>
    <r>
      <rPr>
        <sz val="10"/>
        <rFont val="Calibri"/>
        <family val="1"/>
      </rPr>
      <t>Transformer Centre</t>
    </r>
  </si>
  <si>
    <r>
      <rPr>
        <sz val="10"/>
        <rFont val="Calibri"/>
        <family val="1"/>
      </rPr>
      <t>Telephone Exchange</t>
    </r>
  </si>
  <si>
    <r>
      <rPr>
        <sz val="10"/>
        <rFont val="Calibri"/>
        <family val="1"/>
      </rPr>
      <t>Air Compressor</t>
    </r>
  </si>
  <si>
    <r>
      <rPr>
        <sz val="10"/>
        <rFont val="Calibri"/>
        <family val="1"/>
      </rPr>
      <t>Container Shop Air Compressor</t>
    </r>
  </si>
  <si>
    <r>
      <rPr>
        <sz val="10"/>
        <rFont val="Calibri"/>
        <family val="1"/>
      </rPr>
      <t>MBD Power</t>
    </r>
  </si>
  <si>
    <r>
      <rPr>
        <sz val="10"/>
        <rFont val="Calibri"/>
        <family val="1"/>
      </rPr>
      <t>Reception</t>
    </r>
  </si>
  <si>
    <r>
      <rPr>
        <sz val="10"/>
        <rFont val="Calibri"/>
        <family val="1"/>
      </rPr>
      <t>Cashier</t>
    </r>
  </si>
  <si>
    <r>
      <rPr>
        <sz val="10"/>
        <rFont val="Calibri"/>
        <family val="1"/>
      </rPr>
      <t>Visitors</t>
    </r>
  </si>
  <si>
    <r>
      <rPr>
        <sz val="10"/>
        <rFont val="Calibri"/>
        <family val="1"/>
      </rPr>
      <t>Workman Shelter</t>
    </r>
  </si>
  <si>
    <r>
      <rPr>
        <sz val="10"/>
        <rFont val="Calibri"/>
        <family val="1"/>
      </rPr>
      <t>Vaccum Packing Section</t>
    </r>
  </si>
  <si>
    <r>
      <rPr>
        <sz val="10"/>
        <rFont val="Calibri"/>
        <family val="1"/>
      </rPr>
      <t>Hazardous Waste Storage Area</t>
    </r>
  </si>
  <si>
    <r>
      <rPr>
        <sz val="10"/>
        <rFont val="Calibri"/>
        <family val="1"/>
      </rPr>
      <t>Common Service</t>
    </r>
  </si>
  <si>
    <r>
      <rPr>
        <sz val="10"/>
        <rFont val="Calibri"/>
        <family val="1"/>
      </rPr>
      <t>Automobile Workshop</t>
    </r>
  </si>
  <si>
    <r>
      <rPr>
        <sz val="10"/>
        <rFont val="Calibri"/>
        <family val="1"/>
      </rPr>
      <t>Practical Trainning Centre</t>
    </r>
  </si>
  <si>
    <r>
      <rPr>
        <sz val="10"/>
        <rFont val="Calibri"/>
        <family val="1"/>
      </rPr>
      <t>Container Loader</t>
    </r>
  </si>
  <si>
    <r>
      <rPr>
        <sz val="10"/>
        <rFont val="Calibri"/>
        <family val="1"/>
      </rPr>
      <t>Tool Issue</t>
    </r>
  </si>
  <si>
    <r>
      <rPr>
        <sz val="10"/>
        <rFont val="Calibri"/>
        <family val="1"/>
      </rPr>
      <t>Utility</t>
    </r>
  </si>
  <si>
    <r>
      <rPr>
        <sz val="10"/>
        <rFont val="Calibri"/>
        <family val="1"/>
      </rPr>
      <t>Car Parking Area</t>
    </r>
  </si>
  <si>
    <r>
      <rPr>
        <sz val="10"/>
        <rFont val="Calibri"/>
        <family val="1"/>
      </rPr>
      <t>Parking</t>
    </r>
  </si>
  <si>
    <r>
      <rPr>
        <sz val="10"/>
        <rFont val="Calibri"/>
        <family val="1"/>
      </rPr>
      <t>Cycle Stand</t>
    </r>
  </si>
  <si>
    <r>
      <rPr>
        <sz val="10"/>
        <rFont val="Calibri"/>
        <family val="1"/>
      </rPr>
      <t>Petrol Pump</t>
    </r>
  </si>
  <si>
    <r>
      <rPr>
        <sz val="10"/>
        <rFont val="Calibri"/>
        <family val="1"/>
      </rPr>
      <t>MBD Pipe Godown</t>
    </r>
  </si>
  <si>
    <r>
      <rPr>
        <sz val="10"/>
        <rFont val="Calibri"/>
        <family val="1"/>
      </rPr>
      <t>Syndicate Office</t>
    </r>
  </si>
  <si>
    <r>
      <rPr>
        <sz val="10"/>
        <rFont val="Calibri"/>
        <family val="1"/>
      </rPr>
      <t>Store</t>
    </r>
  </si>
  <si>
    <r>
      <rPr>
        <sz val="10"/>
        <rFont val="Calibri"/>
        <family val="1"/>
      </rPr>
      <t>Shipping &amp; Transport Building</t>
    </r>
  </si>
  <si>
    <r>
      <rPr>
        <sz val="10"/>
        <rFont val="Calibri"/>
        <family val="1"/>
      </rPr>
      <t>Godown</t>
    </r>
  </si>
  <si>
    <r>
      <rPr>
        <sz val="10"/>
        <rFont val="Calibri"/>
        <family val="1"/>
      </rPr>
      <t>Welding Store</t>
    </r>
  </si>
  <si>
    <r>
      <rPr>
        <sz val="10"/>
        <rFont val="Calibri"/>
        <family val="1"/>
      </rPr>
      <t>Pattern Shop</t>
    </r>
  </si>
  <si>
    <r>
      <rPr>
        <sz val="10"/>
        <rFont val="Calibri"/>
        <family val="1"/>
      </rPr>
      <t>Cocker Room</t>
    </r>
  </si>
  <si>
    <r>
      <rPr>
        <sz val="10"/>
        <rFont val="Calibri"/>
        <family val="1"/>
      </rPr>
      <t>MBD Electrical</t>
    </r>
  </si>
  <si>
    <r>
      <rPr>
        <sz val="10"/>
        <rFont val="Calibri"/>
        <family val="1"/>
      </rPr>
      <t>Quality Office</t>
    </r>
  </si>
  <si>
    <r>
      <rPr>
        <sz val="10"/>
        <rFont val="Calibri"/>
        <family val="1"/>
      </rPr>
      <t>MBD-3</t>
    </r>
  </si>
  <si>
    <r>
      <rPr>
        <sz val="10"/>
        <rFont val="Calibri"/>
        <family val="1"/>
      </rPr>
      <t>CS/Electrical Store</t>
    </r>
  </si>
  <si>
    <r>
      <rPr>
        <sz val="10"/>
        <rFont val="Calibri"/>
        <family val="1"/>
      </rPr>
      <t>ENDG 1st/2nd</t>
    </r>
  </si>
  <si>
    <r>
      <rPr>
        <sz val="10"/>
        <rFont val="Calibri"/>
        <family val="1"/>
      </rPr>
      <t>Tee Store</t>
    </r>
  </si>
  <si>
    <r>
      <rPr>
        <sz val="10"/>
        <rFont val="Calibri"/>
        <family val="1"/>
      </rPr>
      <t>Union Office</t>
    </r>
  </si>
  <si>
    <r>
      <rPr>
        <sz val="10"/>
        <rFont val="Calibri"/>
        <family val="1"/>
      </rPr>
      <t>Store 7</t>
    </r>
  </si>
  <si>
    <r>
      <rPr>
        <sz val="10"/>
        <rFont val="Calibri"/>
        <family val="1"/>
      </rPr>
      <t>Security Post  2</t>
    </r>
  </si>
  <si>
    <r>
      <rPr>
        <sz val="10"/>
        <rFont val="Calibri"/>
        <family val="1"/>
      </rPr>
      <t>Sand Plant</t>
    </r>
  </si>
  <si>
    <r>
      <rPr>
        <sz val="10"/>
        <rFont val="Calibri"/>
        <family val="1"/>
      </rPr>
      <t>IMF Plant</t>
    </r>
  </si>
  <si>
    <r>
      <rPr>
        <sz val="10"/>
        <rFont val="Calibri"/>
        <family val="1"/>
      </rPr>
      <t>Shed 14</t>
    </r>
  </si>
  <si>
    <r>
      <rPr>
        <sz val="10"/>
        <rFont val="Calibri"/>
        <family val="1"/>
      </rPr>
      <t>Security Post 3</t>
    </r>
  </si>
  <si>
    <r>
      <rPr>
        <sz val="10"/>
        <rFont val="Calibri"/>
        <family val="1"/>
      </rPr>
      <t>Security Post 4</t>
    </r>
  </si>
  <si>
    <r>
      <rPr>
        <sz val="10"/>
        <rFont val="Calibri"/>
        <family val="1"/>
      </rPr>
      <t>Security Post 5</t>
    </r>
  </si>
  <si>
    <r>
      <rPr>
        <sz val="9"/>
        <rFont val="Calibri"/>
        <family val="1"/>
      </rPr>
      <t>Tube Sheet Final Inspection Area</t>
    </r>
  </si>
  <si>
    <r>
      <rPr>
        <sz val="10"/>
        <rFont val="Calibri"/>
        <family val="1"/>
      </rPr>
      <t>Security Office</t>
    </r>
  </si>
  <si>
    <r>
      <rPr>
        <sz val="10"/>
        <rFont val="Calibri"/>
        <family val="1"/>
      </rPr>
      <t>Security Post 6</t>
    </r>
  </si>
  <si>
    <r>
      <rPr>
        <sz val="10"/>
        <rFont val="Calibri"/>
        <family val="1"/>
      </rPr>
      <t>Pipe Store</t>
    </r>
  </si>
  <si>
    <r>
      <rPr>
        <sz val="10"/>
        <rFont val="Calibri"/>
        <family val="1"/>
      </rPr>
      <t>Gas Room</t>
    </r>
  </si>
  <si>
    <r>
      <rPr>
        <sz val="10"/>
        <rFont val="Calibri"/>
        <family val="1"/>
      </rPr>
      <t>Pipe Shop Office</t>
    </r>
  </si>
  <si>
    <r>
      <rPr>
        <sz val="10"/>
        <rFont val="Calibri"/>
        <family val="1"/>
      </rPr>
      <t>Security post 7</t>
    </r>
  </si>
  <si>
    <r>
      <rPr>
        <sz val="10"/>
        <rFont val="Calibri"/>
        <family val="1"/>
      </rPr>
      <t>Internal Roads</t>
    </r>
  </si>
  <si>
    <r>
      <rPr>
        <b/>
        <sz val="9"/>
        <color rgb="FFFFFFFF"/>
        <rFont val="Calibri"/>
        <family val="1"/>
      </rPr>
      <t>NAME OF BUILDING</t>
    </r>
  </si>
  <si>
    <r>
      <rPr>
        <b/>
        <sz val="9"/>
        <color rgb="FFFFFFFF"/>
        <rFont val="Calibri"/>
        <family val="1"/>
      </rPr>
      <t>LENGTH (Mtr)</t>
    </r>
  </si>
  <si>
    <r>
      <rPr>
        <b/>
        <sz val="9"/>
        <color rgb="FFFFFFFF"/>
        <rFont val="Calibri"/>
        <family val="1"/>
      </rPr>
      <t>BREADTH (Mtr)</t>
    </r>
  </si>
  <si>
    <r>
      <rPr>
        <b/>
        <sz val="9"/>
        <color rgb="FFFFFFFF"/>
        <rFont val="Calibri"/>
        <family val="1"/>
      </rPr>
      <t>AREA (Sq
Mtr)</t>
    </r>
  </si>
  <si>
    <t>Type of Structure</t>
  </si>
  <si>
    <t xml:space="preserve">Total No. Floors </t>
  </si>
  <si>
    <r>
      <t xml:space="preserve">Total covered Area                              </t>
    </r>
    <r>
      <rPr>
        <i/>
        <sz val="10"/>
        <rFont val="Calibri"/>
        <family val="2"/>
        <scheme val="minor"/>
      </rPr>
      <t>( Sq. Mtr.)</t>
    </r>
  </si>
  <si>
    <r>
      <t xml:space="preserve">Total Area </t>
    </r>
    <r>
      <rPr>
        <i/>
        <sz val="10"/>
        <rFont val="Calibri"/>
        <family val="2"/>
        <scheme val="minor"/>
      </rPr>
      <t>(sq.ft.)</t>
    </r>
  </si>
  <si>
    <r>
      <t xml:space="preserve">Adopted rate </t>
    </r>
    <r>
      <rPr>
        <i/>
        <sz val="10"/>
        <rFont val="Calibri"/>
        <family val="2"/>
        <scheme val="minor"/>
      </rPr>
      <t>(per sq.ft.)</t>
    </r>
  </si>
  <si>
    <t>Depreciated Replacement Value</t>
  </si>
  <si>
    <t>GI sheet roof mounted on iron pillars, trusses frame structure</t>
  </si>
  <si>
    <t>Ground</t>
  </si>
  <si>
    <t>RCC load bearing structure on beam column and 9" brick walls</t>
  </si>
  <si>
    <t>G+1</t>
  </si>
  <si>
    <t>G+2</t>
  </si>
  <si>
    <t>Under Ground</t>
  </si>
  <si>
    <t xml:space="preserve">RCC load bearing structure on beam column and 9" brick walls on Ground &amp; GI Shed on Iron polls on First Floor </t>
  </si>
  <si>
    <t>AREA (Sq
ft)</t>
  </si>
  <si>
    <t>Increase</t>
  </si>
  <si>
    <t>S. No.</t>
  </si>
  <si>
    <r>
      <t xml:space="preserve">Adopted rate </t>
    </r>
    <r>
      <rPr>
        <b/>
        <i/>
        <sz val="10"/>
        <color theme="0"/>
        <rFont val="Calibri"/>
        <family val="2"/>
        <scheme val="minor"/>
      </rPr>
      <t>(per sq.ft.)</t>
    </r>
  </si>
  <si>
    <t>OLD DRC</t>
  </si>
  <si>
    <t>Area</t>
  </si>
  <si>
    <t>Value</t>
  </si>
  <si>
    <t>Land</t>
  </si>
  <si>
    <t>Land Value</t>
  </si>
  <si>
    <t>Building</t>
  </si>
  <si>
    <t>Boundary Wall</t>
  </si>
  <si>
    <t>RMT</t>
  </si>
  <si>
    <t>Total Value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</si>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</sst>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name val="Calibri"/>
      <family val="1"/>
    </font>
    <font>
      <sz val="9"/>
      <name val="Calibri"/>
      <family val="1"/>
    </font>
    <font>
      <b/>
      <sz val="9"/>
      <name val="Calibri"/>
      <family val="2"/>
    </font>
    <font>
      <b/>
      <sz val="9"/>
      <color rgb="FFFFFFFF"/>
      <name val="Calibri"/>
      <family val="1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</font>
    <font>
      <b/>
      <i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3" fontId="0" fillId="0" borderId="0" xfId="0" applyNumberFormat="1"/>
    <xf numFmtId="9" fontId="0" fillId="0" borderId="0" xfId="0" applyNumberFormat="1"/>
    <xf numFmtId="8" fontId="0" fillId="0" borderId="0" xfId="0" applyNumberFormat="1"/>
    <xf numFmtId="164" fontId="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2" applyAlignment="1">
      <alignment horizontal="left" vertical="top"/>
    </xf>
    <xf numFmtId="0" fontId="11" fillId="4" borderId="1" xfId="0" applyFont="1" applyFill="1" applyBorder="1" applyAlignment="1">
      <alignment horizontal="center" vertical="center" wrapText="1"/>
    </xf>
    <xf numFmtId="164" fontId="11" fillId="4" borderId="1" xfId="1" applyNumberFormat="1" applyFont="1" applyFill="1" applyBorder="1" applyAlignment="1">
      <alignment horizontal="center" vertical="center" wrapText="1"/>
    </xf>
    <xf numFmtId="164" fontId="11" fillId="4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left" vertical="center" wrapText="1"/>
    </xf>
    <xf numFmtId="164" fontId="5" fillId="0" borderId="0" xfId="1" applyNumberFormat="1" applyFont="1" applyBorder="1" applyAlignment="1">
      <alignment horizontal="left" vertical="top"/>
    </xf>
    <xf numFmtId="0" fontId="10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top" shrinkToFit="1"/>
    </xf>
    <xf numFmtId="164" fontId="6" fillId="0" borderId="1" xfId="1" applyNumberFormat="1" applyFont="1" applyBorder="1" applyAlignment="1">
      <alignment horizontal="center" vertical="top" shrinkToFit="1"/>
    </xf>
    <xf numFmtId="164" fontId="5" fillId="0" borderId="1" xfId="1" applyNumberFormat="1" applyFont="1" applyBorder="1" applyAlignment="1">
      <alignment horizontal="left" wrapText="1"/>
    </xf>
    <xf numFmtId="0" fontId="5" fillId="0" borderId="1" xfId="2" applyBorder="1" applyAlignment="1">
      <alignment horizontal="left" vertical="top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3" fillId="5" borderId="1" xfId="0" applyFont="1" applyFill="1" applyBorder="1" applyAlignment="1">
      <alignment horizontal="right" vertical="center"/>
    </xf>
    <xf numFmtId="164" fontId="3" fillId="5" borderId="1" xfId="1" applyNumberFormat="1" applyFont="1" applyFill="1" applyBorder="1"/>
    <xf numFmtId="0" fontId="3" fillId="0" borderId="0" xfId="0" applyFont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164" fontId="5" fillId="0" borderId="0" xfId="2" applyNumberFormat="1" applyAlignment="1">
      <alignment horizontal="left" vertical="top"/>
    </xf>
  </cellXfs>
  <cellStyles count="4">
    <cellStyle name="Comma" xfId="1" builtinId="3"/>
    <cellStyle name="Normal" xfId="0" builtinId="0"/>
    <cellStyle name="Normal 2" xfId="2" xr:uid="{C7A82D4F-DCA4-4388-A77A-54E522605E9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workbookViewId="0">
      <selection activeCell="H13" sqref="H13"/>
    </sheetView>
  </sheetViews>
  <sheetFormatPr defaultRowHeight="15" x14ac:dyDescent="0.25"/>
  <cols>
    <col min="1" max="1" width="16" bestFit="1" customWidth="1"/>
    <col min="2" max="2" width="17.140625" style="2" bestFit="1" customWidth="1"/>
    <col min="3" max="3" width="9.28515625" bestFit="1" customWidth="1"/>
    <col min="4" max="4" width="10" bestFit="1" customWidth="1"/>
    <col min="5" max="5" width="9.7109375" bestFit="1" customWidth="1"/>
    <col min="6" max="6" width="12.7109375" style="2" bestFit="1" customWidth="1"/>
    <col min="7" max="7" width="14.28515625" style="2" bestFit="1" customWidth="1"/>
    <col min="8" max="8" width="13.140625" bestFit="1" customWidth="1"/>
    <col min="10" max="10" width="18.5703125" bestFit="1" customWidth="1"/>
    <col min="12" max="12" width="23.42578125" bestFit="1" customWidth="1"/>
    <col min="13" max="13" width="9" style="2" bestFit="1" customWidth="1"/>
    <col min="14" max="14" width="8.7109375" style="2" bestFit="1" customWidth="1"/>
    <col min="15" max="15" width="9.42578125" style="2" bestFit="1" customWidth="1"/>
  </cols>
  <sheetData>
    <row r="1" spans="1:18" x14ac:dyDescent="0.25">
      <c r="C1" s="39" t="s">
        <v>4</v>
      </c>
      <c r="D1" s="39"/>
      <c r="E1" s="39"/>
      <c r="F1" s="39" t="s">
        <v>5</v>
      </c>
      <c r="G1" s="39"/>
      <c r="H1" s="39"/>
    </row>
    <row r="2" spans="1:18" x14ac:dyDescent="0.25">
      <c r="A2" s="8" t="s">
        <v>21</v>
      </c>
      <c r="B2" s="8" t="s">
        <v>9</v>
      </c>
      <c r="C2" s="9" t="s">
        <v>2</v>
      </c>
      <c r="D2" s="9" t="s">
        <v>0</v>
      </c>
      <c r="E2" s="9" t="s">
        <v>1</v>
      </c>
      <c r="F2" s="9" t="s">
        <v>6</v>
      </c>
      <c r="G2" s="9" t="s">
        <v>7</v>
      </c>
      <c r="H2" s="9" t="s">
        <v>8</v>
      </c>
      <c r="J2" s="3" t="s">
        <v>10</v>
      </c>
    </row>
    <row r="3" spans="1:18" x14ac:dyDescent="0.25">
      <c r="A3" t="s">
        <v>17</v>
      </c>
      <c r="B3" s="2">
        <v>6500000</v>
      </c>
      <c r="C3" s="1">
        <f>D3/10.764</f>
        <v>202.34113712374582</v>
      </c>
      <c r="D3">
        <v>2178</v>
      </c>
      <c r="E3">
        <f t="shared" ref="E3:E8" si="0">D3/9</f>
        <v>242</v>
      </c>
      <c r="F3" s="2">
        <f t="shared" ref="F3:F8" si="1">B3/C3</f>
        <v>32123.96694214876</v>
      </c>
      <c r="G3" s="2">
        <f t="shared" ref="G3:G8" si="2">B3/D3</f>
        <v>2984.3893480257116</v>
      </c>
      <c r="H3" s="2">
        <f t="shared" ref="H3:H8" si="3">B3/E3</f>
        <v>26859.504132231406</v>
      </c>
      <c r="J3" t="s">
        <v>11</v>
      </c>
    </row>
    <row r="4" spans="1:18" x14ac:dyDescent="0.25">
      <c r="A4" t="s">
        <v>19</v>
      </c>
      <c r="B4" s="2">
        <v>3000000</v>
      </c>
      <c r="C4" s="1">
        <f>D4/10.764</f>
        <v>100.33444816053512</v>
      </c>
      <c r="D4">
        <v>1080</v>
      </c>
      <c r="E4" s="1">
        <f t="shared" si="0"/>
        <v>120</v>
      </c>
      <c r="F4" s="2">
        <f t="shared" si="1"/>
        <v>29900</v>
      </c>
      <c r="G4" s="2">
        <f t="shared" si="2"/>
        <v>2777.7777777777778</v>
      </c>
      <c r="H4" s="2">
        <f t="shared" si="3"/>
        <v>25000</v>
      </c>
      <c r="J4" t="s">
        <v>15</v>
      </c>
    </row>
    <row r="5" spans="1:18" x14ac:dyDescent="0.25">
      <c r="A5" t="s">
        <v>20</v>
      </c>
      <c r="B5" s="2">
        <v>4500000</v>
      </c>
      <c r="C5" s="1">
        <f>D5/10.764</f>
        <v>167.22408026755855</v>
      </c>
      <c r="D5">
        <v>1800</v>
      </c>
      <c r="E5" s="1">
        <f t="shared" si="0"/>
        <v>200</v>
      </c>
      <c r="F5" s="2">
        <f t="shared" si="1"/>
        <v>26909.999999999996</v>
      </c>
      <c r="G5" s="2">
        <f t="shared" si="2"/>
        <v>2500</v>
      </c>
      <c r="H5" s="2">
        <f t="shared" si="3"/>
        <v>22500</v>
      </c>
      <c r="J5" t="s">
        <v>15</v>
      </c>
      <c r="L5" s="3" t="s">
        <v>26</v>
      </c>
      <c r="M5" s="4" t="s">
        <v>31</v>
      </c>
      <c r="N5" s="4" t="s">
        <v>7</v>
      </c>
      <c r="O5" s="4" t="s">
        <v>8</v>
      </c>
    </row>
    <row r="6" spans="1:18" x14ac:dyDescent="0.25">
      <c r="A6" t="s">
        <v>3</v>
      </c>
      <c r="B6" s="2">
        <v>6800000</v>
      </c>
      <c r="C6">
        <v>327</v>
      </c>
      <c r="D6">
        <f>C6*10.764</f>
        <v>3519.828</v>
      </c>
      <c r="E6">
        <f t="shared" si="0"/>
        <v>391.09199999999998</v>
      </c>
      <c r="F6" s="2">
        <f t="shared" si="1"/>
        <v>20795.107033639142</v>
      </c>
      <c r="G6" s="2">
        <f t="shared" si="2"/>
        <v>1931.9125820920794</v>
      </c>
      <c r="H6" s="2">
        <f t="shared" si="3"/>
        <v>17387.213238828717</v>
      </c>
      <c r="L6" s="10" t="s">
        <v>27</v>
      </c>
      <c r="M6" s="2">
        <v>21700</v>
      </c>
      <c r="N6" s="2">
        <f>M6/10.764</f>
        <v>2015.9791898922335</v>
      </c>
      <c r="O6" s="2">
        <f>N6*9</f>
        <v>18143.812709030102</v>
      </c>
      <c r="R6">
        <v>8470</v>
      </c>
    </row>
    <row r="7" spans="1:18" x14ac:dyDescent="0.25">
      <c r="A7" t="s">
        <v>19</v>
      </c>
      <c r="B7" s="2">
        <v>1600000</v>
      </c>
      <c r="C7" s="1">
        <f>D7/10.764</f>
        <v>83.612040133779274</v>
      </c>
      <c r="D7">
        <v>900</v>
      </c>
      <c r="E7" s="1">
        <f t="shared" si="0"/>
        <v>100</v>
      </c>
      <c r="F7" s="2">
        <f t="shared" si="1"/>
        <v>19135.999999999996</v>
      </c>
      <c r="G7" s="2">
        <f t="shared" si="2"/>
        <v>1777.7777777777778</v>
      </c>
      <c r="H7" s="2">
        <f t="shared" si="3"/>
        <v>16000</v>
      </c>
      <c r="L7" s="10" t="s">
        <v>28</v>
      </c>
      <c r="M7" s="2">
        <v>21700</v>
      </c>
      <c r="N7" s="2">
        <f t="shared" ref="N7:N9" si="4">M7/10.764</f>
        <v>2015.9791898922335</v>
      </c>
      <c r="O7" s="2">
        <f t="shared" ref="O7:O9" si="5">N7*9</f>
        <v>18143.812709030102</v>
      </c>
      <c r="R7">
        <v>26015</v>
      </c>
    </row>
    <row r="8" spans="1:18" x14ac:dyDescent="0.25">
      <c r="A8" t="s">
        <v>12</v>
      </c>
      <c r="B8" s="2">
        <v>2100000</v>
      </c>
      <c r="C8" s="1">
        <f>D8/10.764</f>
        <v>125.4180602006689</v>
      </c>
      <c r="D8">
        <v>1350</v>
      </c>
      <c r="E8">
        <f t="shared" si="0"/>
        <v>150</v>
      </c>
      <c r="F8" s="2">
        <f t="shared" si="1"/>
        <v>16744</v>
      </c>
      <c r="G8" s="2">
        <f t="shared" si="2"/>
        <v>1555.5555555555557</v>
      </c>
      <c r="H8" s="2">
        <f t="shared" si="3"/>
        <v>14000</v>
      </c>
      <c r="L8" s="10" t="s">
        <v>29</v>
      </c>
      <c r="M8" s="2">
        <v>8600</v>
      </c>
      <c r="N8" s="2">
        <f t="shared" si="4"/>
        <v>798.95949461166856</v>
      </c>
      <c r="O8" s="2">
        <f t="shared" si="5"/>
        <v>7190.635451505017</v>
      </c>
    </row>
    <row r="9" spans="1:18" x14ac:dyDescent="0.25">
      <c r="L9" s="10" t="s">
        <v>30</v>
      </c>
      <c r="M9" s="2">
        <v>15450</v>
      </c>
      <c r="N9" s="2">
        <f t="shared" si="4"/>
        <v>1435.340022296544</v>
      </c>
      <c r="O9" s="2">
        <f t="shared" si="5"/>
        <v>12918.060200668897</v>
      </c>
    </row>
    <row r="10" spans="1:18" x14ac:dyDescent="0.25">
      <c r="A10" t="s">
        <v>16</v>
      </c>
      <c r="B10" s="2">
        <v>18000000</v>
      </c>
      <c r="C10" s="1">
        <f>D10/10.764</f>
        <v>1789.2976588628765</v>
      </c>
      <c r="D10">
        <v>19260</v>
      </c>
      <c r="E10">
        <f t="shared" ref="E10:E16" si="6">D10/9</f>
        <v>2140</v>
      </c>
      <c r="F10" s="2">
        <f t="shared" ref="F10:F16" si="7">B10/C10</f>
        <v>10059.813084112149</v>
      </c>
      <c r="G10" s="2">
        <f t="shared" ref="G10:G16" si="8">B10/D10</f>
        <v>934.57943925233644</v>
      </c>
      <c r="H10" s="2">
        <f t="shared" ref="H10:H16" si="9">B10/E10</f>
        <v>8411.2149532710282</v>
      </c>
    </row>
    <row r="11" spans="1:18" x14ac:dyDescent="0.25">
      <c r="A11" t="s">
        <v>12</v>
      </c>
      <c r="B11" s="2">
        <v>2800000</v>
      </c>
      <c r="C11">
        <v>21</v>
      </c>
      <c r="D11">
        <f>C11*10.764</f>
        <v>226.04399999999998</v>
      </c>
      <c r="E11">
        <f t="shared" si="6"/>
        <v>25.116</v>
      </c>
      <c r="F11" s="2">
        <f t="shared" si="7"/>
        <v>133333.33333333334</v>
      </c>
      <c r="G11" s="2">
        <f t="shared" si="8"/>
        <v>12386.968908708041</v>
      </c>
      <c r="H11" s="2">
        <f t="shared" si="9"/>
        <v>111482.72017837236</v>
      </c>
    </row>
    <row r="12" spans="1:18" x14ac:dyDescent="0.25">
      <c r="A12" t="s">
        <v>13</v>
      </c>
      <c r="B12" s="2">
        <v>15000000</v>
      </c>
      <c r="C12">
        <v>63</v>
      </c>
      <c r="D12">
        <f>C12*10.764</f>
        <v>678.13199999999995</v>
      </c>
      <c r="E12">
        <f t="shared" si="6"/>
        <v>75.347999999999999</v>
      </c>
      <c r="F12" s="2">
        <f t="shared" si="7"/>
        <v>238095.23809523811</v>
      </c>
      <c r="G12" s="2">
        <f t="shared" si="8"/>
        <v>22119.587336978642</v>
      </c>
      <c r="H12" s="2">
        <f t="shared" si="9"/>
        <v>199076.28603280778</v>
      </c>
    </row>
    <row r="13" spans="1:18" x14ac:dyDescent="0.25">
      <c r="A13" t="s">
        <v>14</v>
      </c>
      <c r="B13" s="2">
        <v>1200000</v>
      </c>
      <c r="C13">
        <v>84</v>
      </c>
      <c r="D13">
        <f>C13*10.764</f>
        <v>904.17599999999993</v>
      </c>
      <c r="E13">
        <f t="shared" si="6"/>
        <v>100.464</v>
      </c>
      <c r="F13" s="2">
        <f t="shared" si="7"/>
        <v>14285.714285714286</v>
      </c>
      <c r="G13" s="2">
        <f t="shared" si="8"/>
        <v>1327.1752402187185</v>
      </c>
      <c r="H13" s="2">
        <f t="shared" si="9"/>
        <v>11944.577161968466</v>
      </c>
    </row>
    <row r="14" spans="1:18" x14ac:dyDescent="0.25">
      <c r="A14" t="s">
        <v>20</v>
      </c>
      <c r="B14" s="2">
        <v>2500000</v>
      </c>
      <c r="C14" s="1">
        <f>D14/10.764</f>
        <v>177.07172054998142</v>
      </c>
      <c r="D14">
        <v>1906</v>
      </c>
      <c r="E14" s="1">
        <f t="shared" si="6"/>
        <v>211.77777777777777</v>
      </c>
      <c r="F14" s="2">
        <f t="shared" si="7"/>
        <v>14118.572927597063</v>
      </c>
      <c r="G14" s="2">
        <f t="shared" si="8"/>
        <v>1311.6474291710388</v>
      </c>
      <c r="H14" s="2">
        <f t="shared" si="9"/>
        <v>11804.82686253935</v>
      </c>
    </row>
    <row r="15" spans="1:18" x14ac:dyDescent="0.25">
      <c r="A15" t="s">
        <v>14</v>
      </c>
      <c r="B15" s="2">
        <v>1700000</v>
      </c>
      <c r="C15">
        <v>125</v>
      </c>
      <c r="D15">
        <f>C15*10.764</f>
        <v>1345.5</v>
      </c>
      <c r="E15">
        <f t="shared" si="6"/>
        <v>149.5</v>
      </c>
      <c r="F15" s="2">
        <f t="shared" si="7"/>
        <v>13600</v>
      </c>
      <c r="G15" s="2">
        <f t="shared" si="8"/>
        <v>1263.4708286882201</v>
      </c>
      <c r="H15" s="2">
        <f t="shared" si="9"/>
        <v>11371.23745819398</v>
      </c>
    </row>
    <row r="16" spans="1:18" x14ac:dyDescent="0.25">
      <c r="A16" t="s">
        <v>18</v>
      </c>
      <c r="B16" s="2">
        <v>2000000</v>
      </c>
      <c r="C16" s="1">
        <f>D16/10.764</f>
        <v>167.22408026755855</v>
      </c>
      <c r="D16">
        <v>1800</v>
      </c>
      <c r="E16">
        <f t="shared" si="6"/>
        <v>200</v>
      </c>
      <c r="F16" s="2">
        <f t="shared" si="7"/>
        <v>11959.999999999998</v>
      </c>
      <c r="G16" s="2">
        <f t="shared" si="8"/>
        <v>1111.1111111111111</v>
      </c>
      <c r="H16" s="2">
        <f t="shared" si="9"/>
        <v>10000</v>
      </c>
    </row>
    <row r="18" spans="2:10" x14ac:dyDescent="0.25">
      <c r="B18" s="2">
        <v>1700000</v>
      </c>
      <c r="C18" s="1">
        <v>84</v>
      </c>
      <c r="D18" s="5">
        <f>C18*10.764</f>
        <v>904.17599999999993</v>
      </c>
      <c r="E18">
        <f>D18/9</f>
        <v>100.464</v>
      </c>
      <c r="F18" s="2">
        <f>B18/C18</f>
        <v>20238.095238095237</v>
      </c>
      <c r="G18" s="2">
        <f>B18/D18</f>
        <v>1880.1649236431847</v>
      </c>
      <c r="H18" s="2">
        <f>B18/E18</f>
        <v>16921.48431278866</v>
      </c>
      <c r="J18" t="s">
        <v>22</v>
      </c>
    </row>
    <row r="19" spans="2:10" x14ac:dyDescent="0.25">
      <c r="B19" s="2">
        <f>3*10^7</f>
        <v>30000000</v>
      </c>
      <c r="C19" s="1">
        <f>D19/10.764</f>
        <v>2048.4949832775919</v>
      </c>
      <c r="D19" s="5">
        <f>E19*9</f>
        <v>22050</v>
      </c>
      <c r="E19">
        <v>2450</v>
      </c>
      <c r="F19" s="2">
        <f>B19/C19</f>
        <v>14644.897959183674</v>
      </c>
      <c r="G19" s="2">
        <f>B19/D19</f>
        <v>1360.5442176870749</v>
      </c>
      <c r="H19" s="2">
        <f>B19/E19</f>
        <v>12244.897959183674</v>
      </c>
      <c r="J19" t="s">
        <v>23</v>
      </c>
    </row>
    <row r="20" spans="2:10" x14ac:dyDescent="0.25">
      <c r="B20" s="2">
        <f>7*10^7</f>
        <v>70000000</v>
      </c>
      <c r="C20" s="1">
        <f>D20/10.764</f>
        <v>4013.3779264214049</v>
      </c>
      <c r="D20" s="5">
        <f>E20*9</f>
        <v>43200</v>
      </c>
      <c r="E20">
        <v>4800</v>
      </c>
      <c r="F20" s="2">
        <f>B20/C20</f>
        <v>17441.666666666664</v>
      </c>
      <c r="G20" s="2">
        <f>B20/D20</f>
        <v>1620.3703703703704</v>
      </c>
      <c r="H20" s="2">
        <f>B20/E20</f>
        <v>14583.333333333334</v>
      </c>
      <c r="J20" t="s">
        <v>24</v>
      </c>
    </row>
    <row r="21" spans="2:10" x14ac:dyDescent="0.25">
      <c r="B21" s="2">
        <f>7*10^7</f>
        <v>70000000</v>
      </c>
      <c r="C21" s="1">
        <f>D21/10.764</f>
        <v>627.09030100334451</v>
      </c>
      <c r="D21" s="5">
        <f>E21*9</f>
        <v>6750</v>
      </c>
      <c r="E21">
        <v>750</v>
      </c>
      <c r="F21" s="2">
        <f>B21/C21</f>
        <v>111626.66666666666</v>
      </c>
      <c r="G21" s="2">
        <f>B21/D21</f>
        <v>10370.37037037037</v>
      </c>
      <c r="H21" s="2">
        <f>B21/E21</f>
        <v>93333.333333333328</v>
      </c>
      <c r="J21" t="s">
        <v>25</v>
      </c>
    </row>
    <row r="23" spans="2:10" x14ac:dyDescent="0.25">
      <c r="G23" s="2">
        <v>27000</v>
      </c>
    </row>
    <row r="24" spans="2:10" x14ac:dyDescent="0.25">
      <c r="G24" s="2">
        <f>G23*0.7</f>
        <v>18900</v>
      </c>
      <c r="H24" s="6">
        <v>0.3</v>
      </c>
    </row>
    <row r="25" spans="2:10" x14ac:dyDescent="0.25">
      <c r="G25" s="2">
        <f>G24*0.85</f>
        <v>16065</v>
      </c>
      <c r="H25" s="6">
        <v>0.15</v>
      </c>
    </row>
    <row r="26" spans="2:10" x14ac:dyDescent="0.25">
      <c r="G26" s="2">
        <f>G25*0.85</f>
        <v>13655.25</v>
      </c>
      <c r="H26" s="6">
        <v>0.15</v>
      </c>
    </row>
    <row r="28" spans="2:10" x14ac:dyDescent="0.25">
      <c r="G28" s="2">
        <f>G26</f>
        <v>13655.25</v>
      </c>
    </row>
    <row r="29" spans="2:10" x14ac:dyDescent="0.25">
      <c r="E29" s="3" t="s">
        <v>260</v>
      </c>
      <c r="F29" s="4" t="s">
        <v>5</v>
      </c>
      <c r="G29" s="33">
        <f>G28</f>
        <v>13655.25</v>
      </c>
    </row>
    <row r="30" spans="2:10" x14ac:dyDescent="0.25">
      <c r="E30" s="3" t="s">
        <v>260</v>
      </c>
      <c r="F30" s="4" t="s">
        <v>258</v>
      </c>
      <c r="G30" s="34">
        <f>Sheet3!C5</f>
        <v>390251.34637059993</v>
      </c>
    </row>
    <row r="31" spans="2:10" x14ac:dyDescent="0.25">
      <c r="E31" s="3" t="s">
        <v>260</v>
      </c>
      <c r="F31" s="4" t="s">
        <v>259</v>
      </c>
      <c r="G31" s="33">
        <f>G30*G29</f>
        <v>5328979697.5271349</v>
      </c>
    </row>
  </sheetData>
  <autoFilter ref="A2:H9" xr:uid="{00000000-0001-0000-0000-000000000000}">
    <sortState xmlns:xlrd2="http://schemas.microsoft.com/office/spreadsheetml/2017/richdata2" ref="A3:H9">
      <sortCondition descending="1" ref="H2:H9"/>
    </sortState>
  </autoFilter>
  <mergeCells count="2">
    <mergeCell ref="C1:E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E76E-12AF-47B9-967E-0ED71A6724A5}">
  <dimension ref="C2:N14"/>
  <sheetViews>
    <sheetView workbookViewId="0">
      <selection activeCell="F14" sqref="F14"/>
    </sheetView>
  </sheetViews>
  <sheetFormatPr defaultRowHeight="15" x14ac:dyDescent="0.25"/>
  <cols>
    <col min="3" max="3" width="12.5703125" style="1" bestFit="1" customWidth="1"/>
    <col min="6" max="13" width="10" bestFit="1" customWidth="1"/>
    <col min="14" max="14" width="11.5703125" bestFit="1" customWidth="1"/>
  </cols>
  <sheetData>
    <row r="2" spans="3:14" x14ac:dyDescent="0.25">
      <c r="C2" s="1">
        <v>80.63</v>
      </c>
      <c r="D2" t="s">
        <v>32</v>
      </c>
    </row>
    <row r="3" spans="3:14" x14ac:dyDescent="0.25">
      <c r="C3" s="1">
        <f>C2*4046.845</f>
        <v>326297.11234999995</v>
      </c>
      <c r="D3" t="s">
        <v>2</v>
      </c>
    </row>
    <row r="4" spans="3:14" x14ac:dyDescent="0.25">
      <c r="C4" s="1">
        <f>C3*10.764</f>
        <v>3512262.1173353991</v>
      </c>
      <c r="D4" t="s">
        <v>0</v>
      </c>
    </row>
    <row r="5" spans="3:14" x14ac:dyDescent="0.25">
      <c r="C5" s="1">
        <f>C4/9</f>
        <v>390251.34637059993</v>
      </c>
      <c r="D5" t="s">
        <v>1</v>
      </c>
    </row>
    <row r="7" spans="3:14" x14ac:dyDescent="0.25">
      <c r="C7" s="1">
        <f>C5*0.7</f>
        <v>273175.94245941995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3:14" x14ac:dyDescent="0.25">
      <c r="C8" s="1">
        <v>150</v>
      </c>
      <c r="F8" s="6">
        <v>0</v>
      </c>
      <c r="G8" s="6">
        <v>0.05</v>
      </c>
      <c r="H8" s="6">
        <v>0.1</v>
      </c>
      <c r="I8" s="6">
        <v>0.15</v>
      </c>
      <c r="J8" s="6">
        <v>0.2</v>
      </c>
      <c r="K8" s="6">
        <v>0.2</v>
      </c>
      <c r="L8" s="6">
        <v>0.15</v>
      </c>
      <c r="M8" s="6">
        <v>0.15</v>
      </c>
      <c r="N8" s="6">
        <f>SUM(F8:M8)</f>
        <v>1</v>
      </c>
    </row>
    <row r="9" spans="3:14" x14ac:dyDescent="0.25">
      <c r="C9" s="2">
        <f>C7/C8</f>
        <v>1821.1729497294664</v>
      </c>
      <c r="F9" s="5">
        <f>F8*$C$7</f>
        <v>0</v>
      </c>
      <c r="G9" s="5">
        <f t="shared" ref="G9:M9" si="0">G8*$C$7</f>
        <v>13658.797122970998</v>
      </c>
      <c r="H9" s="5">
        <f t="shared" si="0"/>
        <v>27317.594245941997</v>
      </c>
      <c r="I9" s="5">
        <f t="shared" si="0"/>
        <v>40976.391368912991</v>
      </c>
      <c r="J9" s="5">
        <f t="shared" si="0"/>
        <v>54635.188491883993</v>
      </c>
      <c r="K9" s="5">
        <f t="shared" si="0"/>
        <v>54635.188491883993</v>
      </c>
      <c r="L9" s="5">
        <f t="shared" si="0"/>
        <v>40976.391368912991</v>
      </c>
      <c r="M9" s="5">
        <f t="shared" si="0"/>
        <v>40976.391368912991</v>
      </c>
      <c r="N9" s="5">
        <f>SUM(F9:M9)</f>
        <v>273175.94245941995</v>
      </c>
    </row>
    <row r="11" spans="3:14" x14ac:dyDescent="0.25">
      <c r="E11" t="s">
        <v>41</v>
      </c>
      <c r="F11" s="2">
        <v>25000</v>
      </c>
      <c r="G11" s="2">
        <f>F11</f>
        <v>25000</v>
      </c>
      <c r="H11" s="5">
        <f>G11*1.05</f>
        <v>26250</v>
      </c>
      <c r="I11" s="5">
        <f>H11</f>
        <v>26250</v>
      </c>
      <c r="J11" s="5">
        <f>I11*1.05</f>
        <v>27562.5</v>
      </c>
      <c r="K11" s="5">
        <f>J11</f>
        <v>27562.5</v>
      </c>
      <c r="L11" s="5">
        <f>K11*1.05</f>
        <v>28940.625</v>
      </c>
      <c r="M11" s="5">
        <f>L11</f>
        <v>28940.625</v>
      </c>
    </row>
    <row r="12" spans="3:14" x14ac:dyDescent="0.25">
      <c r="F12" s="1">
        <f>F11*F9/10^7</f>
        <v>0</v>
      </c>
      <c r="G12" s="1">
        <f t="shared" ref="G12:M12" si="1">G11*G9/10^7</f>
        <v>34.146992807427495</v>
      </c>
      <c r="H12" s="1">
        <f t="shared" si="1"/>
        <v>71.708684895597742</v>
      </c>
      <c r="I12" s="1">
        <f t="shared" si="1"/>
        <v>107.5630273433966</v>
      </c>
      <c r="J12" s="1">
        <f t="shared" si="1"/>
        <v>150.58823828075526</v>
      </c>
      <c r="K12" s="1">
        <f t="shared" si="1"/>
        <v>150.58823828075526</v>
      </c>
      <c r="L12" s="1">
        <f t="shared" si="1"/>
        <v>118.58823764609475</v>
      </c>
      <c r="M12" s="1">
        <f t="shared" si="1"/>
        <v>118.58823764609475</v>
      </c>
    </row>
    <row r="14" spans="3:14" x14ac:dyDescent="0.25">
      <c r="F14" s="7">
        <f>NPV(14%,F12:M12)</f>
        <v>374.14352305969294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33147-28B1-4470-AC02-93603A902A5B}">
  <dimension ref="A2:Q208"/>
  <sheetViews>
    <sheetView workbookViewId="0">
      <selection activeCell="Q2" sqref="Q2"/>
    </sheetView>
  </sheetViews>
  <sheetFormatPr defaultRowHeight="15" x14ac:dyDescent="0.25"/>
  <cols>
    <col min="1" max="1" width="6.7109375" style="11" customWidth="1"/>
    <col min="2" max="2" width="26.42578125" style="23" customWidth="1"/>
    <col min="3" max="4" width="4.85546875" style="24" hidden="1" customWidth="1"/>
    <col min="5" max="6" width="3.85546875" style="24" hidden="1" customWidth="1"/>
    <col min="7" max="7" width="10.140625" style="19" customWidth="1"/>
    <col min="8" max="8" width="10.42578125" style="19" customWidth="1"/>
    <col min="9" max="9" width="43.140625" style="11" customWidth="1"/>
    <col min="10" max="10" width="9.140625" style="11"/>
    <col min="11" max="11" width="9.28515625" style="24" hidden="1" customWidth="1"/>
    <col min="12" max="12" width="11" style="24" hidden="1" customWidth="1"/>
    <col min="13" max="13" width="9.28515625" style="24" hidden="1" customWidth="1"/>
    <col min="14" max="14" width="15" style="24" hidden="1" customWidth="1"/>
    <col min="15" max="15" width="11.28515625" style="19" bestFit="1" customWidth="1"/>
    <col min="16" max="16" width="16.42578125" style="19" bestFit="1" customWidth="1"/>
    <col min="17" max="17" width="13.140625" style="11" bestFit="1" customWidth="1"/>
    <col min="18" max="16384" width="9.140625" style="11"/>
  </cols>
  <sheetData>
    <row r="2" spans="1:17" x14ac:dyDescent="0.25">
      <c r="G2" s="32">
        <f>SUM(G4:G206)</f>
        <v>113745.99000000008</v>
      </c>
      <c r="H2" s="32">
        <f>SUM(H4:H206)</f>
        <v>1224361.8363600001</v>
      </c>
      <c r="K2" s="32">
        <f>SUM(K4:K206)</f>
        <v>114900.3400000001</v>
      </c>
      <c r="L2" s="32">
        <f>SUM(L4:L206)</f>
        <v>1236787.25976</v>
      </c>
      <c r="N2" s="32">
        <f>SUM(N4:N206)</f>
        <v>1372244896.3860009</v>
      </c>
      <c r="P2" s="32">
        <f>SUM(P4:P206)</f>
        <v>1018220138.6760001</v>
      </c>
      <c r="Q2" s="41">
        <f>P2*0.6</f>
        <v>610932083.20560002</v>
      </c>
    </row>
    <row r="3" spans="1:17" ht="27.6" customHeight="1" x14ac:dyDescent="0.25">
      <c r="A3" s="25" t="s">
        <v>255</v>
      </c>
      <c r="B3" s="26" t="s">
        <v>236</v>
      </c>
      <c r="C3" s="40" t="s">
        <v>237</v>
      </c>
      <c r="D3" s="40"/>
      <c r="E3" s="40" t="s">
        <v>238</v>
      </c>
      <c r="F3" s="40"/>
      <c r="G3" s="26" t="s">
        <v>239</v>
      </c>
      <c r="H3" s="25" t="s">
        <v>253</v>
      </c>
      <c r="I3" s="12" t="s">
        <v>240</v>
      </c>
      <c r="J3" s="12" t="s">
        <v>241</v>
      </c>
      <c r="K3" s="13" t="s">
        <v>242</v>
      </c>
      <c r="L3" s="13" t="s">
        <v>243</v>
      </c>
      <c r="M3" s="13" t="s">
        <v>244</v>
      </c>
      <c r="N3" s="14" t="s">
        <v>257</v>
      </c>
      <c r="O3" s="27" t="s">
        <v>256</v>
      </c>
      <c r="P3" s="27" t="s">
        <v>245</v>
      </c>
    </row>
    <row r="4" spans="1:17" ht="15" customHeight="1" x14ac:dyDescent="0.25">
      <c r="A4" s="28">
        <v>1</v>
      </c>
      <c r="B4" s="18" t="s">
        <v>42</v>
      </c>
      <c r="C4" s="29">
        <v>118.2</v>
      </c>
      <c r="D4" s="29">
        <v>118.6</v>
      </c>
      <c r="E4" s="29">
        <v>22.73</v>
      </c>
      <c r="F4" s="29">
        <v>14.55</v>
      </c>
      <c r="G4" s="17">
        <v>2557.14</v>
      </c>
      <c r="H4" s="17">
        <f t="shared" ref="H4:H67" si="0">G4*10.764</f>
        <v>27525.054959999998</v>
      </c>
      <c r="I4" s="15" t="s">
        <v>246</v>
      </c>
      <c r="J4" s="16" t="s">
        <v>247</v>
      </c>
      <c r="K4" s="17">
        <v>2557.14</v>
      </c>
      <c r="L4" s="17">
        <f t="shared" ref="L4:L9" si="1">K4*10.764</f>
        <v>27525.054959999998</v>
      </c>
      <c r="M4" s="17">
        <v>1400</v>
      </c>
      <c r="N4" s="17">
        <f t="shared" ref="N4:N9" si="2">M4*L4</f>
        <v>38535076.943999998</v>
      </c>
      <c r="O4" s="17">
        <v>900</v>
      </c>
      <c r="P4" s="17">
        <f t="shared" ref="P4:P67" si="3">O4*H4</f>
        <v>24772549.463999998</v>
      </c>
    </row>
    <row r="5" spans="1:17" ht="15" customHeight="1" x14ac:dyDescent="0.25">
      <c r="A5" s="28">
        <f t="shared" ref="A5:A68" si="4">A4+1</f>
        <v>2</v>
      </c>
      <c r="B5" s="18" t="s">
        <v>43</v>
      </c>
      <c r="C5" s="29">
        <v>231.61</v>
      </c>
      <c r="D5" s="29">
        <v>231.61</v>
      </c>
      <c r="E5" s="29">
        <v>33</v>
      </c>
      <c r="F5" s="29">
        <v>33</v>
      </c>
      <c r="G5" s="17">
        <v>7656.82</v>
      </c>
      <c r="H5" s="17">
        <f t="shared" si="0"/>
        <v>82418.010479999997</v>
      </c>
      <c r="I5" s="15" t="s">
        <v>246</v>
      </c>
      <c r="J5" s="16" t="s">
        <v>247</v>
      </c>
      <c r="K5" s="17">
        <v>7656.82</v>
      </c>
      <c r="L5" s="17">
        <f t="shared" si="1"/>
        <v>82418.010479999997</v>
      </c>
      <c r="M5" s="17">
        <v>1400</v>
      </c>
      <c r="N5" s="17">
        <f t="shared" si="2"/>
        <v>115385214.67199999</v>
      </c>
      <c r="O5" s="17">
        <v>900</v>
      </c>
      <c r="P5" s="17">
        <f t="shared" si="3"/>
        <v>74176209.431999996</v>
      </c>
    </row>
    <row r="6" spans="1:17" ht="15" customHeight="1" x14ac:dyDescent="0.25">
      <c r="A6" s="28">
        <f t="shared" si="4"/>
        <v>3</v>
      </c>
      <c r="B6" s="18" t="s">
        <v>44</v>
      </c>
      <c r="C6" s="29">
        <v>219.5</v>
      </c>
      <c r="D6" s="29">
        <v>203.63</v>
      </c>
      <c r="E6" s="29">
        <v>23.59</v>
      </c>
      <c r="F6" s="29">
        <v>23.59</v>
      </c>
      <c r="G6" s="17">
        <v>5009.07</v>
      </c>
      <c r="H6" s="17">
        <f t="shared" si="0"/>
        <v>53917.629479999996</v>
      </c>
      <c r="I6" s="15" t="s">
        <v>246</v>
      </c>
      <c r="J6" s="16" t="s">
        <v>247</v>
      </c>
      <c r="K6" s="17">
        <v>5009.07</v>
      </c>
      <c r="L6" s="17">
        <f t="shared" si="1"/>
        <v>53917.629479999996</v>
      </c>
      <c r="M6" s="17">
        <v>1400</v>
      </c>
      <c r="N6" s="17">
        <f t="shared" si="2"/>
        <v>75484681.272</v>
      </c>
      <c r="O6" s="17">
        <v>900</v>
      </c>
      <c r="P6" s="17">
        <f t="shared" si="3"/>
        <v>48525866.531999998</v>
      </c>
    </row>
    <row r="7" spans="1:17" ht="15" customHeight="1" x14ac:dyDescent="0.25">
      <c r="A7" s="28">
        <f t="shared" si="4"/>
        <v>4</v>
      </c>
      <c r="B7" s="18" t="s">
        <v>45</v>
      </c>
      <c r="C7" s="29">
        <v>236.76</v>
      </c>
      <c r="D7" s="29">
        <v>237.18</v>
      </c>
      <c r="E7" s="29">
        <v>17.829999999999998</v>
      </c>
      <c r="F7" s="29">
        <v>17.8</v>
      </c>
      <c r="G7" s="17">
        <v>4220.37</v>
      </c>
      <c r="H7" s="17">
        <f t="shared" si="0"/>
        <v>45428.062679999995</v>
      </c>
      <c r="I7" s="15" t="s">
        <v>246</v>
      </c>
      <c r="J7" s="16" t="s">
        <v>247</v>
      </c>
      <c r="K7" s="17">
        <v>4220.37</v>
      </c>
      <c r="L7" s="17">
        <f t="shared" si="1"/>
        <v>45428.062679999995</v>
      </c>
      <c r="M7" s="17">
        <v>1400</v>
      </c>
      <c r="N7" s="17">
        <f t="shared" si="2"/>
        <v>63599287.751999997</v>
      </c>
      <c r="O7" s="17">
        <v>900</v>
      </c>
      <c r="P7" s="17">
        <f t="shared" si="3"/>
        <v>40885256.411999993</v>
      </c>
    </row>
    <row r="8" spans="1:17" ht="15" customHeight="1" x14ac:dyDescent="0.25">
      <c r="A8" s="28">
        <f t="shared" si="4"/>
        <v>5</v>
      </c>
      <c r="B8" s="18" t="s">
        <v>46</v>
      </c>
      <c r="C8" s="29">
        <v>64.05</v>
      </c>
      <c r="D8" s="29">
        <v>66.400000000000006</v>
      </c>
      <c r="E8" s="29">
        <v>29.06</v>
      </c>
      <c r="F8" s="29">
        <v>28.99</v>
      </c>
      <c r="G8" s="17">
        <v>1935.7</v>
      </c>
      <c r="H8" s="17">
        <f t="shared" si="0"/>
        <v>20835.874799999998</v>
      </c>
      <c r="I8" s="15" t="s">
        <v>246</v>
      </c>
      <c r="J8" s="16" t="s">
        <v>247</v>
      </c>
      <c r="K8" s="17">
        <v>1935.7</v>
      </c>
      <c r="L8" s="17">
        <f t="shared" si="1"/>
        <v>20835.874799999998</v>
      </c>
      <c r="M8" s="17">
        <v>1400</v>
      </c>
      <c r="N8" s="17">
        <f t="shared" si="2"/>
        <v>29170224.719999995</v>
      </c>
      <c r="O8" s="17">
        <v>900</v>
      </c>
      <c r="P8" s="17">
        <f t="shared" si="3"/>
        <v>18752287.319999997</v>
      </c>
    </row>
    <row r="9" spans="1:17" ht="15" customHeight="1" x14ac:dyDescent="0.25">
      <c r="A9" s="28">
        <f t="shared" si="4"/>
        <v>6</v>
      </c>
      <c r="B9" s="18" t="s">
        <v>47</v>
      </c>
      <c r="C9" s="29">
        <v>191.19</v>
      </c>
      <c r="D9" s="29">
        <v>191.22</v>
      </c>
      <c r="E9" s="29">
        <v>33.81</v>
      </c>
      <c r="F9" s="29">
        <v>33.81</v>
      </c>
      <c r="G9" s="17">
        <v>6470.3</v>
      </c>
      <c r="H9" s="17">
        <f t="shared" si="0"/>
        <v>69646.309200000003</v>
      </c>
      <c r="I9" s="15" t="s">
        <v>246</v>
      </c>
      <c r="J9" s="16" t="s">
        <v>247</v>
      </c>
      <c r="K9" s="17">
        <v>6470.3</v>
      </c>
      <c r="L9" s="17">
        <f t="shared" si="1"/>
        <v>69646.309200000003</v>
      </c>
      <c r="M9" s="17">
        <v>1400</v>
      </c>
      <c r="N9" s="17">
        <f t="shared" si="2"/>
        <v>97504832.88000001</v>
      </c>
      <c r="O9" s="17">
        <v>900</v>
      </c>
      <c r="P9" s="17">
        <f t="shared" si="3"/>
        <v>62681678.280000001</v>
      </c>
    </row>
    <row r="10" spans="1:17" ht="15" customHeight="1" x14ac:dyDescent="0.25">
      <c r="A10" s="28">
        <f t="shared" si="4"/>
        <v>7</v>
      </c>
      <c r="B10" s="18" t="s">
        <v>48</v>
      </c>
      <c r="C10" s="29">
        <v>181.91</v>
      </c>
      <c r="D10" s="29">
        <v>181.91</v>
      </c>
      <c r="E10" s="29">
        <v>26.54</v>
      </c>
      <c r="F10" s="29">
        <v>26.54</v>
      </c>
      <c r="G10" s="17">
        <v>4882.21</v>
      </c>
      <c r="H10" s="17">
        <f t="shared" si="0"/>
        <v>52552.108439999996</v>
      </c>
      <c r="I10" s="15" t="s">
        <v>246</v>
      </c>
      <c r="J10" s="16" t="s">
        <v>247</v>
      </c>
      <c r="K10" s="17">
        <v>4882.21</v>
      </c>
      <c r="L10" s="17">
        <v>52552.108439999996</v>
      </c>
      <c r="M10" s="17">
        <v>1400</v>
      </c>
      <c r="N10" s="17">
        <v>73572951.816</v>
      </c>
      <c r="O10" s="17">
        <v>900</v>
      </c>
      <c r="P10" s="17">
        <f t="shared" si="3"/>
        <v>47296897.595999993</v>
      </c>
    </row>
    <row r="11" spans="1:17" ht="15" customHeight="1" x14ac:dyDescent="0.25">
      <c r="A11" s="28">
        <f t="shared" si="4"/>
        <v>8</v>
      </c>
      <c r="B11" s="18" t="s">
        <v>49</v>
      </c>
      <c r="C11" s="29">
        <v>3.72</v>
      </c>
      <c r="D11" s="29">
        <v>3.72</v>
      </c>
      <c r="E11" s="29">
        <v>3.59</v>
      </c>
      <c r="F11" s="29">
        <v>3.59</v>
      </c>
      <c r="G11" s="17">
        <v>15.49</v>
      </c>
      <c r="H11" s="17">
        <f t="shared" si="0"/>
        <v>166.73435999999998</v>
      </c>
      <c r="I11" s="15" t="s">
        <v>248</v>
      </c>
      <c r="J11" s="16" t="s">
        <v>247</v>
      </c>
      <c r="K11" s="17">
        <v>15.49</v>
      </c>
      <c r="L11" s="17">
        <f>K11*10.764</f>
        <v>166.73435999999998</v>
      </c>
      <c r="M11" s="17">
        <v>1000</v>
      </c>
      <c r="N11" s="17">
        <f>M11*L11</f>
        <v>166734.35999999999</v>
      </c>
      <c r="O11" s="17">
        <v>1000</v>
      </c>
      <c r="P11" s="17">
        <f t="shared" si="3"/>
        <v>166734.35999999999</v>
      </c>
    </row>
    <row r="12" spans="1:17" ht="15" customHeight="1" x14ac:dyDescent="0.2">
      <c r="A12" s="28">
        <f t="shared" si="4"/>
        <v>9</v>
      </c>
      <c r="B12" s="18" t="s">
        <v>50</v>
      </c>
      <c r="C12" s="29">
        <v>7.44</v>
      </c>
      <c r="D12" s="30"/>
      <c r="E12" s="30"/>
      <c r="F12" s="29">
        <v>4.41</v>
      </c>
      <c r="G12" s="17">
        <v>565.45000000000005</v>
      </c>
      <c r="H12" s="17">
        <f t="shared" si="0"/>
        <v>6086.5038000000004</v>
      </c>
      <c r="I12" s="15" t="s">
        <v>248</v>
      </c>
      <c r="J12" s="16" t="s">
        <v>247</v>
      </c>
      <c r="K12" s="17">
        <v>565.45000000000005</v>
      </c>
      <c r="L12" s="17">
        <f>K12*10.764</f>
        <v>6086.5038000000004</v>
      </c>
      <c r="M12" s="17">
        <v>800</v>
      </c>
      <c r="N12" s="17">
        <f>M12*L12</f>
        <v>4869203.04</v>
      </c>
      <c r="O12" s="17">
        <v>700</v>
      </c>
      <c r="P12" s="17">
        <f t="shared" si="3"/>
        <v>4260552.66</v>
      </c>
    </row>
    <row r="13" spans="1:17" ht="15" customHeight="1" x14ac:dyDescent="0.25">
      <c r="A13" s="28">
        <f t="shared" si="4"/>
        <v>10</v>
      </c>
      <c r="B13" s="18" t="s">
        <v>51</v>
      </c>
      <c r="C13" s="29">
        <v>25.18</v>
      </c>
      <c r="D13" s="29">
        <v>24.83</v>
      </c>
      <c r="E13" s="29">
        <v>16.66</v>
      </c>
      <c r="F13" s="29">
        <v>19.82</v>
      </c>
      <c r="G13" s="17">
        <v>452.87</v>
      </c>
      <c r="H13" s="17">
        <f t="shared" si="0"/>
        <v>4874.6926800000001</v>
      </c>
      <c r="I13" s="15" t="s">
        <v>246</v>
      </c>
      <c r="J13" s="16" t="s">
        <v>247</v>
      </c>
      <c r="K13" s="17">
        <v>452.87</v>
      </c>
      <c r="L13" s="17">
        <v>4874.6926800000001</v>
      </c>
      <c r="M13" s="17">
        <v>800</v>
      </c>
      <c r="N13" s="17">
        <v>3899754.1440000003</v>
      </c>
      <c r="O13" s="17">
        <v>700</v>
      </c>
      <c r="P13" s="17">
        <f t="shared" si="3"/>
        <v>3412284.8760000002</v>
      </c>
    </row>
    <row r="14" spans="1:17" ht="15" customHeight="1" x14ac:dyDescent="0.25">
      <c r="A14" s="28">
        <f t="shared" si="4"/>
        <v>11</v>
      </c>
      <c r="B14" s="18" t="s">
        <v>52</v>
      </c>
      <c r="C14" s="29">
        <v>20.77</v>
      </c>
      <c r="D14" s="29">
        <v>20.52</v>
      </c>
      <c r="E14" s="29">
        <v>13.95</v>
      </c>
      <c r="F14" s="29">
        <v>13.06</v>
      </c>
      <c r="G14" s="17">
        <v>280.85000000000002</v>
      </c>
      <c r="H14" s="17">
        <f t="shared" si="0"/>
        <v>3023.0693999999999</v>
      </c>
      <c r="I14" s="15" t="s">
        <v>246</v>
      </c>
      <c r="J14" s="16" t="s">
        <v>247</v>
      </c>
      <c r="K14" s="17">
        <v>280.85000000000002</v>
      </c>
      <c r="L14" s="17">
        <v>3023.0693999999999</v>
      </c>
      <c r="M14" s="17">
        <v>1200</v>
      </c>
      <c r="N14" s="17">
        <v>3627683.28</v>
      </c>
      <c r="O14" s="17">
        <v>900</v>
      </c>
      <c r="P14" s="17">
        <f t="shared" si="3"/>
        <v>2720762.46</v>
      </c>
    </row>
    <row r="15" spans="1:17" ht="15" customHeight="1" x14ac:dyDescent="0.25">
      <c r="A15" s="28">
        <f t="shared" si="4"/>
        <v>12</v>
      </c>
      <c r="B15" s="18" t="s">
        <v>53</v>
      </c>
      <c r="C15" s="29">
        <v>14.2</v>
      </c>
      <c r="D15" s="29">
        <v>14.2</v>
      </c>
      <c r="E15" s="29">
        <v>12.2</v>
      </c>
      <c r="F15" s="29">
        <v>12.2</v>
      </c>
      <c r="G15" s="17">
        <v>173.59</v>
      </c>
      <c r="H15" s="17">
        <f t="shared" si="0"/>
        <v>1868.5227599999998</v>
      </c>
      <c r="I15" s="15" t="s">
        <v>246</v>
      </c>
      <c r="J15" s="16" t="s">
        <v>247</v>
      </c>
      <c r="K15" s="17">
        <v>173.59</v>
      </c>
      <c r="L15" s="17">
        <v>1868.5227599999998</v>
      </c>
      <c r="M15" s="17">
        <v>1200</v>
      </c>
      <c r="N15" s="17">
        <v>2242227.3119999999</v>
      </c>
      <c r="O15" s="17">
        <v>900</v>
      </c>
      <c r="P15" s="17">
        <f t="shared" si="3"/>
        <v>1681670.4839999999</v>
      </c>
    </row>
    <row r="16" spans="1:17" ht="15" customHeight="1" x14ac:dyDescent="0.25">
      <c r="A16" s="28">
        <f t="shared" si="4"/>
        <v>13</v>
      </c>
      <c r="B16" s="18" t="s">
        <v>54</v>
      </c>
      <c r="C16" s="29">
        <v>91</v>
      </c>
      <c r="D16" s="29">
        <v>90.99</v>
      </c>
      <c r="E16" s="29">
        <v>26.21</v>
      </c>
      <c r="F16" s="29">
        <v>26.21</v>
      </c>
      <c r="G16" s="17">
        <v>2384.79</v>
      </c>
      <c r="H16" s="17">
        <f t="shared" si="0"/>
        <v>25669.879559999998</v>
      </c>
      <c r="I16" s="15" t="s">
        <v>246</v>
      </c>
      <c r="J16" s="16" t="s">
        <v>247</v>
      </c>
      <c r="K16" s="17">
        <v>2384.79</v>
      </c>
      <c r="L16" s="17">
        <v>25669.879559999998</v>
      </c>
      <c r="M16" s="17">
        <v>1200</v>
      </c>
      <c r="N16" s="17">
        <v>30803855.471999995</v>
      </c>
      <c r="O16" s="17">
        <v>900</v>
      </c>
      <c r="P16" s="17">
        <f t="shared" si="3"/>
        <v>23102891.603999998</v>
      </c>
    </row>
    <row r="17" spans="1:16" ht="15" customHeight="1" x14ac:dyDescent="0.25">
      <c r="A17" s="28">
        <f t="shared" si="4"/>
        <v>14</v>
      </c>
      <c r="B17" s="18" t="s">
        <v>55</v>
      </c>
      <c r="C17" s="29">
        <v>91</v>
      </c>
      <c r="D17" s="29">
        <v>90.95</v>
      </c>
      <c r="E17" s="29">
        <v>27.55</v>
      </c>
      <c r="F17" s="29">
        <v>27.38</v>
      </c>
      <c r="G17" s="17">
        <v>2498.8200000000002</v>
      </c>
      <c r="H17" s="17">
        <f t="shared" si="0"/>
        <v>26897.298480000001</v>
      </c>
      <c r="I17" s="15" t="s">
        <v>246</v>
      </c>
      <c r="J17" s="16" t="s">
        <v>247</v>
      </c>
      <c r="K17" s="17">
        <v>2498.8200000000002</v>
      </c>
      <c r="L17" s="17">
        <v>26897.298480000001</v>
      </c>
      <c r="M17" s="17">
        <v>1200</v>
      </c>
      <c r="N17" s="17">
        <v>32276758.176000003</v>
      </c>
      <c r="O17" s="17">
        <v>900</v>
      </c>
      <c r="P17" s="17">
        <f t="shared" si="3"/>
        <v>24207568.632000003</v>
      </c>
    </row>
    <row r="18" spans="1:16" ht="15" customHeight="1" x14ac:dyDescent="0.2">
      <c r="A18" s="28">
        <f t="shared" si="4"/>
        <v>15</v>
      </c>
      <c r="B18" s="18" t="s">
        <v>56</v>
      </c>
      <c r="C18" s="30"/>
      <c r="D18" s="30"/>
      <c r="E18" s="30"/>
      <c r="F18" s="30"/>
      <c r="G18" s="17">
        <v>976.03</v>
      </c>
      <c r="H18" s="17">
        <f t="shared" si="0"/>
        <v>10505.986919999999</v>
      </c>
      <c r="I18" s="15" t="s">
        <v>246</v>
      </c>
      <c r="J18" s="16" t="s">
        <v>247</v>
      </c>
      <c r="K18" s="17">
        <v>976.03</v>
      </c>
      <c r="L18" s="17">
        <v>10505.986919999999</v>
      </c>
      <c r="M18" s="17">
        <v>1200</v>
      </c>
      <c r="N18" s="17">
        <v>12607184.304</v>
      </c>
      <c r="O18" s="17">
        <v>900</v>
      </c>
      <c r="P18" s="17">
        <f t="shared" si="3"/>
        <v>9455388.2280000001</v>
      </c>
    </row>
    <row r="19" spans="1:16" ht="15" customHeight="1" x14ac:dyDescent="0.25">
      <c r="A19" s="28">
        <f t="shared" si="4"/>
        <v>16</v>
      </c>
      <c r="B19" s="18" t="s">
        <v>57</v>
      </c>
      <c r="C19" s="29">
        <v>64.05</v>
      </c>
      <c r="D19" s="29">
        <v>64.150000000000006</v>
      </c>
      <c r="E19" s="29">
        <v>55.62</v>
      </c>
      <c r="F19" s="29">
        <v>55.75</v>
      </c>
      <c r="G19" s="17">
        <v>3774.13</v>
      </c>
      <c r="H19" s="17">
        <f t="shared" si="0"/>
        <v>40624.73532</v>
      </c>
      <c r="I19" s="15" t="s">
        <v>246</v>
      </c>
      <c r="J19" s="16" t="s">
        <v>247</v>
      </c>
      <c r="K19" s="17">
        <v>3774.13</v>
      </c>
      <c r="L19" s="17">
        <v>40624.73532</v>
      </c>
      <c r="M19" s="17">
        <v>1200</v>
      </c>
      <c r="N19" s="17">
        <v>48749682.384000003</v>
      </c>
      <c r="O19" s="17">
        <v>900</v>
      </c>
      <c r="P19" s="17">
        <f t="shared" si="3"/>
        <v>36562261.788000003</v>
      </c>
    </row>
    <row r="20" spans="1:16" ht="15" customHeight="1" x14ac:dyDescent="0.25">
      <c r="A20" s="28">
        <f t="shared" si="4"/>
        <v>17</v>
      </c>
      <c r="B20" s="18" t="s">
        <v>58</v>
      </c>
      <c r="C20" s="29">
        <v>66.37</v>
      </c>
      <c r="D20" s="29">
        <v>66.37</v>
      </c>
      <c r="E20" s="29">
        <v>15.16</v>
      </c>
      <c r="F20" s="29">
        <v>15.16</v>
      </c>
      <c r="G20" s="17">
        <v>994.21</v>
      </c>
      <c r="H20" s="17">
        <f t="shared" si="0"/>
        <v>10701.676439999999</v>
      </c>
      <c r="I20" s="15" t="s">
        <v>246</v>
      </c>
      <c r="J20" s="16" t="s">
        <v>247</v>
      </c>
      <c r="K20" s="17">
        <v>994.21</v>
      </c>
      <c r="L20" s="17">
        <v>10701.676439999999</v>
      </c>
      <c r="M20" s="17">
        <v>1200</v>
      </c>
      <c r="N20" s="17">
        <v>12842011.727999998</v>
      </c>
      <c r="O20" s="17">
        <v>900</v>
      </c>
      <c r="P20" s="17">
        <f t="shared" si="3"/>
        <v>9631508.7960000001</v>
      </c>
    </row>
    <row r="21" spans="1:16" ht="15" customHeight="1" x14ac:dyDescent="0.25">
      <c r="A21" s="28">
        <f t="shared" si="4"/>
        <v>18</v>
      </c>
      <c r="B21" s="18" t="s">
        <v>59</v>
      </c>
      <c r="C21" s="29">
        <v>8.02</v>
      </c>
      <c r="D21" s="29">
        <v>8.02</v>
      </c>
      <c r="E21" s="29">
        <v>5.75</v>
      </c>
      <c r="F21" s="29">
        <v>6.06</v>
      </c>
      <c r="G21" s="17">
        <v>47.37</v>
      </c>
      <c r="H21" s="17">
        <f t="shared" si="0"/>
        <v>509.89067999999992</v>
      </c>
      <c r="I21" s="15" t="s">
        <v>246</v>
      </c>
      <c r="J21" s="16" t="s">
        <v>247</v>
      </c>
      <c r="K21" s="17">
        <v>47.37</v>
      </c>
      <c r="L21" s="17">
        <v>509.89067999999992</v>
      </c>
      <c r="M21" s="17">
        <v>1200</v>
      </c>
      <c r="N21" s="17">
        <v>611868.81599999988</v>
      </c>
      <c r="O21" s="17">
        <v>900</v>
      </c>
      <c r="P21" s="17">
        <f t="shared" si="3"/>
        <v>458901.61199999991</v>
      </c>
    </row>
    <row r="22" spans="1:16" ht="15" customHeight="1" x14ac:dyDescent="0.25">
      <c r="A22" s="28">
        <f t="shared" si="4"/>
        <v>19</v>
      </c>
      <c r="B22" s="18" t="s">
        <v>60</v>
      </c>
      <c r="C22" s="29">
        <v>190.15</v>
      </c>
      <c r="D22" s="29">
        <v>189.97</v>
      </c>
      <c r="E22" s="29">
        <v>13.39</v>
      </c>
      <c r="F22" s="29">
        <v>15.14</v>
      </c>
      <c r="G22" s="17">
        <v>2712.13</v>
      </c>
      <c r="H22" s="17">
        <f t="shared" si="0"/>
        <v>29193.367320000001</v>
      </c>
      <c r="I22" s="15" t="s">
        <v>246</v>
      </c>
      <c r="J22" s="16" t="s">
        <v>247</v>
      </c>
      <c r="K22" s="17">
        <v>2712.13</v>
      </c>
      <c r="L22" s="17">
        <f>K22*10.764</f>
        <v>29193.367320000001</v>
      </c>
      <c r="M22" s="17">
        <v>1200</v>
      </c>
      <c r="N22" s="17">
        <f>M22*L22</f>
        <v>35032040.784000002</v>
      </c>
      <c r="O22" s="17">
        <v>900</v>
      </c>
      <c r="P22" s="17">
        <f t="shared" si="3"/>
        <v>26274030.588</v>
      </c>
    </row>
    <row r="23" spans="1:16" ht="15" customHeight="1" x14ac:dyDescent="0.25">
      <c r="A23" s="28">
        <f t="shared" si="4"/>
        <v>20</v>
      </c>
      <c r="B23" s="18" t="s">
        <v>61</v>
      </c>
      <c r="C23" s="29">
        <v>226.69</v>
      </c>
      <c r="D23" s="29">
        <v>231.04</v>
      </c>
      <c r="E23" s="29">
        <v>14.48</v>
      </c>
      <c r="F23" s="29">
        <v>15.32</v>
      </c>
      <c r="G23" s="17">
        <v>1693.52</v>
      </c>
      <c r="H23" s="17">
        <f t="shared" si="0"/>
        <v>18229.049279999999</v>
      </c>
      <c r="I23" s="15" t="s">
        <v>246</v>
      </c>
      <c r="J23" s="16" t="s">
        <v>247</v>
      </c>
      <c r="K23" s="17">
        <v>1693.52</v>
      </c>
      <c r="L23" s="17">
        <v>18229.049279999999</v>
      </c>
      <c r="M23" s="17">
        <v>1200</v>
      </c>
      <c r="N23" s="17">
        <v>21874859.136</v>
      </c>
      <c r="O23" s="17">
        <v>900</v>
      </c>
      <c r="P23" s="17">
        <f t="shared" si="3"/>
        <v>16406144.352</v>
      </c>
    </row>
    <row r="24" spans="1:16" ht="15" customHeight="1" x14ac:dyDescent="0.25">
      <c r="A24" s="28">
        <f t="shared" si="4"/>
        <v>21</v>
      </c>
      <c r="B24" s="18" t="s">
        <v>62</v>
      </c>
      <c r="C24" s="29">
        <v>250.45</v>
      </c>
      <c r="D24" s="29">
        <v>250.45</v>
      </c>
      <c r="E24" s="29">
        <v>9.25</v>
      </c>
      <c r="F24" s="29">
        <v>8.9700000000000006</v>
      </c>
      <c r="G24" s="17">
        <v>2306.39</v>
      </c>
      <c r="H24" s="17">
        <f t="shared" si="0"/>
        <v>24825.981959999997</v>
      </c>
      <c r="I24" s="15" t="s">
        <v>246</v>
      </c>
      <c r="J24" s="16" t="s">
        <v>247</v>
      </c>
      <c r="K24" s="17">
        <v>2306.39</v>
      </c>
      <c r="L24" s="17">
        <v>24825.981959999997</v>
      </c>
      <c r="M24" s="17">
        <v>1200</v>
      </c>
      <c r="N24" s="17">
        <v>29791178.351999998</v>
      </c>
      <c r="O24" s="17">
        <v>900</v>
      </c>
      <c r="P24" s="17">
        <f t="shared" si="3"/>
        <v>22343383.763999999</v>
      </c>
    </row>
    <row r="25" spans="1:16" ht="15" customHeight="1" x14ac:dyDescent="0.25">
      <c r="A25" s="28">
        <f t="shared" si="4"/>
        <v>22</v>
      </c>
      <c r="B25" s="18" t="s">
        <v>63</v>
      </c>
      <c r="C25" s="29">
        <v>272.23</v>
      </c>
      <c r="D25" s="29">
        <v>270.06</v>
      </c>
      <c r="E25" s="29">
        <v>21.94</v>
      </c>
      <c r="F25" s="29">
        <v>21.96</v>
      </c>
      <c r="G25" s="17">
        <v>5975.53</v>
      </c>
      <c r="H25" s="17">
        <f t="shared" si="0"/>
        <v>64320.604919999991</v>
      </c>
      <c r="I25" s="15" t="s">
        <v>246</v>
      </c>
      <c r="J25" s="16" t="s">
        <v>247</v>
      </c>
      <c r="K25" s="17">
        <v>5975.53</v>
      </c>
      <c r="L25" s="17">
        <f>K25*10.764</f>
        <v>64320.604919999991</v>
      </c>
      <c r="M25" s="17">
        <v>1200</v>
      </c>
      <c r="N25" s="17">
        <f>M25*L25</f>
        <v>77184725.903999984</v>
      </c>
      <c r="O25" s="17">
        <v>900</v>
      </c>
      <c r="P25" s="17">
        <f t="shared" si="3"/>
        <v>57888544.427999988</v>
      </c>
    </row>
    <row r="26" spans="1:16" ht="15" customHeight="1" x14ac:dyDescent="0.25">
      <c r="A26" s="28">
        <f t="shared" si="4"/>
        <v>23</v>
      </c>
      <c r="B26" s="18" t="s">
        <v>64</v>
      </c>
      <c r="C26" s="29">
        <v>25.53</v>
      </c>
      <c r="D26" s="29">
        <v>25.53</v>
      </c>
      <c r="E26" s="29">
        <v>9.16</v>
      </c>
      <c r="F26" s="29">
        <v>9.16</v>
      </c>
      <c r="G26" s="17">
        <v>233.12</v>
      </c>
      <c r="H26" s="17">
        <f t="shared" si="0"/>
        <v>2509.30368</v>
      </c>
      <c r="I26" s="15" t="s">
        <v>246</v>
      </c>
      <c r="J26" s="16" t="s">
        <v>247</v>
      </c>
      <c r="K26" s="17">
        <v>233.12</v>
      </c>
      <c r="L26" s="17">
        <f>K26*10.764</f>
        <v>2509.30368</v>
      </c>
      <c r="M26" s="17">
        <v>1000</v>
      </c>
      <c r="N26" s="17">
        <f>M26*L26</f>
        <v>2509303.6800000002</v>
      </c>
      <c r="O26" s="17">
        <v>900</v>
      </c>
      <c r="P26" s="17">
        <f t="shared" si="3"/>
        <v>2258373.3119999999</v>
      </c>
    </row>
    <row r="27" spans="1:16" ht="15" customHeight="1" x14ac:dyDescent="0.25">
      <c r="A27" s="28">
        <f t="shared" si="4"/>
        <v>24</v>
      </c>
      <c r="B27" s="18" t="s">
        <v>65</v>
      </c>
      <c r="C27" s="29">
        <v>166.83</v>
      </c>
      <c r="D27" s="29">
        <v>166.79</v>
      </c>
      <c r="E27" s="29">
        <v>15.93</v>
      </c>
      <c r="F27" s="29">
        <v>17.16</v>
      </c>
      <c r="G27" s="17">
        <v>3097.02</v>
      </c>
      <c r="H27" s="17">
        <f t="shared" si="0"/>
        <v>33336.323279999997</v>
      </c>
      <c r="I27" s="15" t="s">
        <v>246</v>
      </c>
      <c r="J27" s="16" t="s">
        <v>247</v>
      </c>
      <c r="K27" s="17">
        <v>3097.02</v>
      </c>
      <c r="L27" s="17">
        <v>33336.323279999997</v>
      </c>
      <c r="M27" s="17">
        <v>1100</v>
      </c>
      <c r="N27" s="17">
        <v>36669955.607999995</v>
      </c>
      <c r="O27" s="17">
        <v>900</v>
      </c>
      <c r="P27" s="17">
        <f t="shared" si="3"/>
        <v>30002690.951999996</v>
      </c>
    </row>
    <row r="28" spans="1:16" ht="15" customHeight="1" x14ac:dyDescent="0.2">
      <c r="A28" s="28">
        <f t="shared" si="4"/>
        <v>25</v>
      </c>
      <c r="B28" s="18" t="s">
        <v>66</v>
      </c>
      <c r="C28" s="29">
        <v>47.25</v>
      </c>
      <c r="D28" s="30"/>
      <c r="E28" s="29">
        <v>24.2</v>
      </c>
      <c r="F28" s="30"/>
      <c r="G28" s="17">
        <v>937.45</v>
      </c>
      <c r="H28" s="17">
        <f t="shared" si="0"/>
        <v>10090.711799999999</v>
      </c>
      <c r="I28" s="15" t="s">
        <v>246</v>
      </c>
      <c r="J28" s="16" t="s">
        <v>247</v>
      </c>
      <c r="K28" s="17">
        <v>937.45</v>
      </c>
      <c r="L28" s="17">
        <v>10090.711799999999</v>
      </c>
      <c r="M28" s="17">
        <v>1100</v>
      </c>
      <c r="N28" s="17">
        <v>11099782.979999999</v>
      </c>
      <c r="O28" s="17">
        <v>900</v>
      </c>
      <c r="P28" s="17">
        <f t="shared" si="3"/>
        <v>9081640.6199999992</v>
      </c>
    </row>
    <row r="29" spans="1:16" ht="15" customHeight="1" x14ac:dyDescent="0.25">
      <c r="A29" s="28">
        <f t="shared" si="4"/>
        <v>26</v>
      </c>
      <c r="B29" s="18" t="s">
        <v>67</v>
      </c>
      <c r="C29" s="29">
        <v>176.04</v>
      </c>
      <c r="D29" s="29">
        <v>175.89</v>
      </c>
      <c r="E29" s="29">
        <v>17.75</v>
      </c>
      <c r="F29" s="29">
        <v>17.16</v>
      </c>
      <c r="G29" s="17">
        <v>3059.64</v>
      </c>
      <c r="H29" s="17">
        <f t="shared" si="0"/>
        <v>32933.964959999998</v>
      </c>
      <c r="I29" s="15" t="s">
        <v>246</v>
      </c>
      <c r="J29" s="16" t="s">
        <v>247</v>
      </c>
      <c r="K29" s="17">
        <v>3059.64</v>
      </c>
      <c r="L29" s="17">
        <v>32933.964959999998</v>
      </c>
      <c r="M29" s="17">
        <v>1100</v>
      </c>
      <c r="N29" s="17">
        <v>36227361.456</v>
      </c>
      <c r="O29" s="17">
        <v>900</v>
      </c>
      <c r="P29" s="17">
        <f t="shared" si="3"/>
        <v>29640568.463999998</v>
      </c>
    </row>
    <row r="30" spans="1:16" ht="15" customHeight="1" x14ac:dyDescent="0.25">
      <c r="A30" s="28">
        <f t="shared" si="4"/>
        <v>27</v>
      </c>
      <c r="B30" s="18" t="s">
        <v>68</v>
      </c>
      <c r="C30" s="29">
        <v>23.03</v>
      </c>
      <c r="D30" s="29">
        <v>22.75</v>
      </c>
      <c r="E30" s="29">
        <v>24.2</v>
      </c>
      <c r="F30" s="29">
        <v>23.77</v>
      </c>
      <c r="G30" s="17">
        <v>546.16999999999996</v>
      </c>
      <c r="H30" s="17">
        <f t="shared" si="0"/>
        <v>5878.9738799999996</v>
      </c>
      <c r="I30" s="15" t="s">
        <v>246</v>
      </c>
      <c r="J30" s="16" t="s">
        <v>247</v>
      </c>
      <c r="K30" s="17">
        <v>546.16999999999996</v>
      </c>
      <c r="L30" s="17">
        <v>5878.9738799999996</v>
      </c>
      <c r="M30" s="17">
        <v>1100</v>
      </c>
      <c r="N30" s="17">
        <v>6466871.2679999992</v>
      </c>
      <c r="O30" s="17">
        <v>900</v>
      </c>
      <c r="P30" s="17">
        <f t="shared" si="3"/>
        <v>5291076.4919999996</v>
      </c>
    </row>
    <row r="31" spans="1:16" ht="15" customHeight="1" x14ac:dyDescent="0.25">
      <c r="A31" s="28">
        <f t="shared" si="4"/>
        <v>28</v>
      </c>
      <c r="B31" s="18" t="s">
        <v>69</v>
      </c>
      <c r="C31" s="29">
        <v>131.52000000000001</v>
      </c>
      <c r="D31" s="29">
        <v>131.53</v>
      </c>
      <c r="E31" s="29">
        <v>16.739999999999998</v>
      </c>
      <c r="F31" s="29">
        <v>16.190000000000001</v>
      </c>
      <c r="G31" s="17">
        <v>2171.4299999999998</v>
      </c>
      <c r="H31" s="17">
        <f t="shared" si="0"/>
        <v>23373.272519999999</v>
      </c>
      <c r="I31" s="15" t="s">
        <v>246</v>
      </c>
      <c r="J31" s="16" t="s">
        <v>247</v>
      </c>
      <c r="K31" s="17">
        <v>2171.4299999999998</v>
      </c>
      <c r="L31" s="17">
        <v>23373.272519999999</v>
      </c>
      <c r="M31" s="17">
        <v>1100</v>
      </c>
      <c r="N31" s="17">
        <v>25710599.772</v>
      </c>
      <c r="O31" s="17">
        <v>900</v>
      </c>
      <c r="P31" s="17">
        <f t="shared" si="3"/>
        <v>21035945.267999999</v>
      </c>
    </row>
    <row r="32" spans="1:16" ht="15" customHeight="1" x14ac:dyDescent="0.25">
      <c r="A32" s="28">
        <f t="shared" si="4"/>
        <v>29</v>
      </c>
      <c r="B32" s="18" t="s">
        <v>70</v>
      </c>
      <c r="C32" s="29">
        <v>31.1</v>
      </c>
      <c r="D32" s="29">
        <v>30.94</v>
      </c>
      <c r="E32" s="29">
        <v>11.97</v>
      </c>
      <c r="F32" s="29">
        <v>11.83</v>
      </c>
      <c r="G32" s="17">
        <v>343.32</v>
      </c>
      <c r="H32" s="17">
        <f t="shared" si="0"/>
        <v>3695.4964799999998</v>
      </c>
      <c r="I32" s="15" t="s">
        <v>248</v>
      </c>
      <c r="J32" s="16" t="s">
        <v>249</v>
      </c>
      <c r="K32" s="17">
        <v>343.32</v>
      </c>
      <c r="L32" s="17">
        <v>3695.4964799999998</v>
      </c>
      <c r="M32" s="17">
        <v>1000</v>
      </c>
      <c r="N32" s="17">
        <v>3695496.48</v>
      </c>
      <c r="O32" s="17">
        <v>1000</v>
      </c>
      <c r="P32" s="17">
        <f t="shared" si="3"/>
        <v>3695496.48</v>
      </c>
    </row>
    <row r="33" spans="1:16" ht="15" customHeight="1" x14ac:dyDescent="0.25">
      <c r="A33" s="28">
        <f t="shared" si="4"/>
        <v>30</v>
      </c>
      <c r="B33" s="18" t="s">
        <v>71</v>
      </c>
      <c r="C33" s="29">
        <v>24.17</v>
      </c>
      <c r="D33" s="29">
        <v>23.95</v>
      </c>
      <c r="E33" s="29">
        <v>11.83</v>
      </c>
      <c r="F33" s="29">
        <v>13.95</v>
      </c>
      <c r="G33" s="17">
        <v>342.32</v>
      </c>
      <c r="H33" s="17">
        <f t="shared" si="0"/>
        <v>3684.7324799999997</v>
      </c>
      <c r="I33" s="15" t="s">
        <v>246</v>
      </c>
      <c r="J33" s="16" t="s">
        <v>247</v>
      </c>
      <c r="K33" s="17">
        <v>342.32</v>
      </c>
      <c r="L33" s="17">
        <v>3684.7324799999997</v>
      </c>
      <c r="M33" s="17">
        <v>1100</v>
      </c>
      <c r="N33" s="17">
        <v>4053205.7279999997</v>
      </c>
      <c r="O33" s="17">
        <v>900</v>
      </c>
      <c r="P33" s="17">
        <f t="shared" si="3"/>
        <v>3316259.2319999998</v>
      </c>
    </row>
    <row r="34" spans="1:16" ht="15" customHeight="1" x14ac:dyDescent="0.25">
      <c r="A34" s="28">
        <f t="shared" si="4"/>
        <v>31</v>
      </c>
      <c r="B34" s="18" t="s">
        <v>72</v>
      </c>
      <c r="C34" s="29">
        <v>77.459999999999994</v>
      </c>
      <c r="D34" s="29">
        <v>44.46</v>
      </c>
      <c r="E34" s="29">
        <v>33.68</v>
      </c>
      <c r="F34" s="29">
        <v>33.68</v>
      </c>
      <c r="G34" s="17">
        <v>2603.37</v>
      </c>
      <c r="H34" s="17">
        <f t="shared" si="0"/>
        <v>28022.674679999996</v>
      </c>
      <c r="I34" s="15" t="s">
        <v>246</v>
      </c>
      <c r="J34" s="16" t="s">
        <v>247</v>
      </c>
      <c r="K34" s="17">
        <v>2603.37</v>
      </c>
      <c r="L34" s="17">
        <v>28022.674679999996</v>
      </c>
      <c r="M34" s="17">
        <v>1100</v>
      </c>
      <c r="N34" s="17">
        <v>30824942.147999994</v>
      </c>
      <c r="O34" s="17">
        <v>900</v>
      </c>
      <c r="P34" s="17">
        <f t="shared" si="3"/>
        <v>25220407.211999997</v>
      </c>
    </row>
    <row r="35" spans="1:16" ht="15" customHeight="1" x14ac:dyDescent="0.25">
      <c r="A35" s="28">
        <f t="shared" si="4"/>
        <v>32</v>
      </c>
      <c r="B35" s="18" t="s">
        <v>73</v>
      </c>
      <c r="C35" s="29">
        <v>21.33</v>
      </c>
      <c r="D35" s="29">
        <v>21.43</v>
      </c>
      <c r="E35" s="29">
        <v>17.350000000000001</v>
      </c>
      <c r="F35" s="29">
        <v>17.37</v>
      </c>
      <c r="G35" s="17">
        <v>371.2</v>
      </c>
      <c r="H35" s="17">
        <f t="shared" si="0"/>
        <v>3995.5967999999998</v>
      </c>
      <c r="I35" s="15" t="s">
        <v>246</v>
      </c>
      <c r="J35" s="16" t="s">
        <v>247</v>
      </c>
      <c r="K35" s="17">
        <v>371.2</v>
      </c>
      <c r="L35" s="17">
        <v>3995.5967999999998</v>
      </c>
      <c r="M35" s="17">
        <v>1100</v>
      </c>
      <c r="N35" s="17">
        <v>4395156.4799999995</v>
      </c>
      <c r="O35" s="17">
        <v>900</v>
      </c>
      <c r="P35" s="17">
        <f t="shared" si="3"/>
        <v>3596037.1199999996</v>
      </c>
    </row>
    <row r="36" spans="1:16" ht="15" customHeight="1" x14ac:dyDescent="0.25">
      <c r="A36" s="28">
        <f t="shared" si="4"/>
        <v>33</v>
      </c>
      <c r="B36" s="18" t="s">
        <v>74</v>
      </c>
      <c r="C36" s="29">
        <v>41.81</v>
      </c>
      <c r="D36" s="29">
        <v>41.61</v>
      </c>
      <c r="E36" s="29">
        <v>12.3</v>
      </c>
      <c r="F36" s="29">
        <v>12.29</v>
      </c>
      <c r="G36" s="17">
        <v>512.77</v>
      </c>
      <c r="H36" s="17">
        <f t="shared" si="0"/>
        <v>5519.4562799999994</v>
      </c>
      <c r="I36" s="15" t="s">
        <v>246</v>
      </c>
      <c r="J36" s="16" t="s">
        <v>247</v>
      </c>
      <c r="K36" s="17">
        <v>512.77</v>
      </c>
      <c r="L36" s="17">
        <v>5519.4562799999994</v>
      </c>
      <c r="M36" s="17">
        <v>1100</v>
      </c>
      <c r="N36" s="17">
        <v>6071401.9079999998</v>
      </c>
      <c r="O36" s="17">
        <v>900</v>
      </c>
      <c r="P36" s="17">
        <f t="shared" si="3"/>
        <v>4967510.6519999998</v>
      </c>
    </row>
    <row r="37" spans="1:16" ht="15" customHeight="1" x14ac:dyDescent="0.25">
      <c r="A37" s="28">
        <f t="shared" si="4"/>
        <v>34</v>
      </c>
      <c r="B37" s="18" t="s">
        <v>75</v>
      </c>
      <c r="C37" s="29">
        <v>2.97</v>
      </c>
      <c r="D37" s="29">
        <v>2.92</v>
      </c>
      <c r="E37" s="29">
        <v>2.57</v>
      </c>
      <c r="F37" s="29">
        <v>2.57</v>
      </c>
      <c r="G37" s="17">
        <v>24.26</v>
      </c>
      <c r="H37" s="17">
        <f t="shared" si="0"/>
        <v>261.13463999999999</v>
      </c>
      <c r="I37" s="15" t="s">
        <v>248</v>
      </c>
      <c r="J37" s="16" t="s">
        <v>247</v>
      </c>
      <c r="K37" s="17">
        <v>24.26</v>
      </c>
      <c r="L37" s="17">
        <v>261.13463999999999</v>
      </c>
      <c r="M37" s="17">
        <v>1000</v>
      </c>
      <c r="N37" s="17">
        <v>261134.63999999998</v>
      </c>
      <c r="O37" s="17">
        <v>1000</v>
      </c>
      <c r="P37" s="17">
        <f t="shared" si="3"/>
        <v>261134.63999999998</v>
      </c>
    </row>
    <row r="38" spans="1:16" ht="15" customHeight="1" x14ac:dyDescent="0.25">
      <c r="A38" s="28">
        <f t="shared" si="4"/>
        <v>35</v>
      </c>
      <c r="B38" s="18" t="s">
        <v>76</v>
      </c>
      <c r="C38" s="29">
        <v>4.7699999999999996</v>
      </c>
      <c r="D38" s="29">
        <v>4.7699999999999996</v>
      </c>
      <c r="E38" s="29">
        <v>3.75</v>
      </c>
      <c r="F38" s="29">
        <v>3.75</v>
      </c>
      <c r="G38" s="17">
        <v>17.68</v>
      </c>
      <c r="H38" s="17">
        <f t="shared" si="0"/>
        <v>190.30751999999998</v>
      </c>
      <c r="I38" s="15" t="s">
        <v>248</v>
      </c>
      <c r="J38" s="16" t="s">
        <v>247</v>
      </c>
      <c r="K38" s="17">
        <v>17.68</v>
      </c>
      <c r="L38" s="17">
        <v>190.30751999999998</v>
      </c>
      <c r="M38" s="17">
        <v>1000</v>
      </c>
      <c r="N38" s="17">
        <v>190307.52</v>
      </c>
      <c r="O38" s="17">
        <v>1000</v>
      </c>
      <c r="P38" s="17">
        <f t="shared" si="3"/>
        <v>190307.52</v>
      </c>
    </row>
    <row r="39" spans="1:16" ht="15" customHeight="1" x14ac:dyDescent="0.25">
      <c r="A39" s="28">
        <f t="shared" si="4"/>
        <v>36</v>
      </c>
      <c r="B39" s="18" t="s">
        <v>77</v>
      </c>
      <c r="C39" s="29">
        <v>8.06</v>
      </c>
      <c r="D39" s="29">
        <v>8.06</v>
      </c>
      <c r="E39" s="29">
        <v>1.89</v>
      </c>
      <c r="F39" s="29">
        <v>1.89</v>
      </c>
      <c r="G39" s="17">
        <v>15.21</v>
      </c>
      <c r="H39" s="17">
        <f t="shared" si="0"/>
        <v>163.72044</v>
      </c>
      <c r="I39" s="15" t="s">
        <v>248</v>
      </c>
      <c r="J39" s="16" t="s">
        <v>247</v>
      </c>
      <c r="K39" s="17">
        <v>15.21</v>
      </c>
      <c r="L39" s="17">
        <v>163.72044</v>
      </c>
      <c r="M39" s="17">
        <v>1000</v>
      </c>
      <c r="N39" s="17">
        <v>163720.44</v>
      </c>
      <c r="O39" s="17">
        <v>1000</v>
      </c>
      <c r="P39" s="17">
        <f t="shared" si="3"/>
        <v>163720.44</v>
      </c>
    </row>
    <row r="40" spans="1:16" ht="15" customHeight="1" x14ac:dyDescent="0.25">
      <c r="A40" s="28">
        <f t="shared" si="4"/>
        <v>37</v>
      </c>
      <c r="B40" s="18" t="s">
        <v>78</v>
      </c>
      <c r="C40" s="29">
        <v>4.49</v>
      </c>
      <c r="D40" s="29">
        <v>4.43</v>
      </c>
      <c r="E40" s="29">
        <v>3.27</v>
      </c>
      <c r="F40" s="29">
        <v>3.27</v>
      </c>
      <c r="G40" s="17">
        <v>14.44</v>
      </c>
      <c r="H40" s="17">
        <f t="shared" si="0"/>
        <v>155.43215999999998</v>
      </c>
      <c r="I40" s="15" t="s">
        <v>248</v>
      </c>
      <c r="J40" s="16" t="s">
        <v>247</v>
      </c>
      <c r="K40" s="17">
        <v>14.44</v>
      </c>
      <c r="L40" s="17">
        <v>155.43215999999998</v>
      </c>
      <c r="M40" s="17">
        <v>1000</v>
      </c>
      <c r="N40" s="17">
        <v>155432.15999999997</v>
      </c>
      <c r="O40" s="17">
        <v>1000</v>
      </c>
      <c r="P40" s="17">
        <f t="shared" si="3"/>
        <v>155432.15999999997</v>
      </c>
    </row>
    <row r="41" spans="1:16" ht="15" customHeight="1" x14ac:dyDescent="0.25">
      <c r="A41" s="28">
        <f t="shared" si="4"/>
        <v>38</v>
      </c>
      <c r="B41" s="18" t="s">
        <v>79</v>
      </c>
      <c r="C41" s="29">
        <v>4.32</v>
      </c>
      <c r="D41" s="29">
        <v>4.29</v>
      </c>
      <c r="E41" s="29">
        <v>2.15</v>
      </c>
      <c r="F41" s="29">
        <v>2.2000000000000002</v>
      </c>
      <c r="G41" s="17">
        <v>9.4700000000000006</v>
      </c>
      <c r="H41" s="17">
        <f t="shared" si="0"/>
        <v>101.93508</v>
      </c>
      <c r="I41" s="15" t="s">
        <v>248</v>
      </c>
      <c r="J41" s="16" t="s">
        <v>247</v>
      </c>
      <c r="K41" s="17">
        <v>9.4700000000000006</v>
      </c>
      <c r="L41" s="17">
        <v>101.93508</v>
      </c>
      <c r="M41" s="17">
        <v>1000</v>
      </c>
      <c r="N41" s="17">
        <v>101935.08</v>
      </c>
      <c r="O41" s="17">
        <v>1000</v>
      </c>
      <c r="P41" s="17">
        <f t="shared" si="3"/>
        <v>101935.08</v>
      </c>
    </row>
    <row r="42" spans="1:16" ht="15" customHeight="1" x14ac:dyDescent="0.25">
      <c r="A42" s="28">
        <f t="shared" si="4"/>
        <v>39</v>
      </c>
      <c r="B42" s="18" t="s">
        <v>80</v>
      </c>
      <c r="C42" s="29">
        <v>4.54</v>
      </c>
      <c r="D42" s="29">
        <v>4.54</v>
      </c>
      <c r="E42" s="29">
        <v>2.98</v>
      </c>
      <c r="F42" s="29">
        <v>2.98</v>
      </c>
      <c r="G42" s="17">
        <v>12.81</v>
      </c>
      <c r="H42" s="17">
        <f t="shared" si="0"/>
        <v>137.88684000000001</v>
      </c>
      <c r="I42" s="15" t="s">
        <v>248</v>
      </c>
      <c r="J42" s="16" t="s">
        <v>247</v>
      </c>
      <c r="K42" s="17">
        <v>12.81</v>
      </c>
      <c r="L42" s="17">
        <v>137.88684000000001</v>
      </c>
      <c r="M42" s="17">
        <v>1000</v>
      </c>
      <c r="N42" s="17">
        <v>137886.84</v>
      </c>
      <c r="O42" s="17">
        <v>1000</v>
      </c>
      <c r="P42" s="17">
        <f t="shared" si="3"/>
        <v>137886.84</v>
      </c>
    </row>
    <row r="43" spans="1:16" ht="15" customHeight="1" x14ac:dyDescent="0.25">
      <c r="A43" s="28">
        <f t="shared" si="4"/>
        <v>40</v>
      </c>
      <c r="B43" s="18" t="s">
        <v>81</v>
      </c>
      <c r="C43" s="29">
        <v>4.43</v>
      </c>
      <c r="D43" s="29">
        <v>4.4000000000000004</v>
      </c>
      <c r="E43" s="29">
        <v>4.13</v>
      </c>
      <c r="F43" s="29">
        <v>4.13</v>
      </c>
      <c r="G43" s="17">
        <v>18.22</v>
      </c>
      <c r="H43" s="17">
        <f t="shared" si="0"/>
        <v>196.12007999999997</v>
      </c>
      <c r="I43" s="15" t="s">
        <v>248</v>
      </c>
      <c r="J43" s="16" t="s">
        <v>247</v>
      </c>
      <c r="K43" s="17">
        <v>18.22</v>
      </c>
      <c r="L43" s="17">
        <v>196.12007999999997</v>
      </c>
      <c r="M43" s="17">
        <v>1000</v>
      </c>
      <c r="N43" s="17">
        <v>196120.08</v>
      </c>
      <c r="O43" s="17">
        <v>1000</v>
      </c>
      <c r="P43" s="17">
        <f t="shared" si="3"/>
        <v>196120.08</v>
      </c>
    </row>
    <row r="44" spans="1:16" ht="15" customHeight="1" x14ac:dyDescent="0.25">
      <c r="A44" s="28">
        <f t="shared" si="4"/>
        <v>41</v>
      </c>
      <c r="B44" s="18" t="s">
        <v>82</v>
      </c>
      <c r="C44" s="29">
        <v>3.48</v>
      </c>
      <c r="D44" s="29">
        <v>3.51</v>
      </c>
      <c r="E44" s="29">
        <v>3.08</v>
      </c>
      <c r="F44" s="29">
        <v>3.08</v>
      </c>
      <c r="G44" s="17">
        <v>31.54</v>
      </c>
      <c r="H44" s="17">
        <f t="shared" si="0"/>
        <v>339.49655999999999</v>
      </c>
      <c r="I44" s="15" t="s">
        <v>248</v>
      </c>
      <c r="J44" s="16" t="s">
        <v>247</v>
      </c>
      <c r="K44" s="17">
        <v>31.54</v>
      </c>
      <c r="L44" s="17">
        <v>339.49655999999999</v>
      </c>
      <c r="M44" s="17">
        <v>1000</v>
      </c>
      <c r="N44" s="17">
        <v>339496.56</v>
      </c>
      <c r="O44" s="17">
        <v>1000</v>
      </c>
      <c r="P44" s="17">
        <f t="shared" si="3"/>
        <v>339496.56</v>
      </c>
    </row>
    <row r="45" spans="1:16" ht="15" customHeight="1" x14ac:dyDescent="0.25">
      <c r="A45" s="28">
        <f t="shared" si="4"/>
        <v>42</v>
      </c>
      <c r="B45" s="18" t="s">
        <v>83</v>
      </c>
      <c r="C45" s="29">
        <v>4.5999999999999996</v>
      </c>
      <c r="D45" s="29">
        <v>4.5999999999999996</v>
      </c>
      <c r="E45" s="29">
        <v>4.6500000000000004</v>
      </c>
      <c r="F45" s="29">
        <v>4.6500000000000004</v>
      </c>
      <c r="G45" s="17">
        <v>10.83</v>
      </c>
      <c r="H45" s="17">
        <f t="shared" si="0"/>
        <v>116.57411999999999</v>
      </c>
      <c r="I45" s="15" t="s">
        <v>248</v>
      </c>
      <c r="J45" s="16" t="s">
        <v>247</v>
      </c>
      <c r="K45" s="17">
        <v>10.83</v>
      </c>
      <c r="L45" s="17">
        <v>116.57411999999999</v>
      </c>
      <c r="M45" s="17">
        <v>1000</v>
      </c>
      <c r="N45" s="17">
        <v>116574.12</v>
      </c>
      <c r="O45" s="17">
        <v>1000</v>
      </c>
      <c r="P45" s="17">
        <f t="shared" si="3"/>
        <v>116574.12</v>
      </c>
    </row>
    <row r="46" spans="1:16" ht="15" customHeight="1" x14ac:dyDescent="0.25">
      <c r="A46" s="28">
        <f t="shared" si="4"/>
        <v>43</v>
      </c>
      <c r="B46" s="18" t="s">
        <v>84</v>
      </c>
      <c r="C46" s="29">
        <v>5.97</v>
      </c>
      <c r="D46" s="29">
        <v>5.97</v>
      </c>
      <c r="E46" s="29">
        <v>3.78</v>
      </c>
      <c r="F46" s="29">
        <v>3.78</v>
      </c>
      <c r="G46" s="17">
        <v>22.57</v>
      </c>
      <c r="H46" s="17">
        <f t="shared" si="0"/>
        <v>242.94347999999999</v>
      </c>
      <c r="I46" s="15" t="s">
        <v>248</v>
      </c>
      <c r="J46" s="16" t="s">
        <v>247</v>
      </c>
      <c r="K46" s="17">
        <v>22.57</v>
      </c>
      <c r="L46" s="17">
        <v>242.94347999999999</v>
      </c>
      <c r="M46" s="17">
        <v>1000</v>
      </c>
      <c r="N46" s="17">
        <v>242943.47999999998</v>
      </c>
      <c r="O46" s="17">
        <v>1000</v>
      </c>
      <c r="P46" s="17">
        <f t="shared" si="3"/>
        <v>242943.47999999998</v>
      </c>
    </row>
    <row r="47" spans="1:16" ht="15" customHeight="1" x14ac:dyDescent="0.25">
      <c r="A47" s="28">
        <f t="shared" si="4"/>
        <v>44</v>
      </c>
      <c r="B47" s="18" t="s">
        <v>85</v>
      </c>
      <c r="C47" s="29">
        <v>4.5</v>
      </c>
      <c r="D47" s="29">
        <v>2.0099999999999998</v>
      </c>
      <c r="E47" s="29">
        <v>3.65</v>
      </c>
      <c r="F47" s="29">
        <v>2.0499999999999998</v>
      </c>
      <c r="G47" s="17">
        <v>12.42</v>
      </c>
      <c r="H47" s="17">
        <f t="shared" si="0"/>
        <v>133.68887999999998</v>
      </c>
      <c r="I47" s="15" t="s">
        <v>248</v>
      </c>
      <c r="J47" s="16" t="s">
        <v>247</v>
      </c>
      <c r="K47" s="17">
        <v>12.42</v>
      </c>
      <c r="L47" s="17">
        <f>K47*10.764</f>
        <v>133.68887999999998</v>
      </c>
      <c r="M47" s="17">
        <v>1000</v>
      </c>
      <c r="N47" s="17">
        <f>M47*L47</f>
        <v>133688.87999999998</v>
      </c>
      <c r="O47" s="17">
        <v>1000</v>
      </c>
      <c r="P47" s="17">
        <f t="shared" si="3"/>
        <v>133688.87999999998</v>
      </c>
    </row>
    <row r="48" spans="1:16" ht="15" customHeight="1" x14ac:dyDescent="0.25">
      <c r="A48" s="28">
        <f t="shared" si="4"/>
        <v>45</v>
      </c>
      <c r="B48" s="18" t="s">
        <v>86</v>
      </c>
      <c r="C48" s="29">
        <v>5.19</v>
      </c>
      <c r="D48" s="29">
        <v>4.3600000000000003</v>
      </c>
      <c r="E48" s="29">
        <v>3.89</v>
      </c>
      <c r="F48" s="29">
        <v>3.89</v>
      </c>
      <c r="G48" s="17">
        <v>18.649999999999999</v>
      </c>
      <c r="H48" s="17">
        <f t="shared" si="0"/>
        <v>200.74859999999998</v>
      </c>
      <c r="I48" s="15" t="s">
        <v>248</v>
      </c>
      <c r="J48" s="16" t="s">
        <v>247</v>
      </c>
      <c r="K48" s="17">
        <v>18.649999999999999</v>
      </c>
      <c r="L48" s="17">
        <v>200.74859999999998</v>
      </c>
      <c r="M48" s="17">
        <v>1000</v>
      </c>
      <c r="N48" s="17">
        <v>200748.59999999998</v>
      </c>
      <c r="O48" s="17">
        <v>1000</v>
      </c>
      <c r="P48" s="17">
        <f t="shared" si="3"/>
        <v>200748.59999999998</v>
      </c>
    </row>
    <row r="49" spans="1:16" ht="15" customHeight="1" x14ac:dyDescent="0.2">
      <c r="A49" s="28">
        <f t="shared" si="4"/>
        <v>46</v>
      </c>
      <c r="B49" s="18" t="s">
        <v>87</v>
      </c>
      <c r="C49" s="29">
        <v>8.9600000000000009</v>
      </c>
      <c r="D49" s="30"/>
      <c r="E49" s="30"/>
      <c r="F49" s="30"/>
      <c r="G49" s="17">
        <v>32.07</v>
      </c>
      <c r="H49" s="17">
        <f t="shared" si="0"/>
        <v>345.20148</v>
      </c>
      <c r="I49" s="15" t="s">
        <v>248</v>
      </c>
      <c r="J49" s="16" t="s">
        <v>247</v>
      </c>
      <c r="K49" s="17">
        <v>32.07</v>
      </c>
      <c r="L49" s="17">
        <v>345.20148</v>
      </c>
      <c r="M49" s="17">
        <v>1000</v>
      </c>
      <c r="N49" s="17">
        <v>345201.48</v>
      </c>
      <c r="O49" s="17">
        <v>1000</v>
      </c>
      <c r="P49" s="17">
        <f t="shared" si="3"/>
        <v>345201.48</v>
      </c>
    </row>
    <row r="50" spans="1:16" ht="15" customHeight="1" x14ac:dyDescent="0.25">
      <c r="A50" s="28">
        <f t="shared" si="4"/>
        <v>47</v>
      </c>
      <c r="B50" s="18" t="s">
        <v>88</v>
      </c>
      <c r="C50" s="29">
        <v>22.44</v>
      </c>
      <c r="D50" s="29">
        <v>22.87</v>
      </c>
      <c r="E50" s="29">
        <v>13.94</v>
      </c>
      <c r="F50" s="29">
        <v>13.93</v>
      </c>
      <c r="G50" s="17">
        <v>315.57</v>
      </c>
      <c r="H50" s="17">
        <f t="shared" si="0"/>
        <v>3396.7954799999998</v>
      </c>
      <c r="I50" s="15" t="s">
        <v>246</v>
      </c>
      <c r="J50" s="16" t="s">
        <v>247</v>
      </c>
      <c r="K50" s="17">
        <v>315.57</v>
      </c>
      <c r="L50" s="17">
        <v>3396.7954799999998</v>
      </c>
      <c r="M50" s="17">
        <v>1000</v>
      </c>
      <c r="N50" s="17">
        <v>3396795.48</v>
      </c>
      <c r="O50" s="17">
        <v>900</v>
      </c>
      <c r="P50" s="17">
        <f t="shared" si="3"/>
        <v>3057115.9319999996</v>
      </c>
    </row>
    <row r="51" spans="1:16" ht="15" customHeight="1" x14ac:dyDescent="0.25">
      <c r="A51" s="28">
        <f t="shared" si="4"/>
        <v>48</v>
      </c>
      <c r="B51" s="18" t="s">
        <v>89</v>
      </c>
      <c r="C51" s="29">
        <v>30.39</v>
      </c>
      <c r="D51" s="29">
        <v>30.61</v>
      </c>
      <c r="E51" s="29">
        <v>5.36</v>
      </c>
      <c r="F51" s="29">
        <v>6.96</v>
      </c>
      <c r="G51" s="17">
        <v>223.89</v>
      </c>
      <c r="H51" s="17">
        <f t="shared" si="0"/>
        <v>2409.9519599999999</v>
      </c>
      <c r="I51" s="15" t="s">
        <v>246</v>
      </c>
      <c r="J51" s="16" t="s">
        <v>247</v>
      </c>
      <c r="K51" s="17">
        <v>223.89</v>
      </c>
      <c r="L51" s="17">
        <v>2409.9519599999999</v>
      </c>
      <c r="M51" s="17">
        <v>1000</v>
      </c>
      <c r="N51" s="17">
        <v>2409951.96</v>
      </c>
      <c r="O51" s="17">
        <v>900</v>
      </c>
      <c r="P51" s="17">
        <f t="shared" si="3"/>
        <v>2168956.764</v>
      </c>
    </row>
    <row r="52" spans="1:16" ht="15" customHeight="1" x14ac:dyDescent="0.25">
      <c r="A52" s="28">
        <f t="shared" si="4"/>
        <v>49</v>
      </c>
      <c r="B52" s="18" t="s">
        <v>90</v>
      </c>
      <c r="C52" s="29">
        <v>8.2799999999999994</v>
      </c>
      <c r="D52" s="29">
        <v>7.96</v>
      </c>
      <c r="E52" s="29">
        <v>10.38</v>
      </c>
      <c r="F52" s="29">
        <v>10.37</v>
      </c>
      <c r="G52" s="17">
        <v>84.61</v>
      </c>
      <c r="H52" s="17">
        <f t="shared" si="0"/>
        <v>910.74203999999997</v>
      </c>
      <c r="I52" s="15" t="s">
        <v>246</v>
      </c>
      <c r="J52" s="16" t="s">
        <v>247</v>
      </c>
      <c r="K52" s="17">
        <v>84.61</v>
      </c>
      <c r="L52" s="17">
        <v>910.74203999999997</v>
      </c>
      <c r="M52" s="17">
        <v>1000</v>
      </c>
      <c r="N52" s="17">
        <v>910742.03999999992</v>
      </c>
      <c r="O52" s="17">
        <v>900</v>
      </c>
      <c r="P52" s="17">
        <f t="shared" si="3"/>
        <v>819667.83600000001</v>
      </c>
    </row>
    <row r="53" spans="1:16" ht="15" customHeight="1" x14ac:dyDescent="0.25">
      <c r="A53" s="28">
        <f t="shared" si="4"/>
        <v>50</v>
      </c>
      <c r="B53" s="18" t="s">
        <v>91</v>
      </c>
      <c r="C53" s="29">
        <v>3.32</v>
      </c>
      <c r="D53" s="29">
        <v>3.32</v>
      </c>
      <c r="E53" s="29">
        <v>3.44</v>
      </c>
      <c r="F53" s="29">
        <v>3.44</v>
      </c>
      <c r="G53" s="17">
        <v>11.44</v>
      </c>
      <c r="H53" s="17">
        <f t="shared" si="0"/>
        <v>123.14015999999998</v>
      </c>
      <c r="I53" s="15" t="s">
        <v>246</v>
      </c>
      <c r="J53" s="16" t="s">
        <v>247</v>
      </c>
      <c r="K53" s="17">
        <v>11.44</v>
      </c>
      <c r="L53" s="17">
        <v>123.14015999999998</v>
      </c>
      <c r="M53" s="17">
        <v>1000</v>
      </c>
      <c r="N53" s="17">
        <v>123140.15999999997</v>
      </c>
      <c r="O53" s="17">
        <v>900</v>
      </c>
      <c r="P53" s="17">
        <f t="shared" si="3"/>
        <v>110826.14399999999</v>
      </c>
    </row>
    <row r="54" spans="1:16" ht="15" customHeight="1" x14ac:dyDescent="0.25">
      <c r="A54" s="28">
        <f t="shared" si="4"/>
        <v>51</v>
      </c>
      <c r="B54" s="18" t="s">
        <v>92</v>
      </c>
      <c r="C54" s="29">
        <v>7.78</v>
      </c>
      <c r="D54" s="29">
        <v>7.78</v>
      </c>
      <c r="E54" s="29">
        <v>4</v>
      </c>
      <c r="F54" s="29">
        <v>4</v>
      </c>
      <c r="G54" s="17">
        <v>31.09</v>
      </c>
      <c r="H54" s="17">
        <f t="shared" si="0"/>
        <v>334.65276</v>
      </c>
      <c r="I54" s="15" t="s">
        <v>246</v>
      </c>
      <c r="J54" s="16" t="s">
        <v>247</v>
      </c>
      <c r="K54" s="17">
        <v>31.09</v>
      </c>
      <c r="L54" s="17">
        <v>334.65276</v>
      </c>
      <c r="M54" s="17">
        <v>1000</v>
      </c>
      <c r="N54" s="17">
        <v>334652.76</v>
      </c>
      <c r="O54" s="17">
        <v>900</v>
      </c>
      <c r="P54" s="17">
        <f t="shared" si="3"/>
        <v>301187.484</v>
      </c>
    </row>
    <row r="55" spans="1:16" ht="15" customHeight="1" x14ac:dyDescent="0.25">
      <c r="A55" s="28">
        <f t="shared" si="4"/>
        <v>52</v>
      </c>
      <c r="B55" s="18" t="s">
        <v>93</v>
      </c>
      <c r="C55" s="29">
        <v>5.23</v>
      </c>
      <c r="D55" s="29">
        <v>5.29</v>
      </c>
      <c r="E55" s="29">
        <v>3.09</v>
      </c>
      <c r="F55" s="29">
        <v>3.17</v>
      </c>
      <c r="G55" s="17">
        <v>16.5</v>
      </c>
      <c r="H55" s="17">
        <f t="shared" si="0"/>
        <v>177.60599999999999</v>
      </c>
      <c r="I55" s="15" t="s">
        <v>246</v>
      </c>
      <c r="J55" s="16" t="s">
        <v>247</v>
      </c>
      <c r="K55" s="17">
        <v>16.5</v>
      </c>
      <c r="L55" s="17">
        <v>177.60599999999999</v>
      </c>
      <c r="M55" s="17">
        <v>1000</v>
      </c>
      <c r="N55" s="17">
        <v>177606</v>
      </c>
      <c r="O55" s="17">
        <v>900</v>
      </c>
      <c r="P55" s="17">
        <f t="shared" si="3"/>
        <v>159845.4</v>
      </c>
    </row>
    <row r="56" spans="1:16" ht="15" customHeight="1" x14ac:dyDescent="0.25">
      <c r="A56" s="28">
        <f t="shared" si="4"/>
        <v>53</v>
      </c>
      <c r="B56" s="18" t="s">
        <v>94</v>
      </c>
      <c r="C56" s="29">
        <v>6.65</v>
      </c>
      <c r="D56" s="29">
        <v>6.53</v>
      </c>
      <c r="E56" s="29">
        <v>3.62</v>
      </c>
      <c r="F56" s="29">
        <v>2.66</v>
      </c>
      <c r="G56" s="17">
        <v>23.82</v>
      </c>
      <c r="H56" s="17">
        <f t="shared" si="0"/>
        <v>256.39848000000001</v>
      </c>
      <c r="I56" s="15" t="s">
        <v>246</v>
      </c>
      <c r="J56" s="16" t="s">
        <v>247</v>
      </c>
      <c r="K56" s="17">
        <v>23.82</v>
      </c>
      <c r="L56" s="17">
        <v>256.39848000000001</v>
      </c>
      <c r="M56" s="17">
        <v>1000</v>
      </c>
      <c r="N56" s="17">
        <v>256398.48</v>
      </c>
      <c r="O56" s="17">
        <v>900</v>
      </c>
      <c r="P56" s="17">
        <f t="shared" si="3"/>
        <v>230758.63200000001</v>
      </c>
    </row>
    <row r="57" spans="1:16" ht="15" customHeight="1" x14ac:dyDescent="0.25">
      <c r="A57" s="28">
        <f t="shared" si="4"/>
        <v>54</v>
      </c>
      <c r="B57" s="18" t="s">
        <v>95</v>
      </c>
      <c r="C57" s="29">
        <v>6.2</v>
      </c>
      <c r="D57" s="29">
        <v>6.2</v>
      </c>
      <c r="E57" s="29">
        <v>5.5</v>
      </c>
      <c r="F57" s="29">
        <v>5.37</v>
      </c>
      <c r="G57" s="17">
        <v>33.74</v>
      </c>
      <c r="H57" s="17">
        <f t="shared" si="0"/>
        <v>363.17736000000002</v>
      </c>
      <c r="I57" s="15" t="s">
        <v>246</v>
      </c>
      <c r="J57" s="16" t="s">
        <v>247</v>
      </c>
      <c r="K57" s="17">
        <v>33.74</v>
      </c>
      <c r="L57" s="17">
        <v>363.17736000000002</v>
      </c>
      <c r="M57" s="17">
        <v>1000</v>
      </c>
      <c r="N57" s="17">
        <v>363177.36000000004</v>
      </c>
      <c r="O57" s="17">
        <v>900</v>
      </c>
      <c r="P57" s="17">
        <f t="shared" si="3"/>
        <v>326859.62400000001</v>
      </c>
    </row>
    <row r="58" spans="1:16" ht="15" customHeight="1" x14ac:dyDescent="0.25">
      <c r="A58" s="28">
        <f t="shared" si="4"/>
        <v>55</v>
      </c>
      <c r="B58" s="18" t="s">
        <v>96</v>
      </c>
      <c r="C58" s="29">
        <v>8.64</v>
      </c>
      <c r="D58" s="29">
        <v>8.64</v>
      </c>
      <c r="E58" s="29">
        <v>3.74</v>
      </c>
      <c r="F58" s="29">
        <v>3.74</v>
      </c>
      <c r="G58" s="17">
        <v>33.15</v>
      </c>
      <c r="H58" s="17">
        <f t="shared" si="0"/>
        <v>356.82659999999998</v>
      </c>
      <c r="I58" s="15" t="s">
        <v>246</v>
      </c>
      <c r="J58" s="16" t="s">
        <v>247</v>
      </c>
      <c r="K58" s="17">
        <v>33.15</v>
      </c>
      <c r="L58" s="17">
        <v>356.82659999999998</v>
      </c>
      <c r="M58" s="17">
        <v>1000</v>
      </c>
      <c r="N58" s="17">
        <v>356826.6</v>
      </c>
      <c r="O58" s="17">
        <v>900</v>
      </c>
      <c r="P58" s="17">
        <f t="shared" si="3"/>
        <v>321143.94</v>
      </c>
    </row>
    <row r="59" spans="1:16" ht="15" customHeight="1" x14ac:dyDescent="0.25">
      <c r="A59" s="28">
        <f t="shared" si="4"/>
        <v>56</v>
      </c>
      <c r="B59" s="18" t="s">
        <v>97</v>
      </c>
      <c r="C59" s="29">
        <v>9.34</v>
      </c>
      <c r="D59" s="29">
        <v>9.34</v>
      </c>
      <c r="E59" s="29">
        <v>2.95</v>
      </c>
      <c r="F59" s="29">
        <v>2.95</v>
      </c>
      <c r="G59" s="17">
        <v>27.75</v>
      </c>
      <c r="H59" s="17">
        <f t="shared" si="0"/>
        <v>298.70099999999996</v>
      </c>
      <c r="I59" s="15" t="s">
        <v>246</v>
      </c>
      <c r="J59" s="16" t="s">
        <v>247</v>
      </c>
      <c r="K59" s="17">
        <v>27.75</v>
      </c>
      <c r="L59" s="17">
        <v>298.70099999999996</v>
      </c>
      <c r="M59" s="17">
        <v>1000</v>
      </c>
      <c r="N59" s="17">
        <v>298700.99999999994</v>
      </c>
      <c r="O59" s="17">
        <v>900</v>
      </c>
      <c r="P59" s="17">
        <f t="shared" si="3"/>
        <v>268830.89999999997</v>
      </c>
    </row>
    <row r="60" spans="1:16" ht="15" customHeight="1" x14ac:dyDescent="0.25">
      <c r="A60" s="28">
        <f t="shared" si="4"/>
        <v>57</v>
      </c>
      <c r="B60" s="18" t="s">
        <v>98</v>
      </c>
      <c r="C60" s="29">
        <v>8.23</v>
      </c>
      <c r="D60" s="29">
        <v>8.23</v>
      </c>
      <c r="E60" s="29">
        <v>4.3099999999999996</v>
      </c>
      <c r="F60" s="29">
        <v>4.3099999999999996</v>
      </c>
      <c r="G60" s="17">
        <v>35.49</v>
      </c>
      <c r="H60" s="17">
        <f t="shared" si="0"/>
        <v>382.01436000000001</v>
      </c>
      <c r="I60" s="15" t="s">
        <v>246</v>
      </c>
      <c r="J60" s="16" t="s">
        <v>247</v>
      </c>
      <c r="K60" s="17">
        <v>35.49</v>
      </c>
      <c r="L60" s="17">
        <v>382.01436000000001</v>
      </c>
      <c r="M60" s="17">
        <v>1000</v>
      </c>
      <c r="N60" s="17">
        <v>382014.36</v>
      </c>
      <c r="O60" s="17">
        <v>900</v>
      </c>
      <c r="P60" s="17">
        <f t="shared" si="3"/>
        <v>343812.924</v>
      </c>
    </row>
    <row r="61" spans="1:16" ht="15" customHeight="1" x14ac:dyDescent="0.25">
      <c r="A61" s="28">
        <f t="shared" si="4"/>
        <v>58</v>
      </c>
      <c r="B61" s="18" t="s">
        <v>99</v>
      </c>
      <c r="C61" s="29">
        <v>3.85</v>
      </c>
      <c r="D61" s="29">
        <v>4.09</v>
      </c>
      <c r="E61" s="29">
        <v>10.35</v>
      </c>
      <c r="F61" s="29">
        <v>8.9600000000000009</v>
      </c>
      <c r="G61" s="17">
        <v>37.71</v>
      </c>
      <c r="H61" s="17">
        <f t="shared" si="0"/>
        <v>405.91043999999999</v>
      </c>
      <c r="I61" s="15" t="s">
        <v>246</v>
      </c>
      <c r="J61" s="16" t="s">
        <v>247</v>
      </c>
      <c r="K61" s="17">
        <v>37.71</v>
      </c>
      <c r="L61" s="17">
        <v>405.91043999999999</v>
      </c>
      <c r="M61" s="17">
        <v>1000</v>
      </c>
      <c r="N61" s="17">
        <v>405910.44</v>
      </c>
      <c r="O61" s="17">
        <v>900</v>
      </c>
      <c r="P61" s="17">
        <f t="shared" si="3"/>
        <v>365319.39600000001</v>
      </c>
    </row>
    <row r="62" spans="1:16" ht="15" customHeight="1" x14ac:dyDescent="0.25">
      <c r="A62" s="28">
        <f t="shared" si="4"/>
        <v>59</v>
      </c>
      <c r="B62" s="18" t="s">
        <v>100</v>
      </c>
      <c r="C62" s="29">
        <v>12.85</v>
      </c>
      <c r="D62" s="29">
        <v>12.85</v>
      </c>
      <c r="E62" s="29">
        <v>8.83</v>
      </c>
      <c r="F62" s="29">
        <v>8.83</v>
      </c>
      <c r="G62" s="17">
        <v>113.37</v>
      </c>
      <c r="H62" s="17">
        <f t="shared" si="0"/>
        <v>1220.31468</v>
      </c>
      <c r="I62" s="15" t="s">
        <v>246</v>
      </c>
      <c r="J62" s="16" t="s">
        <v>247</v>
      </c>
      <c r="K62" s="17">
        <v>113.37</v>
      </c>
      <c r="L62" s="17">
        <v>1220.31468</v>
      </c>
      <c r="M62" s="17">
        <v>1000</v>
      </c>
      <c r="N62" s="17">
        <v>1220314.68</v>
      </c>
      <c r="O62" s="17">
        <v>900</v>
      </c>
      <c r="P62" s="17">
        <f t="shared" si="3"/>
        <v>1098283.2120000001</v>
      </c>
    </row>
    <row r="63" spans="1:16" ht="15" customHeight="1" x14ac:dyDescent="0.25">
      <c r="A63" s="28">
        <f t="shared" si="4"/>
        <v>60</v>
      </c>
      <c r="B63" s="18" t="s">
        <v>101</v>
      </c>
      <c r="C63" s="29">
        <v>24.08</v>
      </c>
      <c r="D63" s="29">
        <v>24.29</v>
      </c>
      <c r="E63" s="29">
        <v>7.7</v>
      </c>
      <c r="F63" s="29">
        <v>7.7</v>
      </c>
      <c r="G63" s="17">
        <v>185.36</v>
      </c>
      <c r="H63" s="17">
        <f t="shared" si="0"/>
        <v>1995.21504</v>
      </c>
      <c r="I63" s="15" t="s">
        <v>246</v>
      </c>
      <c r="J63" s="16" t="s">
        <v>247</v>
      </c>
      <c r="K63" s="17">
        <v>185.36</v>
      </c>
      <c r="L63" s="17">
        <v>1995.21504</v>
      </c>
      <c r="M63" s="17">
        <v>1000</v>
      </c>
      <c r="N63" s="17">
        <v>1995215.04</v>
      </c>
      <c r="O63" s="17">
        <v>900</v>
      </c>
      <c r="P63" s="17">
        <f t="shared" si="3"/>
        <v>1795693.5360000001</v>
      </c>
    </row>
    <row r="64" spans="1:16" ht="15" customHeight="1" x14ac:dyDescent="0.25">
      <c r="A64" s="28">
        <f t="shared" si="4"/>
        <v>61</v>
      </c>
      <c r="B64" s="18" t="s">
        <v>102</v>
      </c>
      <c r="C64" s="29">
        <v>23.77</v>
      </c>
      <c r="D64" s="29">
        <v>24.08</v>
      </c>
      <c r="E64" s="29">
        <v>10.66</v>
      </c>
      <c r="F64" s="29">
        <v>10.66</v>
      </c>
      <c r="G64" s="17">
        <v>254.74</v>
      </c>
      <c r="H64" s="17">
        <f t="shared" si="0"/>
        <v>2742.0213599999997</v>
      </c>
      <c r="I64" s="15" t="s">
        <v>246</v>
      </c>
      <c r="J64" s="16" t="s">
        <v>247</v>
      </c>
      <c r="K64" s="17">
        <v>254.74</v>
      </c>
      <c r="L64" s="17">
        <v>2742.0213599999997</v>
      </c>
      <c r="M64" s="17">
        <v>1000</v>
      </c>
      <c r="N64" s="17">
        <v>2742021.36</v>
      </c>
      <c r="O64" s="17">
        <v>900</v>
      </c>
      <c r="P64" s="17">
        <f t="shared" si="3"/>
        <v>2467819.2239999999</v>
      </c>
    </row>
    <row r="65" spans="1:16" ht="15" customHeight="1" x14ac:dyDescent="0.25">
      <c r="A65" s="28">
        <f t="shared" si="4"/>
        <v>62</v>
      </c>
      <c r="B65" s="18" t="s">
        <v>103</v>
      </c>
      <c r="C65" s="29">
        <v>25.36</v>
      </c>
      <c r="D65" s="29">
        <v>24.65</v>
      </c>
      <c r="E65" s="29">
        <v>8.9600000000000009</v>
      </c>
      <c r="F65" s="29">
        <v>9.43</v>
      </c>
      <c r="G65" s="17">
        <v>233.47</v>
      </c>
      <c r="H65" s="17">
        <f t="shared" si="0"/>
        <v>2513.0710799999997</v>
      </c>
      <c r="I65" s="15" t="s">
        <v>246</v>
      </c>
      <c r="J65" s="16" t="s">
        <v>247</v>
      </c>
      <c r="K65" s="17">
        <v>233.47</v>
      </c>
      <c r="L65" s="17">
        <v>2513.0710799999997</v>
      </c>
      <c r="M65" s="17">
        <v>1000</v>
      </c>
      <c r="N65" s="17">
        <v>2513071.0799999996</v>
      </c>
      <c r="O65" s="17">
        <v>900</v>
      </c>
      <c r="P65" s="17">
        <f t="shared" si="3"/>
        <v>2261763.9719999996</v>
      </c>
    </row>
    <row r="66" spans="1:16" ht="15" customHeight="1" x14ac:dyDescent="0.25">
      <c r="A66" s="28">
        <f t="shared" si="4"/>
        <v>63</v>
      </c>
      <c r="B66" s="18" t="s">
        <v>104</v>
      </c>
      <c r="C66" s="29">
        <v>49.94</v>
      </c>
      <c r="D66" s="29">
        <v>51.26</v>
      </c>
      <c r="E66" s="29">
        <v>25.36</v>
      </c>
      <c r="F66" s="29">
        <v>21.56</v>
      </c>
      <c r="G66" s="17">
        <v>1640.09</v>
      </c>
      <c r="H66" s="17">
        <f t="shared" si="0"/>
        <v>17653.928759999999</v>
      </c>
      <c r="I66" s="15" t="s">
        <v>246</v>
      </c>
      <c r="J66" s="16" t="s">
        <v>247</v>
      </c>
      <c r="K66" s="17">
        <v>1640.09</v>
      </c>
      <c r="L66" s="17">
        <v>17653.928759999999</v>
      </c>
      <c r="M66" s="17">
        <v>1100</v>
      </c>
      <c r="N66" s="17">
        <v>19419321.636</v>
      </c>
      <c r="O66" s="17">
        <v>900</v>
      </c>
      <c r="P66" s="17">
        <f t="shared" si="3"/>
        <v>15888535.884</v>
      </c>
    </row>
    <row r="67" spans="1:16" ht="15" customHeight="1" x14ac:dyDescent="0.25">
      <c r="A67" s="28">
        <f t="shared" si="4"/>
        <v>64</v>
      </c>
      <c r="B67" s="18" t="s">
        <v>105</v>
      </c>
      <c r="C67" s="29">
        <v>19.53</v>
      </c>
      <c r="D67" s="29">
        <v>19.63</v>
      </c>
      <c r="E67" s="29">
        <v>18.29</v>
      </c>
      <c r="F67" s="29">
        <v>22.14</v>
      </c>
      <c r="G67" s="17">
        <v>410.74</v>
      </c>
      <c r="H67" s="17">
        <f t="shared" si="0"/>
        <v>4421.2053599999999</v>
      </c>
      <c r="I67" s="15" t="s">
        <v>248</v>
      </c>
      <c r="J67" s="16" t="s">
        <v>247</v>
      </c>
      <c r="K67" s="17">
        <v>410.74</v>
      </c>
      <c r="L67" s="17">
        <v>4421.2053599999999</v>
      </c>
      <c r="M67" s="17">
        <v>1000</v>
      </c>
      <c r="N67" s="17">
        <v>4421205.3600000003</v>
      </c>
      <c r="O67" s="17">
        <v>1000</v>
      </c>
      <c r="P67" s="17">
        <f t="shared" si="3"/>
        <v>4421205.3600000003</v>
      </c>
    </row>
    <row r="68" spans="1:16" ht="15" customHeight="1" x14ac:dyDescent="0.25">
      <c r="A68" s="28">
        <f t="shared" si="4"/>
        <v>65</v>
      </c>
      <c r="B68" s="18" t="s">
        <v>106</v>
      </c>
      <c r="C68" s="29">
        <v>24.29</v>
      </c>
      <c r="D68" s="29">
        <v>24.53</v>
      </c>
      <c r="E68" s="29">
        <v>8.66</v>
      </c>
      <c r="F68" s="29">
        <v>8.66</v>
      </c>
      <c r="G68" s="17">
        <v>211.04</v>
      </c>
      <c r="H68" s="17">
        <f t="shared" ref="H68:H131" si="5">G68*10.764</f>
        <v>2271.63456</v>
      </c>
      <c r="I68" s="15" t="s">
        <v>246</v>
      </c>
      <c r="J68" s="16" t="s">
        <v>247</v>
      </c>
      <c r="K68" s="17">
        <v>211.04</v>
      </c>
      <c r="L68" s="17">
        <v>2271.63456</v>
      </c>
      <c r="M68" s="17">
        <v>1000</v>
      </c>
      <c r="N68" s="17">
        <v>2271634.56</v>
      </c>
      <c r="O68" s="17">
        <v>900</v>
      </c>
      <c r="P68" s="17">
        <f t="shared" ref="P68:P131" si="6">O68*H68</f>
        <v>2044471.1040000001</v>
      </c>
    </row>
    <row r="69" spans="1:16" ht="15" customHeight="1" x14ac:dyDescent="0.25">
      <c r="A69" s="28">
        <f t="shared" ref="A69:A132" si="7">A68+1</f>
        <v>66</v>
      </c>
      <c r="B69" s="18" t="s">
        <v>107</v>
      </c>
      <c r="C69" s="29">
        <v>17.68</v>
      </c>
      <c r="D69" s="29">
        <v>17.68</v>
      </c>
      <c r="E69" s="29">
        <v>11.23</v>
      </c>
      <c r="F69" s="29">
        <v>11.23</v>
      </c>
      <c r="G69" s="17">
        <v>198.26</v>
      </c>
      <c r="H69" s="17">
        <f t="shared" si="5"/>
        <v>2134.0706399999999</v>
      </c>
      <c r="I69" s="15" t="s">
        <v>246</v>
      </c>
      <c r="J69" s="16" t="s">
        <v>247</v>
      </c>
      <c r="K69" s="17">
        <v>198.26</v>
      </c>
      <c r="L69" s="17">
        <v>2134.0706399999999</v>
      </c>
      <c r="M69" s="17">
        <v>1000</v>
      </c>
      <c r="N69" s="17">
        <v>2134070.64</v>
      </c>
      <c r="O69" s="17">
        <v>900</v>
      </c>
      <c r="P69" s="17">
        <f t="shared" si="6"/>
        <v>1920663.5759999999</v>
      </c>
    </row>
    <row r="70" spans="1:16" ht="15" customHeight="1" x14ac:dyDescent="0.25">
      <c r="A70" s="28">
        <f t="shared" si="7"/>
        <v>67</v>
      </c>
      <c r="B70" s="18" t="s">
        <v>108</v>
      </c>
      <c r="C70" s="29">
        <v>26.03</v>
      </c>
      <c r="D70" s="29">
        <v>26.03</v>
      </c>
      <c r="E70" s="29">
        <v>12.49</v>
      </c>
      <c r="F70" s="29">
        <v>12.49</v>
      </c>
      <c r="G70" s="17">
        <v>325.19</v>
      </c>
      <c r="H70" s="17">
        <f t="shared" si="5"/>
        <v>3500.3451599999999</v>
      </c>
      <c r="I70" s="15" t="s">
        <v>246</v>
      </c>
      <c r="J70" s="16" t="s">
        <v>247</v>
      </c>
      <c r="K70" s="17">
        <v>325.19</v>
      </c>
      <c r="L70" s="17">
        <v>3500.3451599999999</v>
      </c>
      <c r="M70" s="17">
        <v>1000</v>
      </c>
      <c r="N70" s="17">
        <v>3500345.1599999997</v>
      </c>
      <c r="O70" s="17">
        <v>900</v>
      </c>
      <c r="P70" s="17">
        <f t="shared" si="6"/>
        <v>3150310.6439999999</v>
      </c>
    </row>
    <row r="71" spans="1:16" ht="15" customHeight="1" x14ac:dyDescent="0.25">
      <c r="A71" s="28">
        <f t="shared" si="7"/>
        <v>68</v>
      </c>
      <c r="B71" s="18" t="s">
        <v>109</v>
      </c>
      <c r="C71" s="29">
        <v>8.33</v>
      </c>
      <c r="D71" s="29">
        <v>8.33</v>
      </c>
      <c r="E71" s="29">
        <v>7.05</v>
      </c>
      <c r="F71" s="29">
        <v>6.85</v>
      </c>
      <c r="G71" s="17">
        <v>54.43</v>
      </c>
      <c r="H71" s="17">
        <f t="shared" si="5"/>
        <v>585.88451999999995</v>
      </c>
      <c r="I71" s="15" t="s">
        <v>246</v>
      </c>
      <c r="J71" s="16" t="s">
        <v>247</v>
      </c>
      <c r="K71" s="17">
        <v>54.43</v>
      </c>
      <c r="L71" s="17">
        <v>585.88451999999995</v>
      </c>
      <c r="M71" s="17">
        <v>1000</v>
      </c>
      <c r="N71" s="17">
        <v>585884.5199999999</v>
      </c>
      <c r="O71" s="17">
        <v>900</v>
      </c>
      <c r="P71" s="17">
        <f t="shared" si="6"/>
        <v>527296.06799999997</v>
      </c>
    </row>
    <row r="72" spans="1:16" ht="15" customHeight="1" x14ac:dyDescent="0.25">
      <c r="A72" s="28">
        <f t="shared" si="7"/>
        <v>69</v>
      </c>
      <c r="B72" s="18" t="s">
        <v>110</v>
      </c>
      <c r="C72" s="29">
        <v>35.67</v>
      </c>
      <c r="D72" s="29">
        <v>31.74</v>
      </c>
      <c r="E72" s="29">
        <v>7.24</v>
      </c>
      <c r="F72" s="29">
        <v>3.69</v>
      </c>
      <c r="G72" s="17">
        <v>140.38</v>
      </c>
      <c r="H72" s="17">
        <f t="shared" si="5"/>
        <v>1511.0503199999998</v>
      </c>
      <c r="I72" s="15" t="s">
        <v>246</v>
      </c>
      <c r="J72" s="16" t="s">
        <v>247</v>
      </c>
      <c r="K72" s="17">
        <v>140.38</v>
      </c>
      <c r="L72" s="17">
        <v>1511.0503199999998</v>
      </c>
      <c r="M72" s="17">
        <v>1000</v>
      </c>
      <c r="N72" s="17">
        <v>1511050.3199999998</v>
      </c>
      <c r="O72" s="17">
        <v>900</v>
      </c>
      <c r="P72" s="17">
        <f t="shared" si="6"/>
        <v>1359945.2879999999</v>
      </c>
    </row>
    <row r="73" spans="1:16" ht="15" customHeight="1" x14ac:dyDescent="0.25">
      <c r="A73" s="28">
        <f t="shared" si="7"/>
        <v>70</v>
      </c>
      <c r="B73" s="18" t="s">
        <v>111</v>
      </c>
      <c r="C73" s="29">
        <v>8.61</v>
      </c>
      <c r="D73" s="29">
        <v>8.61</v>
      </c>
      <c r="E73" s="29">
        <v>7.53</v>
      </c>
      <c r="F73" s="29">
        <v>7.53</v>
      </c>
      <c r="G73" s="17">
        <v>64.77</v>
      </c>
      <c r="H73" s="17">
        <f t="shared" si="5"/>
        <v>697.18427999999994</v>
      </c>
      <c r="I73" s="15" t="s">
        <v>246</v>
      </c>
      <c r="J73" s="16" t="s">
        <v>247</v>
      </c>
      <c r="K73" s="17">
        <v>64.77</v>
      </c>
      <c r="L73" s="17">
        <v>697.18427999999994</v>
      </c>
      <c r="M73" s="17">
        <v>1000</v>
      </c>
      <c r="N73" s="17">
        <v>697184.27999999991</v>
      </c>
      <c r="O73" s="17">
        <v>900</v>
      </c>
      <c r="P73" s="17">
        <f t="shared" si="6"/>
        <v>627465.85199999996</v>
      </c>
    </row>
    <row r="74" spans="1:16" ht="15" customHeight="1" x14ac:dyDescent="0.25">
      <c r="A74" s="28">
        <f t="shared" si="7"/>
        <v>71</v>
      </c>
      <c r="B74" s="18" t="s">
        <v>112</v>
      </c>
      <c r="C74" s="29">
        <v>4.1399999999999997</v>
      </c>
      <c r="D74" s="29">
        <v>4.1399999999999997</v>
      </c>
      <c r="E74" s="29">
        <v>4.3</v>
      </c>
      <c r="F74" s="29">
        <v>4.3</v>
      </c>
      <c r="G74" s="17">
        <v>17.8</v>
      </c>
      <c r="H74" s="17">
        <f t="shared" si="5"/>
        <v>191.5992</v>
      </c>
      <c r="I74" s="15" t="s">
        <v>246</v>
      </c>
      <c r="J74" s="16" t="s">
        <v>247</v>
      </c>
      <c r="K74" s="17">
        <v>17.8</v>
      </c>
      <c r="L74" s="17">
        <v>191.5992</v>
      </c>
      <c r="M74" s="17">
        <v>1000</v>
      </c>
      <c r="N74" s="17">
        <v>191599.19999999998</v>
      </c>
      <c r="O74" s="17">
        <v>900</v>
      </c>
      <c r="P74" s="17">
        <f t="shared" si="6"/>
        <v>172439.28</v>
      </c>
    </row>
    <row r="75" spans="1:16" ht="15" customHeight="1" x14ac:dyDescent="0.25">
      <c r="A75" s="28">
        <f t="shared" si="7"/>
        <v>72</v>
      </c>
      <c r="B75" s="18" t="s">
        <v>113</v>
      </c>
      <c r="C75" s="29">
        <v>11.51</v>
      </c>
      <c r="D75" s="29">
        <v>11.51</v>
      </c>
      <c r="E75" s="29">
        <v>4.87</v>
      </c>
      <c r="F75" s="29">
        <v>4.87</v>
      </c>
      <c r="G75" s="17">
        <v>55.99</v>
      </c>
      <c r="H75" s="17">
        <f t="shared" si="5"/>
        <v>602.67635999999993</v>
      </c>
      <c r="I75" s="15" t="s">
        <v>246</v>
      </c>
      <c r="J75" s="16" t="s">
        <v>247</v>
      </c>
      <c r="K75" s="17">
        <v>55.99</v>
      </c>
      <c r="L75" s="17">
        <v>602.67635999999993</v>
      </c>
      <c r="M75" s="17">
        <v>1000</v>
      </c>
      <c r="N75" s="17">
        <v>602676.36</v>
      </c>
      <c r="O75" s="17">
        <v>900</v>
      </c>
      <c r="P75" s="17">
        <f t="shared" si="6"/>
        <v>542408.72399999993</v>
      </c>
    </row>
    <row r="76" spans="1:16" ht="15" customHeight="1" x14ac:dyDescent="0.25">
      <c r="A76" s="28">
        <f t="shared" si="7"/>
        <v>73</v>
      </c>
      <c r="B76" s="18" t="s">
        <v>114</v>
      </c>
      <c r="C76" s="29">
        <v>11.52</v>
      </c>
      <c r="D76" s="29">
        <v>18.32</v>
      </c>
      <c r="E76" s="29">
        <v>5.75</v>
      </c>
      <c r="F76" s="29">
        <v>5.75</v>
      </c>
      <c r="G76" s="17">
        <v>78.569999999999993</v>
      </c>
      <c r="H76" s="17">
        <f t="shared" si="5"/>
        <v>845.7274799999999</v>
      </c>
      <c r="I76" s="15" t="s">
        <v>246</v>
      </c>
      <c r="J76" s="16" t="s">
        <v>247</v>
      </c>
      <c r="K76" s="17">
        <v>78.569999999999993</v>
      </c>
      <c r="L76" s="17">
        <v>845.7274799999999</v>
      </c>
      <c r="M76" s="17">
        <v>1000</v>
      </c>
      <c r="N76" s="17">
        <v>845727.47999999986</v>
      </c>
      <c r="O76" s="17">
        <v>900</v>
      </c>
      <c r="P76" s="17">
        <f t="shared" si="6"/>
        <v>761154.73199999996</v>
      </c>
    </row>
    <row r="77" spans="1:16" ht="15" customHeight="1" x14ac:dyDescent="0.25">
      <c r="A77" s="28">
        <f t="shared" si="7"/>
        <v>74</v>
      </c>
      <c r="B77" s="18" t="s">
        <v>115</v>
      </c>
      <c r="C77" s="29">
        <v>5.64</v>
      </c>
      <c r="D77" s="29">
        <v>3.63</v>
      </c>
      <c r="E77" s="29">
        <v>3.42</v>
      </c>
      <c r="F77" s="29">
        <v>2.61</v>
      </c>
      <c r="G77" s="17">
        <v>12.37</v>
      </c>
      <c r="H77" s="17">
        <f t="shared" si="5"/>
        <v>133.15067999999999</v>
      </c>
      <c r="I77" s="15" t="s">
        <v>246</v>
      </c>
      <c r="J77" s="16" t="s">
        <v>247</v>
      </c>
      <c r="K77" s="17">
        <v>12.37</v>
      </c>
      <c r="L77" s="17">
        <v>133.15067999999999</v>
      </c>
      <c r="M77" s="17">
        <v>1000</v>
      </c>
      <c r="N77" s="17">
        <v>133150.68</v>
      </c>
      <c r="O77" s="17">
        <v>900</v>
      </c>
      <c r="P77" s="17">
        <f t="shared" si="6"/>
        <v>119835.61199999999</v>
      </c>
    </row>
    <row r="78" spans="1:16" ht="15" customHeight="1" x14ac:dyDescent="0.25">
      <c r="A78" s="28">
        <f t="shared" si="7"/>
        <v>75</v>
      </c>
      <c r="B78" s="18" t="s">
        <v>116</v>
      </c>
      <c r="C78" s="29">
        <v>5.71</v>
      </c>
      <c r="D78" s="29">
        <v>5.71</v>
      </c>
      <c r="E78" s="29">
        <v>2.17</v>
      </c>
      <c r="F78" s="29">
        <v>2.17</v>
      </c>
      <c r="G78" s="17">
        <v>291.29000000000002</v>
      </c>
      <c r="H78" s="17">
        <f t="shared" si="5"/>
        <v>3135.4455600000001</v>
      </c>
      <c r="I78" s="15" t="s">
        <v>246</v>
      </c>
      <c r="J78" s="16" t="s">
        <v>247</v>
      </c>
      <c r="K78" s="17">
        <v>291.29000000000002</v>
      </c>
      <c r="L78" s="17">
        <v>3135.4455600000001</v>
      </c>
      <c r="M78" s="17">
        <v>1000</v>
      </c>
      <c r="N78" s="17">
        <v>3135445.56</v>
      </c>
      <c r="O78" s="17">
        <v>900</v>
      </c>
      <c r="P78" s="17">
        <f t="shared" si="6"/>
        <v>2821901.0040000002</v>
      </c>
    </row>
    <row r="79" spans="1:16" ht="15" customHeight="1" x14ac:dyDescent="0.25">
      <c r="A79" s="28">
        <f t="shared" si="7"/>
        <v>76</v>
      </c>
      <c r="B79" s="18" t="s">
        <v>117</v>
      </c>
      <c r="C79" s="29">
        <v>8.6</v>
      </c>
      <c r="D79" s="29">
        <v>8.59</v>
      </c>
      <c r="E79" s="29">
        <v>2.73</v>
      </c>
      <c r="F79" s="29">
        <v>2.8</v>
      </c>
      <c r="G79" s="17">
        <v>11.64</v>
      </c>
      <c r="H79" s="17">
        <f t="shared" si="5"/>
        <v>125.29295999999999</v>
      </c>
      <c r="I79" s="15" t="s">
        <v>246</v>
      </c>
      <c r="J79" s="16" t="s">
        <v>247</v>
      </c>
      <c r="K79" s="17">
        <v>11.64</v>
      </c>
      <c r="L79" s="17">
        <v>125.29295999999999</v>
      </c>
      <c r="M79" s="17">
        <v>1000</v>
      </c>
      <c r="N79" s="17">
        <v>125292.95999999999</v>
      </c>
      <c r="O79" s="17">
        <v>900</v>
      </c>
      <c r="P79" s="17">
        <f t="shared" si="6"/>
        <v>112763.66399999999</v>
      </c>
    </row>
    <row r="80" spans="1:16" ht="15" customHeight="1" x14ac:dyDescent="0.25">
      <c r="A80" s="28">
        <f t="shared" si="7"/>
        <v>77</v>
      </c>
      <c r="B80" s="18" t="s">
        <v>118</v>
      </c>
      <c r="C80" s="29">
        <v>6.12</v>
      </c>
      <c r="D80" s="29">
        <v>6</v>
      </c>
      <c r="E80" s="29">
        <v>4.25</v>
      </c>
      <c r="F80" s="29">
        <v>4.2699999999999996</v>
      </c>
      <c r="G80" s="17">
        <v>24.17</v>
      </c>
      <c r="H80" s="17">
        <f t="shared" si="5"/>
        <v>260.16588000000002</v>
      </c>
      <c r="I80" s="15" t="s">
        <v>246</v>
      </c>
      <c r="J80" s="16" t="s">
        <v>247</v>
      </c>
      <c r="K80" s="17">
        <v>24.17</v>
      </c>
      <c r="L80" s="17">
        <v>260.16588000000002</v>
      </c>
      <c r="M80" s="17">
        <v>1000</v>
      </c>
      <c r="N80" s="17">
        <v>260165.88</v>
      </c>
      <c r="O80" s="17">
        <v>900</v>
      </c>
      <c r="P80" s="17">
        <f t="shared" si="6"/>
        <v>234149.29200000002</v>
      </c>
    </row>
    <row r="81" spans="1:16" ht="15" customHeight="1" x14ac:dyDescent="0.25">
      <c r="A81" s="28">
        <f t="shared" si="7"/>
        <v>78</v>
      </c>
      <c r="B81" s="18" t="s">
        <v>119</v>
      </c>
      <c r="C81" s="29">
        <v>8.0399999999999991</v>
      </c>
      <c r="D81" s="29">
        <v>7.93</v>
      </c>
      <c r="E81" s="29">
        <v>3.19</v>
      </c>
      <c r="F81" s="29">
        <v>3.34</v>
      </c>
      <c r="G81" s="17">
        <v>26.05</v>
      </c>
      <c r="H81" s="17">
        <f t="shared" si="5"/>
        <v>280.40219999999999</v>
      </c>
      <c r="I81" s="15" t="s">
        <v>246</v>
      </c>
      <c r="J81" s="16" t="s">
        <v>247</v>
      </c>
      <c r="K81" s="17">
        <v>26.05</v>
      </c>
      <c r="L81" s="17">
        <v>280.40219999999999</v>
      </c>
      <c r="M81" s="17">
        <v>1000</v>
      </c>
      <c r="N81" s="17">
        <v>280402.2</v>
      </c>
      <c r="O81" s="17">
        <v>900</v>
      </c>
      <c r="P81" s="17">
        <f t="shared" si="6"/>
        <v>252361.97999999998</v>
      </c>
    </row>
    <row r="82" spans="1:16" ht="15" customHeight="1" x14ac:dyDescent="0.25">
      <c r="A82" s="28">
        <f t="shared" si="7"/>
        <v>79</v>
      </c>
      <c r="B82" s="18" t="s">
        <v>120</v>
      </c>
      <c r="C82" s="29">
        <v>103.38</v>
      </c>
      <c r="D82" s="29">
        <v>103.38</v>
      </c>
      <c r="E82" s="29">
        <v>6.27</v>
      </c>
      <c r="F82" s="29">
        <v>6.27</v>
      </c>
      <c r="G82" s="17">
        <v>660.05</v>
      </c>
      <c r="H82" s="17">
        <f t="shared" si="5"/>
        <v>7104.7781999999988</v>
      </c>
      <c r="I82" s="15" t="s">
        <v>246</v>
      </c>
      <c r="J82" s="16" t="s">
        <v>247</v>
      </c>
      <c r="K82" s="17">
        <v>660.05</v>
      </c>
      <c r="L82" s="17">
        <v>7104.7781999999988</v>
      </c>
      <c r="M82" s="17">
        <v>1000</v>
      </c>
      <c r="N82" s="17">
        <v>7104778.1999999993</v>
      </c>
      <c r="O82" s="17">
        <v>900</v>
      </c>
      <c r="P82" s="17">
        <f t="shared" si="6"/>
        <v>6394300.379999999</v>
      </c>
    </row>
    <row r="83" spans="1:16" ht="15" customHeight="1" x14ac:dyDescent="0.25">
      <c r="A83" s="28">
        <f t="shared" si="7"/>
        <v>80</v>
      </c>
      <c r="B83" s="18" t="s">
        <v>121</v>
      </c>
      <c r="C83" s="29">
        <v>5.0599999999999996</v>
      </c>
      <c r="D83" s="29">
        <v>5.01</v>
      </c>
      <c r="E83" s="29">
        <v>4.13</v>
      </c>
      <c r="F83" s="29">
        <v>4.08</v>
      </c>
      <c r="G83" s="17">
        <v>20.56</v>
      </c>
      <c r="H83" s="17">
        <f t="shared" si="5"/>
        <v>221.30783999999997</v>
      </c>
      <c r="I83" s="15" t="s">
        <v>246</v>
      </c>
      <c r="J83" s="16" t="s">
        <v>247</v>
      </c>
      <c r="K83" s="17">
        <v>20.56</v>
      </c>
      <c r="L83" s="17">
        <v>221.30783999999997</v>
      </c>
      <c r="M83" s="17">
        <v>1000</v>
      </c>
      <c r="N83" s="17">
        <v>221307.83999999997</v>
      </c>
      <c r="O83" s="17">
        <v>900</v>
      </c>
      <c r="P83" s="17">
        <f t="shared" si="6"/>
        <v>199177.05599999998</v>
      </c>
    </row>
    <row r="84" spans="1:16" ht="15" customHeight="1" x14ac:dyDescent="0.25">
      <c r="A84" s="28">
        <f t="shared" si="7"/>
        <v>81</v>
      </c>
      <c r="B84" s="18" t="s">
        <v>122</v>
      </c>
      <c r="C84" s="29">
        <v>30.93</v>
      </c>
      <c r="D84" s="29">
        <v>30.62</v>
      </c>
      <c r="E84" s="29">
        <v>33.85</v>
      </c>
      <c r="F84" s="29">
        <v>38.07</v>
      </c>
      <c r="G84" s="17">
        <v>2159.88</v>
      </c>
      <c r="H84" s="17">
        <f t="shared" si="5"/>
        <v>23248.94832</v>
      </c>
      <c r="I84" s="15" t="s">
        <v>248</v>
      </c>
      <c r="J84" s="16" t="s">
        <v>249</v>
      </c>
      <c r="K84" s="17">
        <v>2159.88</v>
      </c>
      <c r="L84" s="17">
        <v>23248.94832</v>
      </c>
      <c r="M84" s="17">
        <v>1200</v>
      </c>
      <c r="N84" s="17">
        <v>27898737.984000001</v>
      </c>
      <c r="O84" s="17">
        <v>1000</v>
      </c>
      <c r="P84" s="17">
        <f t="shared" si="6"/>
        <v>23248948.32</v>
      </c>
    </row>
    <row r="85" spans="1:16" ht="15" customHeight="1" x14ac:dyDescent="0.25">
      <c r="A85" s="28">
        <f t="shared" si="7"/>
        <v>82</v>
      </c>
      <c r="B85" s="18" t="s">
        <v>123</v>
      </c>
      <c r="C85" s="29">
        <v>28.6</v>
      </c>
      <c r="D85" s="29">
        <v>28.59</v>
      </c>
      <c r="E85" s="29">
        <v>8.27</v>
      </c>
      <c r="F85" s="29">
        <v>5.85</v>
      </c>
      <c r="G85" s="17">
        <v>176.47</v>
      </c>
      <c r="H85" s="17">
        <f t="shared" si="5"/>
        <v>1899.5230799999999</v>
      </c>
      <c r="I85" s="15" t="s">
        <v>246</v>
      </c>
      <c r="J85" s="16" t="s">
        <v>247</v>
      </c>
      <c r="K85" s="17">
        <v>176.47</v>
      </c>
      <c r="L85" s="17">
        <v>1899.5230799999999</v>
      </c>
      <c r="M85" s="17">
        <v>1000</v>
      </c>
      <c r="N85" s="17">
        <v>1899523.0799999998</v>
      </c>
      <c r="O85" s="17">
        <v>900</v>
      </c>
      <c r="P85" s="17">
        <f t="shared" si="6"/>
        <v>1709570.7719999999</v>
      </c>
    </row>
    <row r="86" spans="1:16" ht="15" customHeight="1" x14ac:dyDescent="0.25">
      <c r="A86" s="28">
        <f t="shared" si="7"/>
        <v>83</v>
      </c>
      <c r="B86" s="18" t="s">
        <v>124</v>
      </c>
      <c r="C86" s="29">
        <v>7.61</v>
      </c>
      <c r="D86" s="29">
        <v>7.61</v>
      </c>
      <c r="E86" s="29">
        <v>5.85</v>
      </c>
      <c r="F86" s="29">
        <v>5.85</v>
      </c>
      <c r="G86" s="17">
        <v>43.73</v>
      </c>
      <c r="H86" s="17">
        <f t="shared" si="5"/>
        <v>470.70971999999995</v>
      </c>
      <c r="I86" s="15" t="s">
        <v>246</v>
      </c>
      <c r="J86" s="16" t="s">
        <v>247</v>
      </c>
      <c r="K86" s="17">
        <v>43.73</v>
      </c>
      <c r="L86" s="17">
        <v>470.70971999999995</v>
      </c>
      <c r="M86" s="17">
        <v>1000</v>
      </c>
      <c r="N86" s="17">
        <v>470709.72</v>
      </c>
      <c r="O86" s="17">
        <v>900</v>
      </c>
      <c r="P86" s="17">
        <f t="shared" si="6"/>
        <v>423638.74799999996</v>
      </c>
    </row>
    <row r="87" spans="1:16" ht="15" customHeight="1" x14ac:dyDescent="0.25">
      <c r="A87" s="28">
        <f t="shared" si="7"/>
        <v>84</v>
      </c>
      <c r="B87" s="18" t="s">
        <v>125</v>
      </c>
      <c r="C87" s="29">
        <v>13.74</v>
      </c>
      <c r="D87" s="29">
        <v>13.74</v>
      </c>
      <c r="E87" s="29">
        <v>5.58</v>
      </c>
      <c r="F87" s="29">
        <v>5.71</v>
      </c>
      <c r="G87" s="17">
        <v>77.260000000000005</v>
      </c>
      <c r="H87" s="17">
        <f t="shared" si="5"/>
        <v>831.62663999999995</v>
      </c>
      <c r="I87" s="15" t="s">
        <v>248</v>
      </c>
      <c r="J87" s="16" t="s">
        <v>247</v>
      </c>
      <c r="K87" s="17">
        <v>77.260000000000005</v>
      </c>
      <c r="L87" s="17">
        <v>831.62663999999995</v>
      </c>
      <c r="M87" s="17">
        <v>900</v>
      </c>
      <c r="N87" s="17">
        <v>748463.97599999991</v>
      </c>
      <c r="O87" s="17">
        <v>700</v>
      </c>
      <c r="P87" s="17">
        <f t="shared" si="6"/>
        <v>582138.64799999993</v>
      </c>
    </row>
    <row r="88" spans="1:16" ht="15" customHeight="1" x14ac:dyDescent="0.25">
      <c r="A88" s="28">
        <f t="shared" si="7"/>
        <v>85</v>
      </c>
      <c r="B88" s="18" t="s">
        <v>126</v>
      </c>
      <c r="C88" s="29">
        <v>9.4700000000000006</v>
      </c>
      <c r="D88" s="29">
        <v>8.02</v>
      </c>
      <c r="E88" s="29">
        <v>6.75</v>
      </c>
      <c r="F88" s="29">
        <v>7.74</v>
      </c>
      <c r="G88" s="17">
        <v>67.16</v>
      </c>
      <c r="H88" s="17">
        <f t="shared" si="5"/>
        <v>722.91023999999993</v>
      </c>
      <c r="I88" s="15" t="s">
        <v>246</v>
      </c>
      <c r="J88" s="16" t="s">
        <v>247</v>
      </c>
      <c r="K88" s="17">
        <v>67.16</v>
      </c>
      <c r="L88" s="17">
        <v>722.91023999999993</v>
      </c>
      <c r="M88" s="17">
        <v>1000</v>
      </c>
      <c r="N88" s="17">
        <v>722910.23999999987</v>
      </c>
      <c r="O88" s="17">
        <v>900</v>
      </c>
      <c r="P88" s="17">
        <f t="shared" si="6"/>
        <v>650619.2159999999</v>
      </c>
    </row>
    <row r="89" spans="1:16" ht="15" customHeight="1" x14ac:dyDescent="0.25">
      <c r="A89" s="28">
        <f t="shared" si="7"/>
        <v>86</v>
      </c>
      <c r="B89" s="18" t="s">
        <v>127</v>
      </c>
      <c r="C89" s="29">
        <v>31.14</v>
      </c>
      <c r="D89" s="29">
        <v>30.95</v>
      </c>
      <c r="E89" s="29">
        <v>5.97</v>
      </c>
      <c r="F89" s="29">
        <v>5.92</v>
      </c>
      <c r="G89" s="17">
        <v>184.45</v>
      </c>
      <c r="H89" s="17">
        <f t="shared" si="5"/>
        <v>1985.4197999999997</v>
      </c>
      <c r="I89" s="15" t="s">
        <v>246</v>
      </c>
      <c r="J89" s="16" t="s">
        <v>247</v>
      </c>
      <c r="K89" s="17">
        <v>184.45</v>
      </c>
      <c r="L89" s="17">
        <v>1985.4197999999997</v>
      </c>
      <c r="M89" s="17">
        <v>1000</v>
      </c>
      <c r="N89" s="17">
        <v>1985419.7999999996</v>
      </c>
      <c r="O89" s="17">
        <v>900</v>
      </c>
      <c r="P89" s="17">
        <f t="shared" si="6"/>
        <v>1786877.8199999996</v>
      </c>
    </row>
    <row r="90" spans="1:16" ht="15" customHeight="1" x14ac:dyDescent="0.25">
      <c r="A90" s="28">
        <f t="shared" si="7"/>
        <v>87</v>
      </c>
      <c r="B90" s="18" t="s">
        <v>128</v>
      </c>
      <c r="C90" s="29">
        <v>29.92</v>
      </c>
      <c r="D90" s="29">
        <v>29.9</v>
      </c>
      <c r="E90" s="29">
        <v>4.76</v>
      </c>
      <c r="F90" s="29">
        <v>4.8499999999999996</v>
      </c>
      <c r="G90" s="17">
        <v>143.85</v>
      </c>
      <c r="H90" s="17">
        <f t="shared" si="5"/>
        <v>1548.4013999999997</v>
      </c>
      <c r="I90" s="15" t="s">
        <v>248</v>
      </c>
      <c r="J90" s="16" t="s">
        <v>247</v>
      </c>
      <c r="K90" s="17">
        <v>143.85</v>
      </c>
      <c r="L90" s="17">
        <v>1548.4013999999997</v>
      </c>
      <c r="M90" s="17">
        <v>1200</v>
      </c>
      <c r="N90" s="17">
        <v>1858081.6799999997</v>
      </c>
      <c r="O90" s="17">
        <v>1000</v>
      </c>
      <c r="P90" s="17">
        <f t="shared" si="6"/>
        <v>1548401.3999999997</v>
      </c>
    </row>
    <row r="91" spans="1:16" ht="15" customHeight="1" x14ac:dyDescent="0.25">
      <c r="A91" s="28">
        <f t="shared" si="7"/>
        <v>88</v>
      </c>
      <c r="B91" s="18" t="s">
        <v>129</v>
      </c>
      <c r="C91" s="29">
        <v>23.96</v>
      </c>
      <c r="D91" s="29">
        <v>21.1</v>
      </c>
      <c r="E91" s="29">
        <v>3.82</v>
      </c>
      <c r="F91" s="29">
        <v>5.71</v>
      </c>
      <c r="G91" s="17">
        <v>127.62</v>
      </c>
      <c r="H91" s="17">
        <f t="shared" si="5"/>
        <v>1373.7016799999999</v>
      </c>
      <c r="I91" s="15" t="s">
        <v>248</v>
      </c>
      <c r="J91" s="16" t="s">
        <v>247</v>
      </c>
      <c r="K91" s="17">
        <v>127.62</v>
      </c>
      <c r="L91" s="17">
        <v>1373.7016799999999</v>
      </c>
      <c r="M91" s="17">
        <v>1200</v>
      </c>
      <c r="N91" s="17">
        <v>1648442.0159999998</v>
      </c>
      <c r="O91" s="17">
        <v>1000</v>
      </c>
      <c r="P91" s="17">
        <f t="shared" si="6"/>
        <v>1373701.68</v>
      </c>
    </row>
    <row r="92" spans="1:16" ht="15" customHeight="1" x14ac:dyDescent="0.25">
      <c r="A92" s="28">
        <f t="shared" si="7"/>
        <v>89</v>
      </c>
      <c r="B92" s="18" t="s">
        <v>130</v>
      </c>
      <c r="C92" s="29">
        <v>22.52</v>
      </c>
      <c r="D92" s="29">
        <v>22.78</v>
      </c>
      <c r="E92" s="29">
        <v>10.38</v>
      </c>
      <c r="F92" s="29">
        <v>10.38</v>
      </c>
      <c r="G92" s="17">
        <v>475.12</v>
      </c>
      <c r="H92" s="17">
        <f t="shared" si="5"/>
        <v>5114.1916799999999</v>
      </c>
      <c r="I92" s="15" t="s">
        <v>248</v>
      </c>
      <c r="J92" s="16" t="s">
        <v>249</v>
      </c>
      <c r="K92" s="17">
        <v>475.12</v>
      </c>
      <c r="L92" s="17">
        <v>5114.1916799999999</v>
      </c>
      <c r="M92" s="17">
        <v>900</v>
      </c>
      <c r="N92" s="17">
        <v>4602772.5120000001</v>
      </c>
      <c r="O92" s="17">
        <v>700</v>
      </c>
      <c r="P92" s="17">
        <f t="shared" si="6"/>
        <v>3579934.176</v>
      </c>
    </row>
    <row r="93" spans="1:16" ht="15" customHeight="1" x14ac:dyDescent="0.25">
      <c r="A93" s="28">
        <f t="shared" si="7"/>
        <v>90</v>
      </c>
      <c r="B93" s="18" t="s">
        <v>131</v>
      </c>
      <c r="C93" s="29">
        <v>27.74</v>
      </c>
      <c r="D93" s="29">
        <v>27.46</v>
      </c>
      <c r="E93" s="29">
        <v>20.16</v>
      </c>
      <c r="F93" s="29">
        <v>10.36</v>
      </c>
      <c r="G93" s="17">
        <v>485.66</v>
      </c>
      <c r="H93" s="17">
        <f t="shared" si="5"/>
        <v>5227.6442399999996</v>
      </c>
      <c r="I93" s="15" t="s">
        <v>246</v>
      </c>
      <c r="J93" s="16" t="s">
        <v>247</v>
      </c>
      <c r="K93" s="17">
        <v>485.66</v>
      </c>
      <c r="L93" s="17">
        <v>5227.6442399999996</v>
      </c>
      <c r="M93" s="17">
        <v>1000</v>
      </c>
      <c r="N93" s="17">
        <v>5227644.2399999993</v>
      </c>
      <c r="O93" s="17">
        <v>900</v>
      </c>
      <c r="P93" s="17">
        <f t="shared" si="6"/>
        <v>4704879.8159999996</v>
      </c>
    </row>
    <row r="94" spans="1:16" ht="15" customHeight="1" x14ac:dyDescent="0.25">
      <c r="A94" s="28">
        <f t="shared" si="7"/>
        <v>91</v>
      </c>
      <c r="B94" s="18" t="s">
        <v>132</v>
      </c>
      <c r="C94" s="29">
        <v>30.34</v>
      </c>
      <c r="D94" s="29">
        <v>30.25</v>
      </c>
      <c r="E94" s="29">
        <v>7.87</v>
      </c>
      <c r="F94" s="29">
        <v>7.83</v>
      </c>
      <c r="G94" s="17">
        <v>237.33</v>
      </c>
      <c r="H94" s="17">
        <f t="shared" si="5"/>
        <v>2554.62012</v>
      </c>
      <c r="I94" s="15" t="s">
        <v>246</v>
      </c>
      <c r="J94" s="16" t="s">
        <v>247</v>
      </c>
      <c r="K94" s="17">
        <v>237.33</v>
      </c>
      <c r="L94" s="17">
        <v>2554.62012</v>
      </c>
      <c r="M94" s="17">
        <v>1000</v>
      </c>
      <c r="N94" s="17">
        <v>2554620.12</v>
      </c>
      <c r="O94" s="17">
        <v>900</v>
      </c>
      <c r="P94" s="17">
        <f t="shared" si="6"/>
        <v>2299158.108</v>
      </c>
    </row>
    <row r="95" spans="1:16" ht="15" customHeight="1" x14ac:dyDescent="0.25">
      <c r="A95" s="28">
        <f t="shared" si="7"/>
        <v>92</v>
      </c>
      <c r="B95" s="18" t="s">
        <v>133</v>
      </c>
      <c r="C95" s="29">
        <v>33.369999999999997</v>
      </c>
      <c r="D95" s="29">
        <v>33.35</v>
      </c>
      <c r="E95" s="29">
        <v>9.67</v>
      </c>
      <c r="F95" s="29">
        <v>9.67</v>
      </c>
      <c r="G95" s="17">
        <v>321.33</v>
      </c>
      <c r="H95" s="17">
        <f t="shared" si="5"/>
        <v>3458.7961199999995</v>
      </c>
      <c r="I95" s="15" t="s">
        <v>246</v>
      </c>
      <c r="J95" s="16" t="s">
        <v>247</v>
      </c>
      <c r="K95" s="17">
        <v>321.33</v>
      </c>
      <c r="L95" s="17">
        <v>3458.7961199999995</v>
      </c>
      <c r="M95" s="17">
        <v>1000</v>
      </c>
      <c r="N95" s="17">
        <v>3458796.1199999996</v>
      </c>
      <c r="O95" s="17">
        <v>900</v>
      </c>
      <c r="P95" s="17">
        <f t="shared" si="6"/>
        <v>3112916.5079999994</v>
      </c>
    </row>
    <row r="96" spans="1:16" ht="15" customHeight="1" x14ac:dyDescent="0.25">
      <c r="A96" s="28">
        <f t="shared" si="7"/>
        <v>93</v>
      </c>
      <c r="B96" s="18" t="s">
        <v>134</v>
      </c>
      <c r="C96" s="29">
        <v>22.31</v>
      </c>
      <c r="D96" s="29">
        <v>22.31</v>
      </c>
      <c r="E96" s="29">
        <v>8.92</v>
      </c>
      <c r="F96" s="29">
        <v>8.92</v>
      </c>
      <c r="G96" s="17">
        <v>198.94</v>
      </c>
      <c r="H96" s="17">
        <f t="shared" si="5"/>
        <v>2141.3901599999999</v>
      </c>
      <c r="I96" s="15" t="s">
        <v>246</v>
      </c>
      <c r="J96" s="16" t="s">
        <v>247</v>
      </c>
      <c r="K96" s="17">
        <v>198.94</v>
      </c>
      <c r="L96" s="17">
        <v>2141.3901599999999</v>
      </c>
      <c r="M96" s="17">
        <v>1000</v>
      </c>
      <c r="N96" s="17">
        <v>2141390.16</v>
      </c>
      <c r="O96" s="17">
        <v>900</v>
      </c>
      <c r="P96" s="17">
        <f t="shared" si="6"/>
        <v>1927251.1439999999</v>
      </c>
    </row>
    <row r="97" spans="1:16" ht="15" customHeight="1" x14ac:dyDescent="0.25">
      <c r="A97" s="28">
        <f t="shared" si="7"/>
        <v>94</v>
      </c>
      <c r="B97" s="18" t="s">
        <v>135</v>
      </c>
      <c r="C97" s="29">
        <v>16.32</v>
      </c>
      <c r="D97" s="29">
        <v>16.32</v>
      </c>
      <c r="E97" s="29">
        <v>9.23</v>
      </c>
      <c r="F97" s="29">
        <v>9.23</v>
      </c>
      <c r="G97" s="17">
        <v>150.46</v>
      </c>
      <c r="H97" s="17">
        <f t="shared" si="5"/>
        <v>1619.55144</v>
      </c>
      <c r="I97" s="15" t="s">
        <v>246</v>
      </c>
      <c r="J97" s="16" t="s">
        <v>247</v>
      </c>
      <c r="K97" s="17">
        <v>150.46</v>
      </c>
      <c r="L97" s="17">
        <v>1619.55144</v>
      </c>
      <c r="M97" s="17">
        <v>1000</v>
      </c>
      <c r="N97" s="17">
        <v>1619551.44</v>
      </c>
      <c r="O97" s="17">
        <v>900</v>
      </c>
      <c r="P97" s="17">
        <f t="shared" si="6"/>
        <v>1457596.2959999999</v>
      </c>
    </row>
    <row r="98" spans="1:16" ht="15" customHeight="1" x14ac:dyDescent="0.25">
      <c r="A98" s="28">
        <f t="shared" si="7"/>
        <v>95</v>
      </c>
      <c r="B98" s="18" t="s">
        <v>136</v>
      </c>
      <c r="C98" s="29">
        <v>11.52</v>
      </c>
      <c r="D98" s="29">
        <v>11.42</v>
      </c>
      <c r="E98" s="29">
        <v>6.99</v>
      </c>
      <c r="F98" s="29">
        <v>7.15</v>
      </c>
      <c r="G98" s="17">
        <v>80.8</v>
      </c>
      <c r="H98" s="17">
        <f t="shared" si="5"/>
        <v>869.73119999999994</v>
      </c>
      <c r="I98" s="15" t="s">
        <v>248</v>
      </c>
      <c r="J98" s="16" t="s">
        <v>247</v>
      </c>
      <c r="K98" s="17">
        <v>80.8</v>
      </c>
      <c r="L98" s="17">
        <v>869.73119999999994</v>
      </c>
      <c r="M98" s="17">
        <v>900</v>
      </c>
      <c r="N98" s="17">
        <v>782758.08</v>
      </c>
      <c r="O98" s="17">
        <v>700</v>
      </c>
      <c r="P98" s="17">
        <f t="shared" si="6"/>
        <v>608811.84</v>
      </c>
    </row>
    <row r="99" spans="1:16" ht="15" customHeight="1" x14ac:dyDescent="0.25">
      <c r="A99" s="28">
        <f t="shared" si="7"/>
        <v>96</v>
      </c>
      <c r="B99" s="18" t="s">
        <v>137</v>
      </c>
      <c r="C99" s="29">
        <v>5.54</v>
      </c>
      <c r="D99" s="29">
        <v>5.54</v>
      </c>
      <c r="E99" s="29">
        <v>4.2699999999999996</v>
      </c>
      <c r="F99" s="29">
        <v>4.2699999999999996</v>
      </c>
      <c r="G99" s="17">
        <v>23.74</v>
      </c>
      <c r="H99" s="17">
        <f t="shared" si="5"/>
        <v>255.53735999999998</v>
      </c>
      <c r="I99" s="15" t="s">
        <v>248</v>
      </c>
      <c r="J99" s="16" t="s">
        <v>247</v>
      </c>
      <c r="K99" s="17">
        <v>23.74</v>
      </c>
      <c r="L99" s="17">
        <v>255.53735999999998</v>
      </c>
      <c r="M99" s="17">
        <v>900</v>
      </c>
      <c r="N99" s="17">
        <v>229983.62399999998</v>
      </c>
      <c r="O99" s="17">
        <v>700</v>
      </c>
      <c r="P99" s="17">
        <f t="shared" si="6"/>
        <v>178876.15199999997</v>
      </c>
    </row>
    <row r="100" spans="1:16" ht="15" customHeight="1" x14ac:dyDescent="0.25">
      <c r="A100" s="28">
        <f t="shared" si="7"/>
        <v>97</v>
      </c>
      <c r="B100" s="18" t="s">
        <v>138</v>
      </c>
      <c r="C100" s="29">
        <v>21.16</v>
      </c>
      <c r="D100" s="29">
        <v>21.16</v>
      </c>
      <c r="E100" s="29">
        <v>4.1500000000000004</v>
      </c>
      <c r="F100" s="29">
        <v>4.1500000000000004</v>
      </c>
      <c r="G100" s="17">
        <v>214.41</v>
      </c>
      <c r="H100" s="17">
        <f t="shared" si="5"/>
        <v>2307.90924</v>
      </c>
      <c r="I100" s="15" t="s">
        <v>248</v>
      </c>
      <c r="J100" s="16" t="s">
        <v>250</v>
      </c>
      <c r="K100" s="17">
        <v>214.41</v>
      </c>
      <c r="L100" s="17">
        <v>2307.90924</v>
      </c>
      <c r="M100" s="17">
        <v>1000</v>
      </c>
      <c r="N100" s="17">
        <v>2307909.2399999998</v>
      </c>
      <c r="O100" s="17">
        <v>1000</v>
      </c>
      <c r="P100" s="17">
        <f t="shared" si="6"/>
        <v>2307909.2399999998</v>
      </c>
    </row>
    <row r="101" spans="1:16" ht="15" customHeight="1" x14ac:dyDescent="0.25">
      <c r="A101" s="28">
        <f t="shared" si="7"/>
        <v>98</v>
      </c>
      <c r="B101" s="18" t="s">
        <v>139</v>
      </c>
      <c r="C101" s="29">
        <v>12.19</v>
      </c>
      <c r="D101" s="29">
        <v>12.18</v>
      </c>
      <c r="E101" s="29">
        <v>8.23</v>
      </c>
      <c r="F101" s="29">
        <v>8.23</v>
      </c>
      <c r="G101" s="17">
        <v>100.34</v>
      </c>
      <c r="H101" s="17">
        <f t="shared" si="5"/>
        <v>1080.0597599999999</v>
      </c>
      <c r="I101" s="15" t="s">
        <v>248</v>
      </c>
      <c r="J101" s="16" t="s">
        <v>247</v>
      </c>
      <c r="K101" s="17">
        <v>100.34</v>
      </c>
      <c r="L101" s="17">
        <v>1080.0597599999999</v>
      </c>
      <c r="M101" s="17">
        <v>1000</v>
      </c>
      <c r="N101" s="17">
        <v>1080059.7599999998</v>
      </c>
      <c r="O101" s="17">
        <v>1000</v>
      </c>
      <c r="P101" s="17">
        <f t="shared" si="6"/>
        <v>1080059.7599999998</v>
      </c>
    </row>
    <row r="102" spans="1:16" ht="15" customHeight="1" x14ac:dyDescent="0.25">
      <c r="A102" s="28">
        <f t="shared" si="7"/>
        <v>99</v>
      </c>
      <c r="B102" s="18" t="s">
        <v>140</v>
      </c>
      <c r="C102" s="29">
        <v>33.840000000000003</v>
      </c>
      <c r="D102" s="29">
        <v>33.85</v>
      </c>
      <c r="E102" s="29">
        <v>8.16</v>
      </c>
      <c r="F102" s="29">
        <v>8.16</v>
      </c>
      <c r="G102" s="17">
        <v>832.14</v>
      </c>
      <c r="H102" s="17">
        <f t="shared" si="5"/>
        <v>8957.1549599999998</v>
      </c>
      <c r="I102" s="15" t="s">
        <v>248</v>
      </c>
      <c r="J102" s="16" t="s">
        <v>250</v>
      </c>
      <c r="K102" s="17">
        <v>832.14</v>
      </c>
      <c r="L102" s="17">
        <v>8957.1549599999998</v>
      </c>
      <c r="M102" s="17">
        <v>1000</v>
      </c>
      <c r="N102" s="17">
        <v>8957154.959999999</v>
      </c>
      <c r="O102" s="17">
        <v>1000</v>
      </c>
      <c r="P102" s="17">
        <f t="shared" si="6"/>
        <v>8957154.959999999</v>
      </c>
    </row>
    <row r="103" spans="1:16" ht="15" customHeight="1" x14ac:dyDescent="0.2">
      <c r="A103" s="28">
        <f t="shared" si="7"/>
        <v>100</v>
      </c>
      <c r="B103" s="18" t="s">
        <v>141</v>
      </c>
      <c r="C103" s="30"/>
      <c r="D103" s="30"/>
      <c r="E103" s="30"/>
      <c r="F103" s="30"/>
      <c r="G103" s="17">
        <v>94.4</v>
      </c>
      <c r="H103" s="17">
        <f t="shared" si="5"/>
        <v>1016.1215999999999</v>
      </c>
      <c r="I103" s="15" t="s">
        <v>248</v>
      </c>
      <c r="J103" s="16" t="s">
        <v>247</v>
      </c>
      <c r="K103" s="17">
        <v>94.4</v>
      </c>
      <c r="L103" s="17">
        <v>1016.1215999999999</v>
      </c>
      <c r="M103" s="17">
        <v>1000</v>
      </c>
      <c r="N103" s="17">
        <v>1016121.6</v>
      </c>
      <c r="O103" s="17">
        <v>1000</v>
      </c>
      <c r="P103" s="17">
        <f t="shared" si="6"/>
        <v>1016121.6</v>
      </c>
    </row>
    <row r="104" spans="1:16" ht="15" customHeight="1" x14ac:dyDescent="0.2">
      <c r="A104" s="28">
        <f t="shared" si="7"/>
        <v>101</v>
      </c>
      <c r="B104" s="18" t="s">
        <v>142</v>
      </c>
      <c r="C104" s="30"/>
      <c r="D104" s="30"/>
      <c r="E104" s="30"/>
      <c r="F104" s="30"/>
      <c r="G104" s="17">
        <v>147.07</v>
      </c>
      <c r="H104" s="17">
        <f t="shared" si="5"/>
        <v>1583.0614799999998</v>
      </c>
      <c r="I104" s="15" t="s">
        <v>248</v>
      </c>
      <c r="J104" s="16" t="s">
        <v>247</v>
      </c>
      <c r="K104" s="17">
        <v>147.07</v>
      </c>
      <c r="L104" s="17">
        <v>1583.0614799999998</v>
      </c>
      <c r="M104" s="17">
        <v>1000</v>
      </c>
      <c r="N104" s="17">
        <v>1583061.4799999997</v>
      </c>
      <c r="O104" s="17">
        <v>1000</v>
      </c>
      <c r="P104" s="17">
        <f t="shared" si="6"/>
        <v>1583061.4799999997</v>
      </c>
    </row>
    <row r="105" spans="1:16" ht="15" customHeight="1" x14ac:dyDescent="0.25">
      <c r="A105" s="28">
        <f t="shared" si="7"/>
        <v>102</v>
      </c>
      <c r="B105" s="18" t="s">
        <v>143</v>
      </c>
      <c r="C105" s="29">
        <v>11.14</v>
      </c>
      <c r="D105" s="29">
        <v>11.15</v>
      </c>
      <c r="E105" s="29">
        <v>5.98</v>
      </c>
      <c r="F105" s="29">
        <v>5.59</v>
      </c>
      <c r="G105" s="17">
        <v>66.62</v>
      </c>
      <c r="H105" s="17">
        <f t="shared" si="5"/>
        <v>717.09767999999997</v>
      </c>
      <c r="I105" s="15" t="s">
        <v>248</v>
      </c>
      <c r="J105" s="16" t="s">
        <v>247</v>
      </c>
      <c r="K105" s="17">
        <v>66.62</v>
      </c>
      <c r="L105" s="17">
        <v>717.09767999999997</v>
      </c>
      <c r="M105" s="17">
        <v>1000</v>
      </c>
      <c r="N105" s="17">
        <v>717097.67999999993</v>
      </c>
      <c r="O105" s="17">
        <v>1000</v>
      </c>
      <c r="P105" s="17">
        <f t="shared" si="6"/>
        <v>717097.67999999993</v>
      </c>
    </row>
    <row r="106" spans="1:16" ht="15" customHeight="1" x14ac:dyDescent="0.25">
      <c r="A106" s="28">
        <f t="shared" si="7"/>
        <v>103</v>
      </c>
      <c r="B106" s="18" t="s">
        <v>144</v>
      </c>
      <c r="C106" s="29">
        <v>11.14</v>
      </c>
      <c r="D106" s="29">
        <v>11.14</v>
      </c>
      <c r="E106" s="29">
        <v>5</v>
      </c>
      <c r="F106" s="29">
        <v>5</v>
      </c>
      <c r="G106" s="17">
        <v>55.69</v>
      </c>
      <c r="H106" s="17">
        <f t="shared" si="5"/>
        <v>599.44715999999994</v>
      </c>
      <c r="I106" s="15" t="s">
        <v>246</v>
      </c>
      <c r="J106" s="16" t="s">
        <v>247</v>
      </c>
      <c r="K106" s="17">
        <v>55.69</v>
      </c>
      <c r="L106" s="17">
        <v>599.44715999999994</v>
      </c>
      <c r="M106" s="17">
        <v>1200</v>
      </c>
      <c r="N106" s="17">
        <v>719336.59199999995</v>
      </c>
      <c r="O106" s="17">
        <v>900</v>
      </c>
      <c r="P106" s="17">
        <f t="shared" si="6"/>
        <v>539502.4439999999</v>
      </c>
    </row>
    <row r="107" spans="1:16" ht="15" customHeight="1" x14ac:dyDescent="0.25">
      <c r="A107" s="28">
        <f t="shared" si="7"/>
        <v>104</v>
      </c>
      <c r="B107" s="18" t="s">
        <v>145</v>
      </c>
      <c r="C107" s="29">
        <v>13.66</v>
      </c>
      <c r="D107" s="29">
        <v>13.8</v>
      </c>
      <c r="E107" s="29">
        <v>9.4700000000000006</v>
      </c>
      <c r="F107" s="29">
        <v>9.3699999999999992</v>
      </c>
      <c r="G107" s="17">
        <v>129.47</v>
      </c>
      <c r="H107" s="17">
        <f t="shared" si="5"/>
        <v>1393.6150799999998</v>
      </c>
      <c r="I107" s="15" t="s">
        <v>248</v>
      </c>
      <c r="J107" s="16" t="s">
        <v>247</v>
      </c>
      <c r="K107" s="17">
        <v>129.47</v>
      </c>
      <c r="L107" s="17">
        <v>1393.6150799999998</v>
      </c>
      <c r="M107" s="17">
        <v>1200</v>
      </c>
      <c r="N107" s="17">
        <v>1672338.0959999997</v>
      </c>
      <c r="O107" s="17">
        <v>1000</v>
      </c>
      <c r="P107" s="17">
        <f t="shared" si="6"/>
        <v>1393615.0799999998</v>
      </c>
    </row>
    <row r="108" spans="1:16" ht="15" customHeight="1" x14ac:dyDescent="0.25">
      <c r="A108" s="28">
        <f t="shared" si="7"/>
        <v>105</v>
      </c>
      <c r="B108" s="18" t="s">
        <v>146</v>
      </c>
      <c r="C108" s="29">
        <v>20.43</v>
      </c>
      <c r="D108" s="29">
        <v>20.350000000000001</v>
      </c>
      <c r="E108" s="29">
        <v>6.99</v>
      </c>
      <c r="F108" s="29">
        <v>6.75</v>
      </c>
      <c r="G108" s="17">
        <v>140</v>
      </c>
      <c r="H108" s="17">
        <f t="shared" si="5"/>
        <v>1506.9599999999998</v>
      </c>
      <c r="I108" s="15" t="s">
        <v>248</v>
      </c>
      <c r="J108" s="16" t="s">
        <v>247</v>
      </c>
      <c r="K108" s="17">
        <v>140</v>
      </c>
      <c r="L108" s="17">
        <v>1506.9599999999998</v>
      </c>
      <c r="M108" s="17">
        <v>1400</v>
      </c>
      <c r="N108" s="17">
        <v>2109743.9999999995</v>
      </c>
      <c r="O108" s="17">
        <v>1000</v>
      </c>
      <c r="P108" s="17">
        <f t="shared" si="6"/>
        <v>1506959.9999999998</v>
      </c>
    </row>
    <row r="109" spans="1:16" ht="15" customHeight="1" x14ac:dyDescent="0.25">
      <c r="A109" s="28">
        <f t="shared" si="7"/>
        <v>106</v>
      </c>
      <c r="B109" s="18" t="s">
        <v>147</v>
      </c>
      <c r="C109" s="29">
        <v>13.32</v>
      </c>
      <c r="D109" s="29">
        <v>13.52</v>
      </c>
      <c r="E109" s="29">
        <v>5.98</v>
      </c>
      <c r="F109" s="29">
        <v>5.89</v>
      </c>
      <c r="G109" s="17">
        <v>79.56</v>
      </c>
      <c r="H109" s="17">
        <f t="shared" si="5"/>
        <v>856.38383999999996</v>
      </c>
      <c r="I109" s="15" t="s">
        <v>248</v>
      </c>
      <c r="J109" s="16" t="s">
        <v>247</v>
      </c>
      <c r="K109" s="17">
        <v>79.56</v>
      </c>
      <c r="L109" s="17">
        <v>856.38383999999996</v>
      </c>
      <c r="M109" s="17">
        <v>1250</v>
      </c>
      <c r="N109" s="17">
        <v>1070479.8</v>
      </c>
      <c r="O109" s="17">
        <v>1000</v>
      </c>
      <c r="P109" s="17">
        <f t="shared" si="6"/>
        <v>856383.84</v>
      </c>
    </row>
    <row r="110" spans="1:16" ht="15" customHeight="1" x14ac:dyDescent="0.25">
      <c r="A110" s="28">
        <f t="shared" si="7"/>
        <v>107</v>
      </c>
      <c r="B110" s="18" t="s">
        <v>148</v>
      </c>
      <c r="C110" s="29">
        <v>13.16</v>
      </c>
      <c r="D110" s="29">
        <v>13.32</v>
      </c>
      <c r="E110" s="29">
        <v>8.7799999999999994</v>
      </c>
      <c r="F110" s="29">
        <v>9</v>
      </c>
      <c r="G110" s="17">
        <v>118.59</v>
      </c>
      <c r="H110" s="17">
        <f t="shared" si="5"/>
        <v>1276.5027599999999</v>
      </c>
      <c r="I110" s="15" t="s">
        <v>248</v>
      </c>
      <c r="J110" s="16" t="s">
        <v>247</v>
      </c>
      <c r="K110" s="17">
        <v>118.59</v>
      </c>
      <c r="L110" s="17">
        <v>1276.5027599999999</v>
      </c>
      <c r="M110" s="17">
        <v>1200</v>
      </c>
      <c r="N110" s="17">
        <v>1531803.3119999999</v>
      </c>
      <c r="O110" s="17">
        <v>1000</v>
      </c>
      <c r="P110" s="17">
        <f t="shared" si="6"/>
        <v>1276502.7599999998</v>
      </c>
    </row>
    <row r="111" spans="1:16" ht="15" customHeight="1" x14ac:dyDescent="0.25">
      <c r="A111" s="28">
        <f t="shared" si="7"/>
        <v>108</v>
      </c>
      <c r="B111" s="18" t="s">
        <v>146</v>
      </c>
      <c r="C111" s="29">
        <v>10.8</v>
      </c>
      <c r="D111" s="29">
        <v>10.83</v>
      </c>
      <c r="E111" s="29">
        <v>8.7899999999999991</v>
      </c>
      <c r="F111" s="29">
        <v>8.69</v>
      </c>
      <c r="G111" s="17">
        <v>95.29</v>
      </c>
      <c r="H111" s="17">
        <f t="shared" si="5"/>
        <v>1025.70156</v>
      </c>
      <c r="I111" s="15" t="s">
        <v>248</v>
      </c>
      <c r="J111" s="16" t="s">
        <v>247</v>
      </c>
      <c r="K111" s="17">
        <v>140</v>
      </c>
      <c r="L111" s="17">
        <v>1506.9599999999998</v>
      </c>
      <c r="M111" s="17">
        <v>1400</v>
      </c>
      <c r="N111" s="17">
        <v>2109743.9999999995</v>
      </c>
      <c r="O111" s="17">
        <v>1000</v>
      </c>
      <c r="P111" s="17">
        <f t="shared" si="6"/>
        <v>1025701.5599999999</v>
      </c>
    </row>
    <row r="112" spans="1:16" ht="15" customHeight="1" x14ac:dyDescent="0.25">
      <c r="A112" s="28">
        <f t="shared" si="7"/>
        <v>109</v>
      </c>
      <c r="B112" s="18" t="s">
        <v>74</v>
      </c>
      <c r="C112" s="29">
        <v>13.27</v>
      </c>
      <c r="D112" s="29">
        <v>12.9</v>
      </c>
      <c r="E112" s="29">
        <v>7.36</v>
      </c>
      <c r="F112" s="29">
        <v>7.3</v>
      </c>
      <c r="G112" s="17">
        <v>95.22</v>
      </c>
      <c r="H112" s="17">
        <f t="shared" si="5"/>
        <v>1024.9480799999999</v>
      </c>
      <c r="I112" s="15" t="s">
        <v>246</v>
      </c>
      <c r="J112" s="16" t="s">
        <v>247</v>
      </c>
      <c r="K112" s="17">
        <v>512.77</v>
      </c>
      <c r="L112" s="17">
        <v>5519.4562799999994</v>
      </c>
      <c r="M112" s="17">
        <v>1100</v>
      </c>
      <c r="N112" s="17">
        <v>6071401.9079999998</v>
      </c>
      <c r="O112" s="17">
        <v>900</v>
      </c>
      <c r="P112" s="17">
        <f t="shared" si="6"/>
        <v>922453.27199999988</v>
      </c>
    </row>
    <row r="113" spans="1:16" ht="15" customHeight="1" x14ac:dyDescent="0.25">
      <c r="A113" s="28">
        <f t="shared" si="7"/>
        <v>110</v>
      </c>
      <c r="B113" s="18" t="s">
        <v>149</v>
      </c>
      <c r="C113" s="29">
        <v>22.8</v>
      </c>
      <c r="D113" s="29">
        <v>22.8</v>
      </c>
      <c r="E113" s="29">
        <v>12.29</v>
      </c>
      <c r="F113" s="29">
        <v>12.29</v>
      </c>
      <c r="G113" s="17">
        <v>280.31</v>
      </c>
      <c r="H113" s="17">
        <f t="shared" si="5"/>
        <v>3017.25684</v>
      </c>
      <c r="I113" s="15" t="s">
        <v>246</v>
      </c>
      <c r="J113" s="16" t="s">
        <v>247</v>
      </c>
      <c r="K113" s="17">
        <v>280.31</v>
      </c>
      <c r="L113" s="17">
        <v>3017.25684</v>
      </c>
      <c r="M113" s="17">
        <v>900</v>
      </c>
      <c r="N113" s="17">
        <v>2715531.156</v>
      </c>
      <c r="O113" s="17">
        <v>700</v>
      </c>
      <c r="P113" s="17">
        <f t="shared" si="6"/>
        <v>2112079.7880000002</v>
      </c>
    </row>
    <row r="114" spans="1:16" ht="15" customHeight="1" x14ac:dyDescent="0.25">
      <c r="A114" s="28">
        <f t="shared" si="7"/>
        <v>111</v>
      </c>
      <c r="B114" s="18" t="s">
        <v>150</v>
      </c>
      <c r="C114" s="29">
        <v>27.25</v>
      </c>
      <c r="D114" s="29">
        <v>27.25</v>
      </c>
      <c r="E114" s="29">
        <v>4.63</v>
      </c>
      <c r="F114" s="29">
        <v>4.63</v>
      </c>
      <c r="G114" s="17">
        <v>121.4</v>
      </c>
      <c r="H114" s="17">
        <f t="shared" si="5"/>
        <v>1306.7495999999999</v>
      </c>
      <c r="I114" s="15" t="s">
        <v>246</v>
      </c>
      <c r="J114" s="16" t="s">
        <v>247</v>
      </c>
      <c r="K114" s="17">
        <v>121.4</v>
      </c>
      <c r="L114" s="17">
        <v>1306.7495999999999</v>
      </c>
      <c r="M114" s="17">
        <v>900</v>
      </c>
      <c r="N114" s="17">
        <v>1176074.6399999999</v>
      </c>
      <c r="O114" s="17">
        <v>700</v>
      </c>
      <c r="P114" s="17">
        <f t="shared" si="6"/>
        <v>914724.71999999986</v>
      </c>
    </row>
    <row r="115" spans="1:16" ht="15" customHeight="1" x14ac:dyDescent="0.25">
      <c r="A115" s="28">
        <f t="shared" si="7"/>
        <v>112</v>
      </c>
      <c r="B115" s="18" t="s">
        <v>151</v>
      </c>
      <c r="C115" s="29">
        <v>6.11</v>
      </c>
      <c r="D115" s="29">
        <v>6.11</v>
      </c>
      <c r="E115" s="29">
        <v>5.78</v>
      </c>
      <c r="F115" s="29">
        <v>5.78</v>
      </c>
      <c r="G115" s="17">
        <v>35.299999999999997</v>
      </c>
      <c r="H115" s="17">
        <f t="shared" si="5"/>
        <v>379.96919999999994</v>
      </c>
      <c r="I115" s="15" t="s">
        <v>246</v>
      </c>
      <c r="J115" s="16" t="s">
        <v>247</v>
      </c>
      <c r="K115" s="17">
        <v>35.299999999999997</v>
      </c>
      <c r="L115" s="17">
        <v>379.96919999999994</v>
      </c>
      <c r="M115" s="17">
        <v>950</v>
      </c>
      <c r="N115" s="17">
        <v>360970.73999999993</v>
      </c>
      <c r="O115" s="17">
        <v>700</v>
      </c>
      <c r="P115" s="17">
        <f t="shared" si="6"/>
        <v>265978.43999999994</v>
      </c>
    </row>
    <row r="116" spans="1:16" ht="15" customHeight="1" x14ac:dyDescent="0.25">
      <c r="A116" s="28">
        <f t="shared" si="7"/>
        <v>113</v>
      </c>
      <c r="B116" s="18" t="s">
        <v>152</v>
      </c>
      <c r="C116" s="29">
        <v>9.2899999999999991</v>
      </c>
      <c r="D116" s="29">
        <v>9.2899999999999991</v>
      </c>
      <c r="E116" s="29">
        <v>9.17</v>
      </c>
      <c r="F116" s="29">
        <v>9.17</v>
      </c>
      <c r="G116" s="17">
        <v>85.22</v>
      </c>
      <c r="H116" s="17">
        <f t="shared" si="5"/>
        <v>917.3080799999999</v>
      </c>
      <c r="I116" s="15" t="s">
        <v>246</v>
      </c>
      <c r="J116" s="16" t="s">
        <v>247</v>
      </c>
      <c r="K116" s="17">
        <v>85.22</v>
      </c>
      <c r="L116" s="17">
        <v>917.3080799999999</v>
      </c>
      <c r="M116" s="17">
        <v>1000</v>
      </c>
      <c r="N116" s="17">
        <v>917308.08</v>
      </c>
      <c r="O116" s="17">
        <v>900</v>
      </c>
      <c r="P116" s="17">
        <f t="shared" si="6"/>
        <v>825577.27199999988</v>
      </c>
    </row>
    <row r="117" spans="1:16" ht="15" customHeight="1" x14ac:dyDescent="0.25">
      <c r="A117" s="28">
        <f t="shared" si="7"/>
        <v>114</v>
      </c>
      <c r="B117" s="18" t="s">
        <v>153</v>
      </c>
      <c r="C117" s="29">
        <v>18.41</v>
      </c>
      <c r="D117" s="29">
        <v>18.41</v>
      </c>
      <c r="E117" s="29">
        <v>12.29</v>
      </c>
      <c r="F117" s="29">
        <v>12.29</v>
      </c>
      <c r="G117" s="17">
        <v>226.25</v>
      </c>
      <c r="H117" s="17">
        <f t="shared" si="5"/>
        <v>2435.355</v>
      </c>
      <c r="I117" s="15" t="s">
        <v>246</v>
      </c>
      <c r="J117" s="16" t="s">
        <v>247</v>
      </c>
      <c r="K117" s="17">
        <v>226.25</v>
      </c>
      <c r="L117" s="17">
        <v>2435.355</v>
      </c>
      <c r="M117" s="17">
        <v>800</v>
      </c>
      <c r="N117" s="17">
        <v>1948284</v>
      </c>
      <c r="O117" s="17">
        <v>700</v>
      </c>
      <c r="P117" s="17">
        <f t="shared" si="6"/>
        <v>1704748.5</v>
      </c>
    </row>
    <row r="118" spans="1:16" ht="15" customHeight="1" x14ac:dyDescent="0.25">
      <c r="A118" s="28">
        <f t="shared" si="7"/>
        <v>115</v>
      </c>
      <c r="B118" s="18" t="s">
        <v>154</v>
      </c>
      <c r="C118" s="29">
        <v>5.84</v>
      </c>
      <c r="D118" s="29">
        <v>7.12</v>
      </c>
      <c r="E118" s="29">
        <v>4.22</v>
      </c>
      <c r="F118" s="29">
        <v>4.3099999999999996</v>
      </c>
      <c r="G118" s="17">
        <v>29.3</v>
      </c>
      <c r="H118" s="17">
        <f t="shared" si="5"/>
        <v>315.3852</v>
      </c>
      <c r="I118" s="15" t="s">
        <v>246</v>
      </c>
      <c r="J118" s="16" t="s">
        <v>247</v>
      </c>
      <c r="K118" s="17">
        <v>29.3</v>
      </c>
      <c r="L118" s="17">
        <v>315.3852</v>
      </c>
      <c r="M118" s="17">
        <v>800</v>
      </c>
      <c r="N118" s="17">
        <v>252308.16</v>
      </c>
      <c r="O118" s="17">
        <v>700</v>
      </c>
      <c r="P118" s="17">
        <f t="shared" si="6"/>
        <v>220769.63999999998</v>
      </c>
    </row>
    <row r="119" spans="1:16" ht="15" customHeight="1" x14ac:dyDescent="0.25">
      <c r="A119" s="28">
        <f t="shared" si="7"/>
        <v>116</v>
      </c>
      <c r="B119" s="18" t="s">
        <v>155</v>
      </c>
      <c r="C119" s="29">
        <v>22.27</v>
      </c>
      <c r="D119" s="29">
        <v>22.27</v>
      </c>
      <c r="E119" s="29">
        <v>9.59</v>
      </c>
      <c r="F119" s="29">
        <v>9.59</v>
      </c>
      <c r="G119" s="17">
        <v>427.66</v>
      </c>
      <c r="H119" s="17">
        <f t="shared" si="5"/>
        <v>4603.3322399999997</v>
      </c>
      <c r="I119" s="15" t="s">
        <v>248</v>
      </c>
      <c r="J119" s="16" t="s">
        <v>249</v>
      </c>
      <c r="K119" s="17">
        <v>427.66</v>
      </c>
      <c r="L119" s="17">
        <v>4603.3322399999997</v>
      </c>
      <c r="M119" s="17">
        <v>1000</v>
      </c>
      <c r="N119" s="17">
        <v>4603332.2399999993</v>
      </c>
      <c r="O119" s="17">
        <v>1000</v>
      </c>
      <c r="P119" s="17">
        <f t="shared" si="6"/>
        <v>4603332.2399999993</v>
      </c>
    </row>
    <row r="120" spans="1:16" ht="15" customHeight="1" x14ac:dyDescent="0.25">
      <c r="A120" s="28">
        <f t="shared" si="7"/>
        <v>117</v>
      </c>
      <c r="B120" s="18" t="s">
        <v>156</v>
      </c>
      <c r="C120" s="29">
        <v>10</v>
      </c>
      <c r="D120" s="29">
        <v>9.9</v>
      </c>
      <c r="E120" s="29">
        <v>5.71</v>
      </c>
      <c r="F120" s="29">
        <v>5.53</v>
      </c>
      <c r="G120" s="17">
        <v>55.62</v>
      </c>
      <c r="H120" s="17">
        <f t="shared" si="5"/>
        <v>598.69367999999997</v>
      </c>
      <c r="I120" s="15" t="s">
        <v>248</v>
      </c>
      <c r="J120" s="16" t="s">
        <v>247</v>
      </c>
      <c r="K120" s="17">
        <v>55.62</v>
      </c>
      <c r="L120" s="17">
        <v>598.69367999999997</v>
      </c>
      <c r="M120" s="17">
        <v>1000</v>
      </c>
      <c r="N120" s="17">
        <v>598693.67999999993</v>
      </c>
      <c r="O120" s="17">
        <v>1000</v>
      </c>
      <c r="P120" s="17">
        <f t="shared" si="6"/>
        <v>598693.67999999993</v>
      </c>
    </row>
    <row r="121" spans="1:16" ht="15" customHeight="1" x14ac:dyDescent="0.25">
      <c r="A121" s="28">
        <f t="shared" si="7"/>
        <v>118</v>
      </c>
      <c r="B121" s="18" t="s">
        <v>157</v>
      </c>
      <c r="C121" s="29">
        <v>4.9000000000000004</v>
      </c>
      <c r="D121" s="29">
        <v>4.9000000000000004</v>
      </c>
      <c r="E121" s="29">
        <v>4.4000000000000004</v>
      </c>
      <c r="F121" s="29">
        <v>4.4000000000000004</v>
      </c>
      <c r="G121" s="17">
        <v>21.55</v>
      </c>
      <c r="H121" s="17">
        <f t="shared" si="5"/>
        <v>231.96420000000001</v>
      </c>
      <c r="I121" s="15" t="s">
        <v>248</v>
      </c>
      <c r="J121" s="16" t="s">
        <v>247</v>
      </c>
      <c r="K121" s="17">
        <v>21.55</v>
      </c>
      <c r="L121" s="17">
        <v>231.96420000000001</v>
      </c>
      <c r="M121" s="17">
        <v>1000</v>
      </c>
      <c r="N121" s="17">
        <v>231964.2</v>
      </c>
      <c r="O121" s="17">
        <v>1000</v>
      </c>
      <c r="P121" s="17">
        <f t="shared" si="6"/>
        <v>231964.2</v>
      </c>
    </row>
    <row r="122" spans="1:16" ht="15" customHeight="1" x14ac:dyDescent="0.25">
      <c r="A122" s="28">
        <f t="shared" si="7"/>
        <v>119</v>
      </c>
      <c r="B122" s="18" t="s">
        <v>158</v>
      </c>
      <c r="C122" s="29">
        <v>7.29</v>
      </c>
      <c r="D122" s="29">
        <v>7.29</v>
      </c>
      <c r="E122" s="29">
        <v>4.4000000000000004</v>
      </c>
      <c r="F122" s="29">
        <v>4.4000000000000004</v>
      </c>
      <c r="G122" s="17">
        <v>26.44</v>
      </c>
      <c r="H122" s="17">
        <f t="shared" si="5"/>
        <v>284.60016000000002</v>
      </c>
      <c r="I122" s="15" t="s">
        <v>248</v>
      </c>
      <c r="J122" s="16" t="s">
        <v>247</v>
      </c>
      <c r="K122" s="17">
        <v>26.44</v>
      </c>
      <c r="L122" s="17">
        <v>284.60016000000002</v>
      </c>
      <c r="M122" s="17">
        <v>1000</v>
      </c>
      <c r="N122" s="17">
        <v>284600.16000000003</v>
      </c>
      <c r="O122" s="17">
        <v>1000</v>
      </c>
      <c r="P122" s="17">
        <f t="shared" si="6"/>
        <v>284600.16000000003</v>
      </c>
    </row>
    <row r="123" spans="1:16" ht="15" customHeight="1" x14ac:dyDescent="0.25">
      <c r="A123" s="28">
        <f t="shared" si="7"/>
        <v>120</v>
      </c>
      <c r="B123" s="18" t="s">
        <v>159</v>
      </c>
      <c r="C123" s="29">
        <v>9.4499999999999993</v>
      </c>
      <c r="D123" s="29">
        <v>9.4499999999999993</v>
      </c>
      <c r="E123" s="29">
        <v>9.17</v>
      </c>
      <c r="F123" s="29">
        <v>9.17</v>
      </c>
      <c r="G123" s="17">
        <v>86.64</v>
      </c>
      <c r="H123" s="17">
        <f t="shared" si="5"/>
        <v>932.59295999999995</v>
      </c>
      <c r="I123" s="15" t="s">
        <v>248</v>
      </c>
      <c r="J123" s="16" t="s">
        <v>247</v>
      </c>
      <c r="K123" s="17">
        <v>86.64</v>
      </c>
      <c r="L123" s="17">
        <v>932.59295999999995</v>
      </c>
      <c r="M123" s="17">
        <v>800</v>
      </c>
      <c r="N123" s="17">
        <v>746074.36800000002</v>
      </c>
      <c r="O123" s="17">
        <v>700</v>
      </c>
      <c r="P123" s="17">
        <f t="shared" si="6"/>
        <v>652815.07199999993</v>
      </c>
    </row>
    <row r="124" spans="1:16" ht="15" customHeight="1" x14ac:dyDescent="0.25">
      <c r="A124" s="28">
        <f t="shared" si="7"/>
        <v>121</v>
      </c>
      <c r="B124" s="18" t="s">
        <v>160</v>
      </c>
      <c r="C124" s="29">
        <v>19.25</v>
      </c>
      <c r="D124" s="29">
        <v>19.12</v>
      </c>
      <c r="E124" s="29">
        <v>10.88</v>
      </c>
      <c r="F124" s="29">
        <v>10.85</v>
      </c>
      <c r="G124" s="17">
        <v>208.43</v>
      </c>
      <c r="H124" s="17">
        <f t="shared" si="5"/>
        <v>2243.54052</v>
      </c>
      <c r="I124" s="15" t="s">
        <v>248</v>
      </c>
      <c r="J124" s="16" t="s">
        <v>247</v>
      </c>
      <c r="K124" s="17">
        <v>208.43</v>
      </c>
      <c r="L124" s="17">
        <v>2243.54052</v>
      </c>
      <c r="M124" s="17">
        <v>1200</v>
      </c>
      <c r="N124" s="17">
        <v>2692248.6239999998</v>
      </c>
      <c r="O124" s="17">
        <v>1000</v>
      </c>
      <c r="P124" s="17">
        <f t="shared" si="6"/>
        <v>2243540.52</v>
      </c>
    </row>
    <row r="125" spans="1:16" ht="30" customHeight="1" x14ac:dyDescent="0.25">
      <c r="A125" s="28">
        <f t="shared" si="7"/>
        <v>122</v>
      </c>
      <c r="B125" s="18" t="s">
        <v>161</v>
      </c>
      <c r="C125" s="29">
        <v>50.9</v>
      </c>
      <c r="D125" s="29">
        <v>44.05</v>
      </c>
      <c r="E125" s="29">
        <v>6.53</v>
      </c>
      <c r="F125" s="29">
        <v>6.62</v>
      </c>
      <c r="G125" s="17">
        <v>253.98</v>
      </c>
      <c r="H125" s="17">
        <f t="shared" si="5"/>
        <v>2733.8407199999997</v>
      </c>
      <c r="I125" s="15" t="s">
        <v>248</v>
      </c>
      <c r="J125" s="16" t="s">
        <v>247</v>
      </c>
      <c r="K125" s="17">
        <v>253.98</v>
      </c>
      <c r="L125" s="17">
        <f>K125*10.764</f>
        <v>2733.8407199999997</v>
      </c>
      <c r="M125" s="17">
        <v>1000</v>
      </c>
      <c r="N125" s="17">
        <f>M125*L125</f>
        <v>2733840.7199999997</v>
      </c>
      <c r="O125" s="17">
        <v>1000</v>
      </c>
      <c r="P125" s="17">
        <f t="shared" si="6"/>
        <v>2733840.7199999997</v>
      </c>
    </row>
    <row r="126" spans="1:16" ht="15" customHeight="1" x14ac:dyDescent="0.25">
      <c r="A126" s="28">
        <f t="shared" si="7"/>
        <v>123</v>
      </c>
      <c r="B126" s="18" t="s">
        <v>162</v>
      </c>
      <c r="C126" s="29">
        <v>24.69</v>
      </c>
      <c r="D126" s="29">
        <v>24.61</v>
      </c>
      <c r="E126" s="29">
        <v>16.23</v>
      </c>
      <c r="F126" s="29">
        <v>15.82</v>
      </c>
      <c r="G126" s="17">
        <v>395.19</v>
      </c>
      <c r="H126" s="17">
        <f t="shared" si="5"/>
        <v>4253.8251599999994</v>
      </c>
      <c r="I126" s="15" t="s">
        <v>248</v>
      </c>
      <c r="J126" s="16" t="s">
        <v>247</v>
      </c>
      <c r="K126" s="17">
        <v>395.19</v>
      </c>
      <c r="L126" s="17">
        <v>4253.8251599999994</v>
      </c>
      <c r="M126" s="17">
        <v>1200</v>
      </c>
      <c r="N126" s="17">
        <v>5104590.1919999989</v>
      </c>
      <c r="O126" s="17">
        <v>1000</v>
      </c>
      <c r="P126" s="17">
        <f t="shared" si="6"/>
        <v>4253825.1599999992</v>
      </c>
    </row>
    <row r="127" spans="1:16" ht="15" customHeight="1" x14ac:dyDescent="0.25">
      <c r="A127" s="28">
        <f t="shared" si="7"/>
        <v>124</v>
      </c>
      <c r="B127" s="18" t="s">
        <v>163</v>
      </c>
      <c r="C127" s="29">
        <v>19.05</v>
      </c>
      <c r="D127" s="29">
        <v>19.05</v>
      </c>
      <c r="E127" s="29">
        <v>16.649999999999999</v>
      </c>
      <c r="F127" s="29">
        <v>16.95</v>
      </c>
      <c r="G127" s="17">
        <v>320.10000000000002</v>
      </c>
      <c r="H127" s="17">
        <f t="shared" si="5"/>
        <v>3445.5563999999999</v>
      </c>
      <c r="I127" s="15" t="s">
        <v>248</v>
      </c>
      <c r="J127" s="16" t="s">
        <v>247</v>
      </c>
      <c r="K127" s="17">
        <v>320.10000000000002</v>
      </c>
      <c r="L127" s="17">
        <v>3445.5563999999999</v>
      </c>
      <c r="M127" s="17">
        <v>1200</v>
      </c>
      <c r="N127" s="17">
        <v>4134667.6799999997</v>
      </c>
      <c r="O127" s="17">
        <v>1000</v>
      </c>
      <c r="P127" s="17">
        <f t="shared" si="6"/>
        <v>3445556.4</v>
      </c>
    </row>
    <row r="128" spans="1:16" ht="15" customHeight="1" x14ac:dyDescent="0.25">
      <c r="A128" s="28">
        <f t="shared" si="7"/>
        <v>125</v>
      </c>
      <c r="B128" s="18" t="s">
        <v>164</v>
      </c>
      <c r="C128" s="29">
        <v>18.14</v>
      </c>
      <c r="D128" s="29">
        <v>18.38</v>
      </c>
      <c r="E128" s="29">
        <v>5.49</v>
      </c>
      <c r="F128" s="29">
        <v>5.49</v>
      </c>
      <c r="G128" s="17">
        <v>98.83</v>
      </c>
      <c r="H128" s="17">
        <f t="shared" si="5"/>
        <v>1063.80612</v>
      </c>
      <c r="I128" s="15" t="s">
        <v>248</v>
      </c>
      <c r="J128" s="16" t="s">
        <v>247</v>
      </c>
      <c r="K128" s="17">
        <v>98.83</v>
      </c>
      <c r="L128" s="17">
        <v>1063.80612</v>
      </c>
      <c r="M128" s="17">
        <v>1200</v>
      </c>
      <c r="N128" s="17">
        <v>1276567.344</v>
      </c>
      <c r="O128" s="17">
        <v>1000</v>
      </c>
      <c r="P128" s="17">
        <f t="shared" si="6"/>
        <v>1063806.1199999999</v>
      </c>
    </row>
    <row r="129" spans="1:16" ht="15" customHeight="1" x14ac:dyDescent="0.25">
      <c r="A129" s="28">
        <f t="shared" si="7"/>
        <v>126</v>
      </c>
      <c r="B129" s="18" t="s">
        <v>165</v>
      </c>
      <c r="C129" s="29">
        <v>34.19</v>
      </c>
      <c r="D129" s="29">
        <v>33.99</v>
      </c>
      <c r="E129" s="29">
        <v>12.45</v>
      </c>
      <c r="F129" s="29">
        <v>12.45</v>
      </c>
      <c r="G129" s="17">
        <v>432.19</v>
      </c>
      <c r="H129" s="17">
        <f t="shared" si="5"/>
        <v>4652.0931599999994</v>
      </c>
      <c r="I129" s="15" t="s">
        <v>248</v>
      </c>
      <c r="J129" s="16" t="s">
        <v>247</v>
      </c>
      <c r="K129" s="17">
        <v>432.19</v>
      </c>
      <c r="L129" s="17">
        <v>4652.0931599999994</v>
      </c>
      <c r="M129" s="17">
        <v>1000</v>
      </c>
      <c r="N129" s="17">
        <v>4652093.1599999992</v>
      </c>
      <c r="O129" s="17">
        <v>1000</v>
      </c>
      <c r="P129" s="17">
        <f t="shared" si="6"/>
        <v>4652093.1599999992</v>
      </c>
    </row>
    <row r="130" spans="1:16" ht="15" customHeight="1" x14ac:dyDescent="0.25">
      <c r="A130" s="28">
        <f t="shared" si="7"/>
        <v>127</v>
      </c>
      <c r="B130" s="18" t="s">
        <v>166</v>
      </c>
      <c r="C130" s="29">
        <v>18.03</v>
      </c>
      <c r="D130" s="29">
        <v>18.03</v>
      </c>
      <c r="E130" s="29">
        <v>3.88</v>
      </c>
      <c r="F130" s="29">
        <v>3.88</v>
      </c>
      <c r="G130" s="17">
        <v>67.33</v>
      </c>
      <c r="H130" s="17">
        <f t="shared" si="5"/>
        <v>724.74011999999993</v>
      </c>
      <c r="I130" s="15" t="s">
        <v>246</v>
      </c>
      <c r="J130" s="16" t="s">
        <v>247</v>
      </c>
      <c r="K130" s="17">
        <v>67.33</v>
      </c>
      <c r="L130" s="17">
        <v>724.74011999999993</v>
      </c>
      <c r="M130" s="17">
        <v>1000</v>
      </c>
      <c r="N130" s="17">
        <v>724740.11999999988</v>
      </c>
      <c r="O130" s="17">
        <v>900</v>
      </c>
      <c r="P130" s="17">
        <f t="shared" si="6"/>
        <v>652266.10799999989</v>
      </c>
    </row>
    <row r="131" spans="1:16" ht="15" customHeight="1" x14ac:dyDescent="0.25">
      <c r="A131" s="28">
        <f t="shared" si="7"/>
        <v>128</v>
      </c>
      <c r="B131" s="18" t="s">
        <v>167</v>
      </c>
      <c r="C131" s="29">
        <v>17.8</v>
      </c>
      <c r="D131" s="29">
        <v>17.71</v>
      </c>
      <c r="E131" s="29">
        <v>4.5599999999999996</v>
      </c>
      <c r="F131" s="29">
        <v>4.5599999999999996</v>
      </c>
      <c r="G131" s="17">
        <v>80.88</v>
      </c>
      <c r="H131" s="17">
        <f t="shared" si="5"/>
        <v>870.59231999999986</v>
      </c>
      <c r="I131" s="15" t="s">
        <v>246</v>
      </c>
      <c r="J131" s="16" t="s">
        <v>247</v>
      </c>
      <c r="K131" s="17">
        <v>80.88</v>
      </c>
      <c r="L131" s="17">
        <v>870.59231999999986</v>
      </c>
      <c r="M131" s="17">
        <v>1000</v>
      </c>
      <c r="N131" s="17">
        <v>870592.31999999983</v>
      </c>
      <c r="O131" s="17">
        <v>900</v>
      </c>
      <c r="P131" s="17">
        <f t="shared" si="6"/>
        <v>783533.08799999987</v>
      </c>
    </row>
    <row r="132" spans="1:16" ht="15" customHeight="1" x14ac:dyDescent="0.25">
      <c r="A132" s="28">
        <f t="shared" si="7"/>
        <v>129</v>
      </c>
      <c r="B132" s="18" t="s">
        <v>168</v>
      </c>
      <c r="C132" s="29">
        <v>17.559999999999999</v>
      </c>
      <c r="D132" s="29">
        <v>17.71</v>
      </c>
      <c r="E132" s="29">
        <v>5.82</v>
      </c>
      <c r="F132" s="29">
        <v>5.82</v>
      </c>
      <c r="G132" s="17">
        <v>125.16</v>
      </c>
      <c r="H132" s="17">
        <f t="shared" ref="H132:H195" si="8">G132*10.764</f>
        <v>1347.2222399999998</v>
      </c>
      <c r="I132" s="15" t="s">
        <v>246</v>
      </c>
      <c r="J132" s="16" t="s">
        <v>247</v>
      </c>
      <c r="K132" s="17">
        <v>125.16</v>
      </c>
      <c r="L132" s="17">
        <v>1347.2222399999998</v>
      </c>
      <c r="M132" s="17">
        <v>1000</v>
      </c>
      <c r="N132" s="17">
        <v>1347222.2399999998</v>
      </c>
      <c r="O132" s="17">
        <v>900</v>
      </c>
      <c r="P132" s="17">
        <f t="shared" ref="P132:P195" si="9">O132*H132</f>
        <v>1212500.0159999998</v>
      </c>
    </row>
    <row r="133" spans="1:16" ht="15" customHeight="1" x14ac:dyDescent="0.25">
      <c r="A133" s="28">
        <f t="shared" ref="A133:A196" si="10">A132+1</f>
        <v>130</v>
      </c>
      <c r="B133" s="18" t="s">
        <v>169</v>
      </c>
      <c r="C133" s="29">
        <v>31.4</v>
      </c>
      <c r="D133" s="29">
        <v>31.4</v>
      </c>
      <c r="E133" s="29">
        <v>9.18</v>
      </c>
      <c r="F133" s="29">
        <v>9.18</v>
      </c>
      <c r="G133" s="17">
        <v>288.38</v>
      </c>
      <c r="H133" s="17">
        <f t="shared" si="8"/>
        <v>3104.1223199999999</v>
      </c>
      <c r="I133" s="15" t="s">
        <v>246</v>
      </c>
      <c r="J133" s="16" t="s">
        <v>247</v>
      </c>
      <c r="K133" s="17">
        <v>288.38</v>
      </c>
      <c r="L133" s="17">
        <v>3104.1223199999999</v>
      </c>
      <c r="M133" s="17">
        <v>800</v>
      </c>
      <c r="N133" s="17">
        <v>2483297.8560000001</v>
      </c>
      <c r="O133" s="17">
        <v>700</v>
      </c>
      <c r="P133" s="17">
        <f t="shared" si="9"/>
        <v>2172885.6239999998</v>
      </c>
    </row>
    <row r="134" spans="1:16" ht="15" customHeight="1" x14ac:dyDescent="0.25">
      <c r="A134" s="28">
        <f t="shared" si="10"/>
        <v>131</v>
      </c>
      <c r="B134" s="18" t="s">
        <v>170</v>
      </c>
      <c r="C134" s="29">
        <v>4.6399999999999997</v>
      </c>
      <c r="D134" s="29">
        <v>4.6399999999999997</v>
      </c>
      <c r="E134" s="29">
        <v>3.59</v>
      </c>
      <c r="F134" s="29">
        <v>3.49</v>
      </c>
      <c r="G134" s="17">
        <v>15.34</v>
      </c>
      <c r="H134" s="17">
        <f t="shared" si="8"/>
        <v>165.11975999999999</v>
      </c>
      <c r="I134" s="15" t="s">
        <v>246</v>
      </c>
      <c r="J134" s="16" t="s">
        <v>247</v>
      </c>
      <c r="K134" s="17">
        <v>15.34</v>
      </c>
      <c r="L134" s="17">
        <v>165.11975999999999</v>
      </c>
      <c r="M134" s="17">
        <v>800</v>
      </c>
      <c r="N134" s="17">
        <v>132095.80799999999</v>
      </c>
      <c r="O134" s="17">
        <v>700</v>
      </c>
      <c r="P134" s="17">
        <f t="shared" si="9"/>
        <v>115583.83199999999</v>
      </c>
    </row>
    <row r="135" spans="1:16" ht="15" customHeight="1" x14ac:dyDescent="0.25">
      <c r="A135" s="28">
        <f t="shared" si="10"/>
        <v>132</v>
      </c>
      <c r="B135" s="18" t="s">
        <v>171</v>
      </c>
      <c r="C135" s="29">
        <v>5.41</v>
      </c>
      <c r="D135" s="29">
        <v>5.41</v>
      </c>
      <c r="E135" s="29">
        <v>1.54</v>
      </c>
      <c r="F135" s="29">
        <v>1.54</v>
      </c>
      <c r="G135" s="17">
        <v>8.49</v>
      </c>
      <c r="H135" s="17">
        <f t="shared" si="8"/>
        <v>91.386359999999996</v>
      </c>
      <c r="I135" s="15" t="s">
        <v>246</v>
      </c>
      <c r="J135" s="16" t="s">
        <v>247</v>
      </c>
      <c r="K135" s="17">
        <v>8.49</v>
      </c>
      <c r="L135" s="17">
        <v>91.386359999999996</v>
      </c>
      <c r="M135" s="17">
        <v>800</v>
      </c>
      <c r="N135" s="17">
        <v>73109.088000000003</v>
      </c>
      <c r="O135" s="17">
        <v>700</v>
      </c>
      <c r="P135" s="17">
        <f t="shared" si="9"/>
        <v>63970.451999999997</v>
      </c>
    </row>
    <row r="136" spans="1:16" ht="15" customHeight="1" x14ac:dyDescent="0.25">
      <c r="A136" s="28">
        <f t="shared" si="10"/>
        <v>133</v>
      </c>
      <c r="B136" s="18" t="s">
        <v>172</v>
      </c>
      <c r="C136" s="29">
        <v>4.01</v>
      </c>
      <c r="D136" s="29">
        <v>4.01</v>
      </c>
      <c r="E136" s="29">
        <v>1.74</v>
      </c>
      <c r="F136" s="29">
        <v>1.61</v>
      </c>
      <c r="G136" s="17">
        <v>6.71</v>
      </c>
      <c r="H136" s="17">
        <f t="shared" si="8"/>
        <v>72.226439999999997</v>
      </c>
      <c r="I136" s="15" t="s">
        <v>246</v>
      </c>
      <c r="J136" s="16" t="s">
        <v>247</v>
      </c>
      <c r="K136" s="17">
        <v>6.71</v>
      </c>
      <c r="L136" s="17">
        <v>72.226439999999997</v>
      </c>
      <c r="M136" s="17">
        <v>800</v>
      </c>
      <c r="N136" s="17">
        <v>57781.151999999995</v>
      </c>
      <c r="O136" s="17">
        <v>700</v>
      </c>
      <c r="P136" s="17">
        <f t="shared" si="9"/>
        <v>50558.507999999994</v>
      </c>
    </row>
    <row r="137" spans="1:16" ht="15" customHeight="1" x14ac:dyDescent="0.25">
      <c r="A137" s="28">
        <f t="shared" si="10"/>
        <v>134</v>
      </c>
      <c r="B137" s="18" t="s">
        <v>173</v>
      </c>
      <c r="C137" s="29">
        <v>36.46</v>
      </c>
      <c r="D137" s="29">
        <v>22.93</v>
      </c>
      <c r="E137" s="29">
        <v>12.29</v>
      </c>
      <c r="F137" s="29">
        <v>12</v>
      </c>
      <c r="G137" s="17">
        <v>301.07</v>
      </c>
      <c r="H137" s="17">
        <f t="shared" si="8"/>
        <v>3240.7174799999998</v>
      </c>
      <c r="I137" s="15" t="s">
        <v>251</v>
      </c>
      <c r="J137" s="16" t="s">
        <v>247</v>
      </c>
      <c r="K137" s="17">
        <v>301.07</v>
      </c>
      <c r="L137" s="17">
        <v>3240.7174799999998</v>
      </c>
      <c r="M137" s="17">
        <v>1000</v>
      </c>
      <c r="N137" s="17">
        <v>3240717.48</v>
      </c>
      <c r="O137" s="17">
        <v>800</v>
      </c>
      <c r="P137" s="17">
        <f t="shared" si="9"/>
        <v>2592573.9839999997</v>
      </c>
    </row>
    <row r="138" spans="1:16" ht="15" customHeight="1" x14ac:dyDescent="0.25">
      <c r="A138" s="28">
        <f t="shared" si="10"/>
        <v>135</v>
      </c>
      <c r="B138" s="18" t="s">
        <v>174</v>
      </c>
      <c r="C138" s="29">
        <v>23.17</v>
      </c>
      <c r="D138" s="29">
        <v>18.5</v>
      </c>
      <c r="E138" s="29">
        <v>15.07</v>
      </c>
      <c r="F138" s="29">
        <v>13.66</v>
      </c>
      <c r="G138" s="17">
        <v>330.63</v>
      </c>
      <c r="H138" s="17">
        <f t="shared" si="8"/>
        <v>3558.9013199999999</v>
      </c>
      <c r="I138" s="15" t="s">
        <v>251</v>
      </c>
      <c r="J138" s="16" t="s">
        <v>247</v>
      </c>
      <c r="K138" s="17">
        <v>330.63</v>
      </c>
      <c r="L138" s="17">
        <v>3558.9013199999999</v>
      </c>
      <c r="M138" s="17">
        <v>1000</v>
      </c>
      <c r="N138" s="17">
        <v>3558901.32</v>
      </c>
      <c r="O138" s="17">
        <v>800</v>
      </c>
      <c r="P138" s="17">
        <f t="shared" si="9"/>
        <v>2847121.0559999999</v>
      </c>
    </row>
    <row r="139" spans="1:16" ht="15" customHeight="1" x14ac:dyDescent="0.25">
      <c r="A139" s="28">
        <f t="shared" si="10"/>
        <v>136</v>
      </c>
      <c r="B139" s="18" t="s">
        <v>175</v>
      </c>
      <c r="C139" s="29">
        <v>12.85</v>
      </c>
      <c r="D139" s="29">
        <v>12.85</v>
      </c>
      <c r="E139" s="29">
        <v>2.85</v>
      </c>
      <c r="F139" s="29">
        <v>2.85</v>
      </c>
      <c r="G139" s="17">
        <v>36.43</v>
      </c>
      <c r="H139" s="17">
        <f t="shared" si="8"/>
        <v>392.13252</v>
      </c>
      <c r="I139" s="15" t="s">
        <v>246</v>
      </c>
      <c r="J139" s="16" t="s">
        <v>247</v>
      </c>
      <c r="K139" s="17">
        <v>36.43</v>
      </c>
      <c r="L139" s="17">
        <v>392.13252</v>
      </c>
      <c r="M139" s="17">
        <v>700</v>
      </c>
      <c r="N139" s="17">
        <v>274492.76400000002</v>
      </c>
      <c r="O139" s="17">
        <v>700</v>
      </c>
      <c r="P139" s="17">
        <f t="shared" si="9"/>
        <v>274492.76400000002</v>
      </c>
    </row>
    <row r="140" spans="1:16" ht="15" customHeight="1" x14ac:dyDescent="0.25">
      <c r="A140" s="28">
        <f t="shared" si="10"/>
        <v>137</v>
      </c>
      <c r="B140" s="18" t="s">
        <v>176</v>
      </c>
      <c r="C140" s="29">
        <v>22.44</v>
      </c>
      <c r="D140" s="29">
        <v>22.44</v>
      </c>
      <c r="E140" s="29">
        <v>7.95</v>
      </c>
      <c r="F140" s="29">
        <v>5.97</v>
      </c>
      <c r="G140" s="17">
        <v>172.33</v>
      </c>
      <c r="H140" s="17">
        <f t="shared" si="8"/>
        <v>1854.96012</v>
      </c>
      <c r="I140" s="15" t="s">
        <v>246</v>
      </c>
      <c r="J140" s="16" t="s">
        <v>247</v>
      </c>
      <c r="K140" s="17">
        <v>172.33</v>
      </c>
      <c r="L140" s="17">
        <v>1854.96012</v>
      </c>
      <c r="M140" s="17">
        <v>700</v>
      </c>
      <c r="N140" s="17">
        <v>1298472.084</v>
      </c>
      <c r="O140" s="17">
        <v>700</v>
      </c>
      <c r="P140" s="17">
        <f t="shared" si="9"/>
        <v>1298472.084</v>
      </c>
    </row>
    <row r="141" spans="1:16" ht="15" customHeight="1" x14ac:dyDescent="0.25">
      <c r="A141" s="28">
        <f t="shared" si="10"/>
        <v>138</v>
      </c>
      <c r="B141" s="18" t="s">
        <v>177</v>
      </c>
      <c r="C141" s="29">
        <v>18.38</v>
      </c>
      <c r="D141" s="29">
        <v>19.02</v>
      </c>
      <c r="E141" s="29">
        <v>18.510000000000002</v>
      </c>
      <c r="F141" s="29">
        <v>18.61</v>
      </c>
      <c r="G141" s="17">
        <v>346.74</v>
      </c>
      <c r="H141" s="17">
        <f t="shared" si="8"/>
        <v>3732.3093599999997</v>
      </c>
      <c r="I141" s="15" t="s">
        <v>248</v>
      </c>
      <c r="J141" s="16" t="s">
        <v>247</v>
      </c>
      <c r="K141" s="17">
        <v>346.74</v>
      </c>
      <c r="L141" s="17">
        <v>3732.3093599999997</v>
      </c>
      <c r="M141" s="17">
        <v>1000</v>
      </c>
      <c r="N141" s="17">
        <v>3732309.36</v>
      </c>
      <c r="O141" s="17">
        <v>1000</v>
      </c>
      <c r="P141" s="17">
        <f t="shared" si="9"/>
        <v>3732309.36</v>
      </c>
    </row>
    <row r="142" spans="1:16" ht="15" customHeight="1" x14ac:dyDescent="0.25">
      <c r="A142" s="28">
        <f t="shared" si="10"/>
        <v>139</v>
      </c>
      <c r="B142" s="18" t="s">
        <v>178</v>
      </c>
      <c r="C142" s="29">
        <v>9.18</v>
      </c>
      <c r="D142" s="29">
        <v>9.18</v>
      </c>
      <c r="E142" s="29">
        <v>9.15</v>
      </c>
      <c r="F142" s="29">
        <v>9.15</v>
      </c>
      <c r="G142" s="17">
        <v>83.93</v>
      </c>
      <c r="H142" s="17">
        <f t="shared" si="8"/>
        <v>903.42251999999996</v>
      </c>
      <c r="I142" s="15" t="s">
        <v>246</v>
      </c>
      <c r="J142" s="16" t="s">
        <v>247</v>
      </c>
      <c r="K142" s="17">
        <v>83.93</v>
      </c>
      <c r="L142" s="17">
        <v>903.42251999999996</v>
      </c>
      <c r="M142" s="17">
        <v>1000</v>
      </c>
      <c r="N142" s="17">
        <v>903422.52</v>
      </c>
      <c r="O142" s="17">
        <v>900</v>
      </c>
      <c r="P142" s="17">
        <f t="shared" si="9"/>
        <v>813080.26799999992</v>
      </c>
    </row>
    <row r="143" spans="1:16" ht="15" customHeight="1" x14ac:dyDescent="0.25">
      <c r="A143" s="28">
        <f t="shared" si="10"/>
        <v>140</v>
      </c>
      <c r="B143" s="18" t="s">
        <v>179</v>
      </c>
      <c r="C143" s="29">
        <v>35.380000000000003</v>
      </c>
      <c r="D143" s="29">
        <v>36</v>
      </c>
      <c r="E143" s="29">
        <v>18.29</v>
      </c>
      <c r="F143" s="29">
        <v>17.96</v>
      </c>
      <c r="G143" s="17">
        <v>646.52</v>
      </c>
      <c r="H143" s="17">
        <f t="shared" si="8"/>
        <v>6959.1412799999998</v>
      </c>
      <c r="I143" s="15" t="s">
        <v>246</v>
      </c>
      <c r="J143" s="16" t="s">
        <v>247</v>
      </c>
      <c r="K143" s="17">
        <v>646.52</v>
      </c>
      <c r="L143" s="17">
        <v>6959.1412799999998</v>
      </c>
      <c r="M143" s="17">
        <v>1000</v>
      </c>
      <c r="N143" s="17">
        <v>6959141.2800000003</v>
      </c>
      <c r="O143" s="17">
        <v>900</v>
      </c>
      <c r="P143" s="17">
        <f t="shared" si="9"/>
        <v>6263227.1519999998</v>
      </c>
    </row>
    <row r="144" spans="1:16" ht="15" customHeight="1" x14ac:dyDescent="0.25">
      <c r="A144" s="28">
        <f t="shared" si="10"/>
        <v>141</v>
      </c>
      <c r="B144" s="18" t="s">
        <v>180</v>
      </c>
      <c r="C144" s="29">
        <v>27.57</v>
      </c>
      <c r="D144" s="29">
        <v>24.1</v>
      </c>
      <c r="E144" s="29">
        <v>12.7</v>
      </c>
      <c r="F144" s="29">
        <v>3.37</v>
      </c>
      <c r="G144" s="17">
        <v>241.65</v>
      </c>
      <c r="H144" s="17">
        <f t="shared" si="8"/>
        <v>2601.1205999999997</v>
      </c>
      <c r="I144" s="15" t="s">
        <v>246</v>
      </c>
      <c r="J144" s="16" t="s">
        <v>247</v>
      </c>
      <c r="K144" s="17">
        <v>241.65</v>
      </c>
      <c r="L144" s="17">
        <v>2601.1205999999997</v>
      </c>
      <c r="M144" s="17">
        <v>1000</v>
      </c>
      <c r="N144" s="17">
        <v>2601120.5999999996</v>
      </c>
      <c r="O144" s="17">
        <v>900</v>
      </c>
      <c r="P144" s="17">
        <f t="shared" si="9"/>
        <v>2341008.5399999996</v>
      </c>
    </row>
    <row r="145" spans="1:16" ht="15" customHeight="1" x14ac:dyDescent="0.2">
      <c r="A145" s="28">
        <f t="shared" si="10"/>
        <v>142</v>
      </c>
      <c r="B145" s="18" t="s">
        <v>179</v>
      </c>
      <c r="C145" s="30"/>
      <c r="D145" s="30"/>
      <c r="E145" s="30"/>
      <c r="F145" s="30"/>
      <c r="G145" s="17">
        <v>143.22999999999999</v>
      </c>
      <c r="H145" s="17">
        <f t="shared" si="8"/>
        <v>1541.7277199999999</v>
      </c>
      <c r="I145" s="15" t="s">
        <v>246</v>
      </c>
      <c r="J145" s="16" t="s">
        <v>247</v>
      </c>
      <c r="K145" s="17">
        <v>646.52</v>
      </c>
      <c r="L145" s="17">
        <v>6959.1412799999998</v>
      </c>
      <c r="M145" s="17">
        <v>1000</v>
      </c>
      <c r="N145" s="17">
        <v>6959141.2800000003</v>
      </c>
      <c r="O145" s="17">
        <v>900</v>
      </c>
      <c r="P145" s="17">
        <f t="shared" si="9"/>
        <v>1387554.9479999999</v>
      </c>
    </row>
    <row r="146" spans="1:16" ht="15" customHeight="1" x14ac:dyDescent="0.2">
      <c r="A146" s="28">
        <f t="shared" si="10"/>
        <v>143</v>
      </c>
      <c r="B146" s="18" t="s">
        <v>181</v>
      </c>
      <c r="C146" s="30"/>
      <c r="D146" s="30"/>
      <c r="E146" s="30"/>
      <c r="F146" s="30"/>
      <c r="G146" s="17">
        <v>68.41</v>
      </c>
      <c r="H146" s="17">
        <f t="shared" si="8"/>
        <v>736.36523999999997</v>
      </c>
      <c r="I146" s="15" t="s">
        <v>246</v>
      </c>
      <c r="J146" s="16" t="s">
        <v>247</v>
      </c>
      <c r="K146" s="17">
        <v>68.41</v>
      </c>
      <c r="L146" s="17">
        <v>736.36523999999997</v>
      </c>
      <c r="M146" s="17">
        <v>1000</v>
      </c>
      <c r="N146" s="17">
        <v>736365.24</v>
      </c>
      <c r="O146" s="17">
        <v>900</v>
      </c>
      <c r="P146" s="17">
        <f t="shared" si="9"/>
        <v>662728.71600000001</v>
      </c>
    </row>
    <row r="147" spans="1:16" ht="15" customHeight="1" x14ac:dyDescent="0.25">
      <c r="A147" s="28">
        <f t="shared" si="10"/>
        <v>144</v>
      </c>
      <c r="B147" s="18" t="s">
        <v>182</v>
      </c>
      <c r="C147" s="29">
        <v>5.54</v>
      </c>
      <c r="D147" s="29">
        <v>5.54</v>
      </c>
      <c r="E147" s="29">
        <v>4.5199999999999996</v>
      </c>
      <c r="F147" s="29">
        <v>4.5199999999999996</v>
      </c>
      <c r="G147" s="17">
        <v>24.86</v>
      </c>
      <c r="H147" s="17">
        <f t="shared" si="8"/>
        <v>267.59303999999997</v>
      </c>
      <c r="I147" s="15" t="s">
        <v>246</v>
      </c>
      <c r="J147" s="16" t="s">
        <v>247</v>
      </c>
      <c r="K147" s="17">
        <v>24.86</v>
      </c>
      <c r="L147" s="17">
        <v>267.59303999999997</v>
      </c>
      <c r="M147" s="17">
        <v>950</v>
      </c>
      <c r="N147" s="17">
        <v>254213.38799999998</v>
      </c>
      <c r="O147" s="17">
        <v>700</v>
      </c>
      <c r="P147" s="17">
        <f t="shared" si="9"/>
        <v>187315.12799999997</v>
      </c>
    </row>
    <row r="148" spans="1:16" ht="15" customHeight="1" x14ac:dyDescent="0.25">
      <c r="A148" s="28">
        <f t="shared" si="10"/>
        <v>145</v>
      </c>
      <c r="B148" s="18" t="s">
        <v>183</v>
      </c>
      <c r="C148" s="29">
        <v>18.32</v>
      </c>
      <c r="D148" s="29">
        <v>18.32</v>
      </c>
      <c r="E148" s="29">
        <v>5.64</v>
      </c>
      <c r="F148" s="29">
        <v>5.64</v>
      </c>
      <c r="G148" s="17">
        <v>100.57</v>
      </c>
      <c r="H148" s="17">
        <f t="shared" si="8"/>
        <v>1082.5354799999998</v>
      </c>
      <c r="I148" s="15" t="s">
        <v>246</v>
      </c>
      <c r="J148" s="16" t="s">
        <v>247</v>
      </c>
      <c r="K148" s="17">
        <v>100.57</v>
      </c>
      <c r="L148" s="17">
        <v>1082.5354799999998</v>
      </c>
      <c r="M148" s="17">
        <v>950</v>
      </c>
      <c r="N148" s="17">
        <v>1028408.7059999998</v>
      </c>
      <c r="O148" s="17">
        <v>700</v>
      </c>
      <c r="P148" s="17">
        <f t="shared" si="9"/>
        <v>757774.83599999989</v>
      </c>
    </row>
    <row r="149" spans="1:16" ht="15" customHeight="1" x14ac:dyDescent="0.25">
      <c r="A149" s="28">
        <f t="shared" si="10"/>
        <v>146</v>
      </c>
      <c r="B149" s="18" t="s">
        <v>184</v>
      </c>
      <c r="C149" s="29">
        <v>9.51</v>
      </c>
      <c r="D149" s="29">
        <v>9.51</v>
      </c>
      <c r="E149" s="29">
        <v>5.57</v>
      </c>
      <c r="F149" s="29">
        <v>5.57</v>
      </c>
      <c r="G149" s="17">
        <v>52.39</v>
      </c>
      <c r="H149" s="17">
        <f t="shared" si="8"/>
        <v>563.92595999999992</v>
      </c>
      <c r="I149" s="15" t="s">
        <v>246</v>
      </c>
      <c r="J149" s="16" t="s">
        <v>247</v>
      </c>
      <c r="K149" s="17">
        <v>52.39</v>
      </c>
      <c r="L149" s="17">
        <v>563.92595999999992</v>
      </c>
      <c r="M149" s="17">
        <v>900</v>
      </c>
      <c r="N149" s="17">
        <v>507533.36399999994</v>
      </c>
      <c r="O149" s="17">
        <v>700</v>
      </c>
      <c r="P149" s="17">
        <f t="shared" si="9"/>
        <v>394748.17199999996</v>
      </c>
    </row>
    <row r="150" spans="1:16" ht="15" customHeight="1" x14ac:dyDescent="0.25">
      <c r="A150" s="28">
        <f t="shared" si="10"/>
        <v>147</v>
      </c>
      <c r="B150" s="18" t="s">
        <v>185</v>
      </c>
      <c r="C150" s="29">
        <v>12.42</v>
      </c>
      <c r="D150" s="29">
        <v>12.42</v>
      </c>
      <c r="E150" s="29">
        <v>3.82</v>
      </c>
      <c r="F150" s="29">
        <v>3.82</v>
      </c>
      <c r="G150" s="17">
        <v>43.94</v>
      </c>
      <c r="H150" s="17">
        <f t="shared" si="8"/>
        <v>472.97015999999996</v>
      </c>
      <c r="I150" s="15" t="s">
        <v>248</v>
      </c>
      <c r="J150" s="16" t="s">
        <v>247</v>
      </c>
      <c r="K150" s="17">
        <v>43.94</v>
      </c>
      <c r="L150" s="17">
        <v>472.97015999999996</v>
      </c>
      <c r="M150" s="17">
        <v>900</v>
      </c>
      <c r="N150" s="17">
        <v>425673.14399999997</v>
      </c>
      <c r="O150" s="17">
        <v>700</v>
      </c>
      <c r="P150" s="17">
        <f t="shared" si="9"/>
        <v>331079.11199999996</v>
      </c>
    </row>
    <row r="151" spans="1:16" ht="15" customHeight="1" x14ac:dyDescent="0.25">
      <c r="A151" s="28">
        <f t="shared" si="10"/>
        <v>148</v>
      </c>
      <c r="B151" s="18" t="s">
        <v>186</v>
      </c>
      <c r="C151" s="29">
        <v>8.8800000000000008</v>
      </c>
      <c r="D151" s="29">
        <v>8.8699999999999992</v>
      </c>
      <c r="E151" s="29">
        <v>3.75</v>
      </c>
      <c r="F151" s="29">
        <v>3.75</v>
      </c>
      <c r="G151" s="17">
        <v>33.24</v>
      </c>
      <c r="H151" s="17">
        <f t="shared" si="8"/>
        <v>357.79536000000002</v>
      </c>
      <c r="I151" s="15" t="s">
        <v>246</v>
      </c>
      <c r="J151" s="16" t="s">
        <v>247</v>
      </c>
      <c r="K151" s="17">
        <v>33.24</v>
      </c>
      <c r="L151" s="17">
        <v>357.79536000000002</v>
      </c>
      <c r="M151" s="17">
        <v>1000</v>
      </c>
      <c r="N151" s="17">
        <v>357795.36000000004</v>
      </c>
      <c r="O151" s="17">
        <v>900</v>
      </c>
      <c r="P151" s="17">
        <f t="shared" si="9"/>
        <v>322015.82400000002</v>
      </c>
    </row>
    <row r="152" spans="1:16" ht="15" customHeight="1" x14ac:dyDescent="0.25">
      <c r="A152" s="28">
        <f t="shared" si="10"/>
        <v>149</v>
      </c>
      <c r="B152" s="18" t="s">
        <v>187</v>
      </c>
      <c r="C152" s="29">
        <v>10.25</v>
      </c>
      <c r="D152" s="29">
        <v>10.24</v>
      </c>
      <c r="E152" s="29">
        <v>9.11</v>
      </c>
      <c r="F152" s="29">
        <v>8.8699999999999992</v>
      </c>
      <c r="G152" s="17">
        <v>92.2</v>
      </c>
      <c r="H152" s="17">
        <f t="shared" si="8"/>
        <v>992.44079999999997</v>
      </c>
      <c r="I152" s="15" t="s">
        <v>246</v>
      </c>
      <c r="J152" s="16" t="s">
        <v>247</v>
      </c>
      <c r="K152" s="17">
        <v>92.2</v>
      </c>
      <c r="L152" s="17">
        <v>992.44079999999997</v>
      </c>
      <c r="M152" s="17">
        <v>1000</v>
      </c>
      <c r="N152" s="17">
        <v>992440.79999999993</v>
      </c>
      <c r="O152" s="17">
        <v>900</v>
      </c>
      <c r="P152" s="17">
        <f t="shared" si="9"/>
        <v>893196.72</v>
      </c>
    </row>
    <row r="153" spans="1:16" ht="15" customHeight="1" x14ac:dyDescent="0.2">
      <c r="A153" s="28">
        <f t="shared" si="10"/>
        <v>150</v>
      </c>
      <c r="B153" s="18" t="s">
        <v>188</v>
      </c>
      <c r="C153" s="29">
        <v>9.65</v>
      </c>
      <c r="D153" s="30"/>
      <c r="E153" s="29">
        <v>8.19</v>
      </c>
      <c r="F153" s="30"/>
      <c r="G153" s="17">
        <v>86.05</v>
      </c>
      <c r="H153" s="17">
        <f t="shared" si="8"/>
        <v>926.24219999999991</v>
      </c>
      <c r="I153" s="15" t="s">
        <v>246</v>
      </c>
      <c r="J153" s="16" t="s">
        <v>247</v>
      </c>
      <c r="K153" s="17">
        <v>86.05</v>
      </c>
      <c r="L153" s="17">
        <v>926.24219999999991</v>
      </c>
      <c r="M153" s="17">
        <v>1000</v>
      </c>
      <c r="N153" s="17">
        <v>926242.2</v>
      </c>
      <c r="O153" s="17">
        <v>900</v>
      </c>
      <c r="P153" s="17">
        <f t="shared" si="9"/>
        <v>833617.97999999986</v>
      </c>
    </row>
    <row r="154" spans="1:16" ht="15" customHeight="1" x14ac:dyDescent="0.25">
      <c r="A154" s="28">
        <f t="shared" si="10"/>
        <v>151</v>
      </c>
      <c r="B154" s="18" t="s">
        <v>189</v>
      </c>
      <c r="C154" s="29">
        <v>6.6</v>
      </c>
      <c r="D154" s="29">
        <v>4.5999999999999996</v>
      </c>
      <c r="E154" s="29">
        <v>4.59</v>
      </c>
      <c r="F154" s="29">
        <v>4.58</v>
      </c>
      <c r="G154" s="17">
        <v>76.03</v>
      </c>
      <c r="H154" s="17">
        <f t="shared" si="8"/>
        <v>818.38691999999992</v>
      </c>
      <c r="I154" s="15" t="s">
        <v>248</v>
      </c>
      <c r="J154" s="16" t="s">
        <v>247</v>
      </c>
      <c r="K154" s="17">
        <v>76.03</v>
      </c>
      <c r="L154" s="17">
        <v>818.38691999999992</v>
      </c>
      <c r="M154" s="17">
        <v>1200</v>
      </c>
      <c r="N154" s="17">
        <v>982064.30399999989</v>
      </c>
      <c r="O154" s="17">
        <v>1000</v>
      </c>
      <c r="P154" s="17">
        <f t="shared" si="9"/>
        <v>818386.91999999993</v>
      </c>
    </row>
    <row r="155" spans="1:16" ht="15" customHeight="1" x14ac:dyDescent="0.25">
      <c r="A155" s="28">
        <f t="shared" si="10"/>
        <v>152</v>
      </c>
      <c r="B155" s="18" t="s">
        <v>190</v>
      </c>
      <c r="C155" s="29">
        <v>4.4000000000000004</v>
      </c>
      <c r="D155" s="29">
        <v>4.4000000000000004</v>
      </c>
      <c r="E155" s="29">
        <v>3</v>
      </c>
      <c r="F155" s="29">
        <v>3</v>
      </c>
      <c r="G155" s="17">
        <v>13.23</v>
      </c>
      <c r="H155" s="17">
        <f t="shared" si="8"/>
        <v>142.40771999999998</v>
      </c>
      <c r="I155" s="15" t="s">
        <v>248</v>
      </c>
      <c r="J155" s="16" t="s">
        <v>247</v>
      </c>
      <c r="K155" s="17">
        <v>13.23</v>
      </c>
      <c r="L155" s="17">
        <v>142.40771999999998</v>
      </c>
      <c r="M155" s="17">
        <v>1200</v>
      </c>
      <c r="N155" s="17">
        <v>170889.26399999997</v>
      </c>
      <c r="O155" s="17">
        <v>1000</v>
      </c>
      <c r="P155" s="17">
        <f t="shared" si="9"/>
        <v>142407.71999999997</v>
      </c>
    </row>
    <row r="156" spans="1:16" ht="15" customHeight="1" x14ac:dyDescent="0.25">
      <c r="A156" s="28">
        <f t="shared" si="10"/>
        <v>153</v>
      </c>
      <c r="B156" s="18" t="s">
        <v>191</v>
      </c>
      <c r="C156" s="29">
        <v>4.4000000000000004</v>
      </c>
      <c r="D156" s="29">
        <v>4.4000000000000004</v>
      </c>
      <c r="E156" s="29">
        <v>3.2</v>
      </c>
      <c r="F156" s="29">
        <v>3.2</v>
      </c>
      <c r="G156" s="17">
        <v>14.07</v>
      </c>
      <c r="H156" s="17">
        <f t="shared" si="8"/>
        <v>151.44947999999999</v>
      </c>
      <c r="I156" s="15" t="s">
        <v>248</v>
      </c>
      <c r="J156" s="16" t="s">
        <v>247</v>
      </c>
      <c r="K156" s="17">
        <v>14.07</v>
      </c>
      <c r="L156" s="17">
        <v>151.44947999999999</v>
      </c>
      <c r="M156" s="17">
        <v>1200</v>
      </c>
      <c r="N156" s="17">
        <v>181739.37599999999</v>
      </c>
      <c r="O156" s="17">
        <v>1000</v>
      </c>
      <c r="P156" s="17">
        <f t="shared" si="9"/>
        <v>151449.47999999998</v>
      </c>
    </row>
    <row r="157" spans="1:16" ht="15" customHeight="1" x14ac:dyDescent="0.25">
      <c r="A157" s="28">
        <f t="shared" si="10"/>
        <v>154</v>
      </c>
      <c r="B157" s="18" t="s">
        <v>192</v>
      </c>
      <c r="C157" s="29">
        <v>34.03</v>
      </c>
      <c r="D157" s="29">
        <v>32.18</v>
      </c>
      <c r="E157" s="29">
        <v>6.11</v>
      </c>
      <c r="F157" s="29">
        <v>6.11</v>
      </c>
      <c r="G157" s="17">
        <v>172.16</v>
      </c>
      <c r="H157" s="17">
        <f t="shared" si="8"/>
        <v>1853.13024</v>
      </c>
      <c r="I157" s="15" t="s">
        <v>246</v>
      </c>
      <c r="J157" s="16" t="s">
        <v>247</v>
      </c>
      <c r="K157" s="17">
        <v>172.16</v>
      </c>
      <c r="L157" s="17">
        <v>1853.13024</v>
      </c>
      <c r="M157" s="17">
        <v>800</v>
      </c>
      <c r="N157" s="17">
        <v>1482504.192</v>
      </c>
      <c r="O157" s="17">
        <v>700</v>
      </c>
      <c r="P157" s="17">
        <f t="shared" si="9"/>
        <v>1297191.1680000001</v>
      </c>
    </row>
    <row r="158" spans="1:16" ht="15" customHeight="1" x14ac:dyDescent="0.25">
      <c r="A158" s="28">
        <f t="shared" si="10"/>
        <v>155</v>
      </c>
      <c r="B158" s="18" t="s">
        <v>193</v>
      </c>
      <c r="C158" s="29">
        <v>37.340000000000003</v>
      </c>
      <c r="D158" s="29">
        <v>37.32</v>
      </c>
      <c r="E158" s="29">
        <v>8.1999999999999993</v>
      </c>
      <c r="F158" s="29">
        <v>6.87</v>
      </c>
      <c r="G158" s="17">
        <v>256.48</v>
      </c>
      <c r="H158" s="17">
        <f t="shared" si="8"/>
        <v>2760.75072</v>
      </c>
      <c r="I158" s="15" t="s">
        <v>248</v>
      </c>
      <c r="J158" s="16" t="s">
        <v>247</v>
      </c>
      <c r="K158" s="17">
        <v>256.48</v>
      </c>
      <c r="L158" s="17">
        <v>2760.75072</v>
      </c>
      <c r="M158" s="17">
        <v>1000</v>
      </c>
      <c r="N158" s="17">
        <v>2760750.72</v>
      </c>
      <c r="O158" s="17">
        <v>1000</v>
      </c>
      <c r="P158" s="17">
        <f t="shared" si="9"/>
        <v>2760750.72</v>
      </c>
    </row>
    <row r="159" spans="1:16" ht="15" customHeight="1" x14ac:dyDescent="0.25">
      <c r="A159" s="28">
        <f t="shared" si="10"/>
        <v>156</v>
      </c>
      <c r="B159" s="18" t="s">
        <v>194</v>
      </c>
      <c r="C159" s="29">
        <v>11.24</v>
      </c>
      <c r="D159" s="29">
        <v>11.24</v>
      </c>
      <c r="E159" s="29">
        <v>7.5</v>
      </c>
      <c r="F159" s="29">
        <v>7.5</v>
      </c>
      <c r="G159" s="17">
        <v>84.35</v>
      </c>
      <c r="H159" s="17">
        <f t="shared" si="8"/>
        <v>907.94339999999988</v>
      </c>
      <c r="I159" s="15" t="s">
        <v>246</v>
      </c>
      <c r="J159" s="16" t="s">
        <v>247</v>
      </c>
      <c r="K159" s="17">
        <v>84.35</v>
      </c>
      <c r="L159" s="17">
        <v>907.94339999999988</v>
      </c>
      <c r="M159" s="17">
        <v>1400</v>
      </c>
      <c r="N159" s="17">
        <v>1271120.7599999998</v>
      </c>
      <c r="O159" s="17">
        <v>900</v>
      </c>
      <c r="P159" s="17">
        <f t="shared" si="9"/>
        <v>817149.05999999994</v>
      </c>
    </row>
    <row r="160" spans="1:16" ht="15" customHeight="1" x14ac:dyDescent="0.25">
      <c r="A160" s="28">
        <f t="shared" si="10"/>
        <v>157</v>
      </c>
      <c r="B160" s="18" t="s">
        <v>195</v>
      </c>
      <c r="C160" s="29">
        <v>20.11</v>
      </c>
      <c r="D160" s="29">
        <v>20.32</v>
      </c>
      <c r="E160" s="29">
        <v>10.63</v>
      </c>
      <c r="F160" s="29">
        <v>10.45</v>
      </c>
      <c r="G160" s="17">
        <v>212.97</v>
      </c>
      <c r="H160" s="17">
        <f t="shared" si="8"/>
        <v>2292.4090799999999</v>
      </c>
      <c r="I160" s="15" t="s">
        <v>246</v>
      </c>
      <c r="J160" s="16" t="s">
        <v>247</v>
      </c>
      <c r="K160" s="17">
        <v>96.41</v>
      </c>
      <c r="L160" s="17">
        <v>1037.7572399999999</v>
      </c>
      <c r="M160" s="17">
        <v>900</v>
      </c>
      <c r="N160" s="17">
        <v>933981.51599999995</v>
      </c>
      <c r="O160" s="17">
        <v>700</v>
      </c>
      <c r="P160" s="17">
        <f t="shared" si="9"/>
        <v>1604686.3559999999</v>
      </c>
    </row>
    <row r="161" spans="1:16" ht="15" customHeight="1" x14ac:dyDescent="0.25">
      <c r="A161" s="28">
        <f t="shared" si="10"/>
        <v>158</v>
      </c>
      <c r="B161" s="18" t="s">
        <v>196</v>
      </c>
      <c r="C161" s="29">
        <v>27.49</v>
      </c>
      <c r="D161" s="29">
        <v>27.49</v>
      </c>
      <c r="E161" s="29">
        <v>13.15</v>
      </c>
      <c r="F161" s="29">
        <v>13.15</v>
      </c>
      <c r="G161" s="17">
        <v>359.3</v>
      </c>
      <c r="H161" s="17">
        <f t="shared" si="8"/>
        <v>3867.5052000000001</v>
      </c>
      <c r="I161" s="15" t="s">
        <v>246</v>
      </c>
      <c r="J161" s="16" t="s">
        <v>247</v>
      </c>
      <c r="K161" s="17">
        <v>359.3</v>
      </c>
      <c r="L161" s="17">
        <v>3867.5052000000001</v>
      </c>
      <c r="M161" s="17">
        <v>900</v>
      </c>
      <c r="N161" s="17">
        <v>3480754.68</v>
      </c>
      <c r="O161" s="17">
        <v>700</v>
      </c>
      <c r="P161" s="17">
        <f t="shared" si="9"/>
        <v>2707253.64</v>
      </c>
    </row>
    <row r="162" spans="1:16" ht="15" customHeight="1" x14ac:dyDescent="0.25">
      <c r="A162" s="28">
        <f t="shared" si="10"/>
        <v>159</v>
      </c>
      <c r="B162" s="18" t="s">
        <v>197</v>
      </c>
      <c r="C162" s="29">
        <v>18.489999999999998</v>
      </c>
      <c r="D162" s="29">
        <v>18.510000000000002</v>
      </c>
      <c r="E162" s="29">
        <v>17.48</v>
      </c>
      <c r="F162" s="29">
        <v>18.329999999999998</v>
      </c>
      <c r="G162" s="17">
        <v>337.7</v>
      </c>
      <c r="H162" s="17">
        <f t="shared" si="8"/>
        <v>3635.0027999999998</v>
      </c>
      <c r="I162" s="15" t="s">
        <v>248</v>
      </c>
      <c r="J162" s="16" t="s">
        <v>247</v>
      </c>
      <c r="K162" s="17">
        <v>337.7</v>
      </c>
      <c r="L162" s="17">
        <v>3635.0027999999998</v>
      </c>
      <c r="M162" s="17">
        <v>1000</v>
      </c>
      <c r="N162" s="17">
        <v>3635002.8</v>
      </c>
      <c r="O162" s="17">
        <v>1000</v>
      </c>
      <c r="P162" s="17">
        <f t="shared" si="9"/>
        <v>3635002.8</v>
      </c>
    </row>
    <row r="163" spans="1:16" ht="15" customHeight="1" x14ac:dyDescent="0.25">
      <c r="A163" s="28">
        <f t="shared" si="10"/>
        <v>160</v>
      </c>
      <c r="B163" s="18" t="s">
        <v>198</v>
      </c>
      <c r="C163" s="29">
        <v>6.47</v>
      </c>
      <c r="D163" s="29">
        <v>6.3</v>
      </c>
      <c r="E163" s="29">
        <v>5.94</v>
      </c>
      <c r="F163" s="29">
        <v>5.92</v>
      </c>
      <c r="G163" s="17">
        <v>38.54</v>
      </c>
      <c r="H163" s="17">
        <f t="shared" si="8"/>
        <v>414.84455999999994</v>
      </c>
      <c r="I163" s="15" t="s">
        <v>246</v>
      </c>
      <c r="J163" s="16" t="s">
        <v>247</v>
      </c>
      <c r="K163" s="17">
        <v>38.54</v>
      </c>
      <c r="L163" s="17">
        <v>414.84455999999994</v>
      </c>
      <c r="M163" s="17">
        <v>900</v>
      </c>
      <c r="N163" s="17">
        <v>373360.10399999993</v>
      </c>
      <c r="O163" s="17">
        <v>700</v>
      </c>
      <c r="P163" s="17">
        <f t="shared" si="9"/>
        <v>290391.19199999998</v>
      </c>
    </row>
    <row r="164" spans="1:16" ht="15" customHeight="1" x14ac:dyDescent="0.25">
      <c r="A164" s="28">
        <f t="shared" si="10"/>
        <v>161</v>
      </c>
      <c r="B164" s="18" t="s">
        <v>199</v>
      </c>
      <c r="C164" s="29">
        <v>8.23</v>
      </c>
      <c r="D164" s="29">
        <v>8.23</v>
      </c>
      <c r="E164" s="29">
        <v>4.88</v>
      </c>
      <c r="F164" s="29">
        <v>4.88</v>
      </c>
      <c r="G164" s="17">
        <v>40.119999999999997</v>
      </c>
      <c r="H164" s="17">
        <f t="shared" si="8"/>
        <v>431.85167999999993</v>
      </c>
      <c r="I164" s="15" t="s">
        <v>246</v>
      </c>
      <c r="J164" s="16" t="s">
        <v>247</v>
      </c>
      <c r="K164" s="17">
        <v>40.119999999999997</v>
      </c>
      <c r="L164" s="17">
        <v>431.85167999999993</v>
      </c>
      <c r="M164" s="17">
        <v>900</v>
      </c>
      <c r="N164" s="17">
        <v>388666.51199999993</v>
      </c>
      <c r="O164" s="17">
        <v>700</v>
      </c>
      <c r="P164" s="17">
        <f t="shared" si="9"/>
        <v>302296.17599999998</v>
      </c>
    </row>
    <row r="165" spans="1:16" ht="15" customHeight="1" x14ac:dyDescent="0.25">
      <c r="A165" s="28">
        <f t="shared" si="10"/>
        <v>162</v>
      </c>
      <c r="B165" s="18" t="s">
        <v>200</v>
      </c>
      <c r="C165" s="29">
        <v>2.86</v>
      </c>
      <c r="D165" s="29">
        <v>2.86</v>
      </c>
      <c r="E165" s="29">
        <v>1.2</v>
      </c>
      <c r="F165" s="29">
        <v>1.2</v>
      </c>
      <c r="G165" s="17">
        <v>3.49</v>
      </c>
      <c r="H165" s="17">
        <f t="shared" si="8"/>
        <v>37.566360000000003</v>
      </c>
      <c r="I165" s="15" t="s">
        <v>246</v>
      </c>
      <c r="J165" s="16" t="s">
        <v>247</v>
      </c>
      <c r="K165" s="17">
        <v>3.49</v>
      </c>
      <c r="L165" s="17">
        <v>37.566360000000003</v>
      </c>
      <c r="M165" s="17">
        <v>900</v>
      </c>
      <c r="N165" s="17">
        <v>33809.724000000002</v>
      </c>
      <c r="O165" s="17">
        <v>700</v>
      </c>
      <c r="P165" s="17">
        <f t="shared" si="9"/>
        <v>26296.452000000001</v>
      </c>
    </row>
    <row r="166" spans="1:16" ht="15" customHeight="1" x14ac:dyDescent="0.25">
      <c r="A166" s="28">
        <f t="shared" si="10"/>
        <v>163</v>
      </c>
      <c r="B166" s="18" t="s">
        <v>195</v>
      </c>
      <c r="C166" s="29">
        <v>15.22</v>
      </c>
      <c r="D166" s="29">
        <v>12.88</v>
      </c>
      <c r="E166" s="29">
        <v>7.11</v>
      </c>
      <c r="F166" s="29">
        <v>6.92</v>
      </c>
      <c r="G166" s="17">
        <v>96.41</v>
      </c>
      <c r="H166" s="17">
        <f t="shared" si="8"/>
        <v>1037.7572399999999</v>
      </c>
      <c r="I166" s="15" t="s">
        <v>246</v>
      </c>
      <c r="J166" s="16" t="s">
        <v>247</v>
      </c>
      <c r="K166" s="17">
        <v>96.41</v>
      </c>
      <c r="L166" s="17">
        <v>1037.7572399999999</v>
      </c>
      <c r="M166" s="17">
        <v>900</v>
      </c>
      <c r="N166" s="17">
        <v>933981.51599999995</v>
      </c>
      <c r="O166" s="17">
        <v>700</v>
      </c>
      <c r="P166" s="17">
        <f t="shared" si="9"/>
        <v>726430.06799999997</v>
      </c>
    </row>
    <row r="167" spans="1:16" ht="15" customHeight="1" x14ac:dyDescent="0.25">
      <c r="A167" s="28">
        <f t="shared" si="10"/>
        <v>164</v>
      </c>
      <c r="B167" s="18" t="s">
        <v>201</v>
      </c>
      <c r="C167" s="29">
        <v>41.24</v>
      </c>
      <c r="D167" s="29">
        <v>42.85</v>
      </c>
      <c r="E167" s="29">
        <v>15.99</v>
      </c>
      <c r="F167" s="29">
        <v>16.07</v>
      </c>
      <c r="G167" s="17">
        <v>672.13</v>
      </c>
      <c r="H167" s="17">
        <f t="shared" si="8"/>
        <v>7234.8073199999999</v>
      </c>
      <c r="I167" s="15" t="s">
        <v>246</v>
      </c>
      <c r="J167" s="16" t="s">
        <v>247</v>
      </c>
      <c r="K167" s="17">
        <v>672.13</v>
      </c>
      <c r="L167" s="17">
        <v>7234.8073199999999</v>
      </c>
      <c r="M167" s="17">
        <v>900</v>
      </c>
      <c r="N167" s="17">
        <v>6511326.5879999995</v>
      </c>
      <c r="O167" s="17">
        <v>700</v>
      </c>
      <c r="P167" s="17">
        <f t="shared" si="9"/>
        <v>5064365.1239999998</v>
      </c>
    </row>
    <row r="168" spans="1:16" ht="15" customHeight="1" x14ac:dyDescent="0.25">
      <c r="A168" s="28">
        <f t="shared" si="10"/>
        <v>165</v>
      </c>
      <c r="B168" s="18" t="s">
        <v>202</v>
      </c>
      <c r="C168" s="29">
        <v>60.62</v>
      </c>
      <c r="D168" s="29">
        <v>60.66</v>
      </c>
      <c r="E168" s="29">
        <v>37.590000000000003</v>
      </c>
      <c r="F168" s="29">
        <v>36.65</v>
      </c>
      <c r="G168" s="17">
        <v>2253.7199999999998</v>
      </c>
      <c r="H168" s="17">
        <f t="shared" si="8"/>
        <v>24259.042079999996</v>
      </c>
      <c r="I168" s="15" t="s">
        <v>252</v>
      </c>
      <c r="J168" s="16" t="s">
        <v>249</v>
      </c>
      <c r="K168" s="17">
        <v>2253.7199999999998</v>
      </c>
      <c r="L168" s="17">
        <v>24259.042079999996</v>
      </c>
      <c r="M168" s="17">
        <v>800</v>
      </c>
      <c r="N168" s="17">
        <v>19407233.663999997</v>
      </c>
      <c r="O168" s="17">
        <v>400</v>
      </c>
      <c r="P168" s="17">
        <f t="shared" si="9"/>
        <v>9703616.8319999985</v>
      </c>
    </row>
    <row r="169" spans="1:16" ht="15" customHeight="1" x14ac:dyDescent="0.2">
      <c r="A169" s="28">
        <f t="shared" si="10"/>
        <v>166</v>
      </c>
      <c r="B169" s="18" t="s">
        <v>203</v>
      </c>
      <c r="C169" s="29">
        <v>21.31</v>
      </c>
      <c r="D169" s="29">
        <v>21</v>
      </c>
      <c r="E169" s="30"/>
      <c r="F169" s="30"/>
      <c r="G169" s="17">
        <v>130.13</v>
      </c>
      <c r="H169" s="17">
        <f t="shared" si="8"/>
        <v>1400.7193199999999</v>
      </c>
      <c r="I169" s="15" t="s">
        <v>252</v>
      </c>
      <c r="J169" s="16" t="s">
        <v>249</v>
      </c>
      <c r="K169" s="17">
        <v>130.13</v>
      </c>
      <c r="L169" s="17">
        <v>1400.7193199999999</v>
      </c>
      <c r="M169" s="17">
        <v>800</v>
      </c>
      <c r="N169" s="17">
        <v>1120575.456</v>
      </c>
      <c r="O169" s="17">
        <v>400</v>
      </c>
      <c r="P169" s="17">
        <f t="shared" si="9"/>
        <v>560287.728</v>
      </c>
    </row>
    <row r="170" spans="1:16" ht="15" customHeight="1" x14ac:dyDescent="0.25">
      <c r="A170" s="28">
        <f t="shared" si="10"/>
        <v>167</v>
      </c>
      <c r="B170" s="18" t="s">
        <v>203</v>
      </c>
      <c r="C170" s="29">
        <v>20.98</v>
      </c>
      <c r="D170" s="29">
        <v>20.98</v>
      </c>
      <c r="E170" s="29">
        <v>2.62</v>
      </c>
      <c r="F170" s="29">
        <v>2.62</v>
      </c>
      <c r="G170" s="17">
        <v>130.13</v>
      </c>
      <c r="H170" s="17">
        <f t="shared" si="8"/>
        <v>1400.7193199999999</v>
      </c>
      <c r="I170" s="15" t="s">
        <v>252</v>
      </c>
      <c r="J170" s="16" t="s">
        <v>249</v>
      </c>
      <c r="K170" s="17">
        <v>130.13</v>
      </c>
      <c r="L170" s="17">
        <v>1400.7193199999999</v>
      </c>
      <c r="M170" s="17">
        <v>800</v>
      </c>
      <c r="N170" s="17">
        <v>1120575.456</v>
      </c>
      <c r="O170" s="17">
        <v>400</v>
      </c>
      <c r="P170" s="17">
        <f t="shared" si="9"/>
        <v>560287.728</v>
      </c>
    </row>
    <row r="171" spans="1:16" ht="15" customHeight="1" x14ac:dyDescent="0.2">
      <c r="A171" s="28">
        <f t="shared" si="10"/>
        <v>168</v>
      </c>
      <c r="B171" s="18" t="s">
        <v>204</v>
      </c>
      <c r="C171" s="30"/>
      <c r="D171" s="30"/>
      <c r="E171" s="30"/>
      <c r="F171" s="30"/>
      <c r="G171" s="17">
        <v>686.75</v>
      </c>
      <c r="H171" s="17">
        <f t="shared" si="8"/>
        <v>7392.1769999999997</v>
      </c>
      <c r="I171" s="15" t="s">
        <v>246</v>
      </c>
      <c r="J171" s="16" t="s">
        <v>247</v>
      </c>
      <c r="K171" s="17">
        <v>686.75</v>
      </c>
      <c r="L171" s="17">
        <v>7392.1769999999997</v>
      </c>
      <c r="M171" s="17">
        <v>1000</v>
      </c>
      <c r="N171" s="17">
        <v>7392177</v>
      </c>
      <c r="O171" s="17">
        <v>900</v>
      </c>
      <c r="P171" s="17">
        <f t="shared" si="9"/>
        <v>6652959.2999999998</v>
      </c>
    </row>
    <row r="172" spans="1:16" ht="15" customHeight="1" x14ac:dyDescent="0.25">
      <c r="A172" s="28">
        <f t="shared" si="10"/>
        <v>169</v>
      </c>
      <c r="B172" s="18" t="s">
        <v>205</v>
      </c>
      <c r="C172" s="29">
        <v>33.369999999999997</v>
      </c>
      <c r="D172" s="29">
        <v>33.270000000000003</v>
      </c>
      <c r="E172" s="29">
        <v>9.9600000000000009</v>
      </c>
      <c r="F172" s="29">
        <v>11</v>
      </c>
      <c r="G172" s="17">
        <v>347.71</v>
      </c>
      <c r="H172" s="17">
        <f t="shared" si="8"/>
        <v>3742.7504399999993</v>
      </c>
      <c r="I172" s="15" t="s">
        <v>246</v>
      </c>
      <c r="J172" s="16" t="s">
        <v>247</v>
      </c>
      <c r="K172" s="17">
        <v>347.71</v>
      </c>
      <c r="L172" s="17">
        <v>3742.7504399999993</v>
      </c>
      <c r="M172" s="17">
        <v>1200</v>
      </c>
      <c r="N172" s="17">
        <v>4491300.527999999</v>
      </c>
      <c r="O172" s="17">
        <v>900</v>
      </c>
      <c r="P172" s="17">
        <f t="shared" si="9"/>
        <v>3368475.3959999993</v>
      </c>
    </row>
    <row r="173" spans="1:16" ht="15" customHeight="1" x14ac:dyDescent="0.25">
      <c r="A173" s="28">
        <f t="shared" si="10"/>
        <v>170</v>
      </c>
      <c r="B173" s="18" t="s">
        <v>206</v>
      </c>
      <c r="C173" s="29">
        <v>20.88</v>
      </c>
      <c r="D173" s="29">
        <v>20.94</v>
      </c>
      <c r="E173" s="29">
        <v>19.53</v>
      </c>
      <c r="F173" s="29">
        <v>15.04</v>
      </c>
      <c r="G173" s="17">
        <v>340.23</v>
      </c>
      <c r="H173" s="17">
        <f t="shared" si="8"/>
        <v>3662.2357200000001</v>
      </c>
      <c r="I173" s="15" t="s">
        <v>248</v>
      </c>
      <c r="J173" s="16" t="s">
        <v>247</v>
      </c>
      <c r="K173" s="17">
        <v>340.23</v>
      </c>
      <c r="L173" s="17">
        <v>3662.2357200000001</v>
      </c>
      <c r="M173" s="17">
        <v>1000</v>
      </c>
      <c r="N173" s="17">
        <v>3662235.72</v>
      </c>
      <c r="O173" s="17">
        <v>1000</v>
      </c>
      <c r="P173" s="17">
        <f t="shared" si="9"/>
        <v>3662235.72</v>
      </c>
    </row>
    <row r="174" spans="1:16" ht="15" customHeight="1" x14ac:dyDescent="0.25">
      <c r="A174" s="28">
        <f t="shared" si="10"/>
        <v>171</v>
      </c>
      <c r="B174" s="18" t="s">
        <v>207</v>
      </c>
      <c r="C174" s="29">
        <v>52.24</v>
      </c>
      <c r="D174" s="29">
        <v>52.26</v>
      </c>
      <c r="E174" s="29">
        <v>19.54</v>
      </c>
      <c r="F174" s="29">
        <v>16.41</v>
      </c>
      <c r="G174" s="17">
        <v>973.31</v>
      </c>
      <c r="H174" s="17">
        <f t="shared" si="8"/>
        <v>10476.708839999999</v>
      </c>
      <c r="I174" s="15" t="s">
        <v>246</v>
      </c>
      <c r="J174" s="16" t="s">
        <v>247</v>
      </c>
      <c r="K174" s="17">
        <v>973.31</v>
      </c>
      <c r="L174" s="17">
        <v>10476.708839999999</v>
      </c>
      <c r="M174" s="17">
        <v>900</v>
      </c>
      <c r="N174" s="17">
        <v>9429037.9560000002</v>
      </c>
      <c r="O174" s="17">
        <v>700</v>
      </c>
      <c r="P174" s="17">
        <f t="shared" si="9"/>
        <v>7333696.1879999992</v>
      </c>
    </row>
    <row r="175" spans="1:16" ht="15" customHeight="1" x14ac:dyDescent="0.25">
      <c r="A175" s="28">
        <f t="shared" si="10"/>
        <v>172</v>
      </c>
      <c r="B175" s="18" t="s">
        <v>208</v>
      </c>
      <c r="C175" s="29">
        <v>9.91</v>
      </c>
      <c r="D175" s="29">
        <v>9.9600000000000009</v>
      </c>
      <c r="E175" s="29">
        <v>8.8000000000000007</v>
      </c>
      <c r="F175" s="29">
        <v>8.48</v>
      </c>
      <c r="G175" s="17">
        <v>85.4</v>
      </c>
      <c r="H175" s="17">
        <f t="shared" si="8"/>
        <v>919.24559999999997</v>
      </c>
      <c r="I175" s="15" t="s">
        <v>246</v>
      </c>
      <c r="J175" s="16" t="s">
        <v>247</v>
      </c>
      <c r="K175" s="17">
        <v>85.4</v>
      </c>
      <c r="L175" s="17">
        <v>919.24559999999997</v>
      </c>
      <c r="M175" s="17">
        <v>800</v>
      </c>
      <c r="N175" s="17">
        <v>735396.48</v>
      </c>
      <c r="O175" s="17">
        <v>700</v>
      </c>
      <c r="P175" s="17">
        <f t="shared" si="9"/>
        <v>643471.91999999993</v>
      </c>
    </row>
    <row r="176" spans="1:16" ht="15" customHeight="1" x14ac:dyDescent="0.25">
      <c r="A176" s="28">
        <f t="shared" si="10"/>
        <v>173</v>
      </c>
      <c r="B176" s="18" t="s">
        <v>209</v>
      </c>
      <c r="C176" s="29">
        <v>11.66</v>
      </c>
      <c r="D176" s="29">
        <v>11.7</v>
      </c>
      <c r="E176" s="29">
        <v>9.91</v>
      </c>
      <c r="F176" s="29">
        <v>8.23</v>
      </c>
      <c r="G176" s="17">
        <v>97.56</v>
      </c>
      <c r="H176" s="17">
        <f t="shared" si="8"/>
        <v>1050.1358399999999</v>
      </c>
      <c r="I176" s="15" t="s">
        <v>248</v>
      </c>
      <c r="J176" s="16" t="s">
        <v>247</v>
      </c>
      <c r="K176" s="17">
        <v>97.56</v>
      </c>
      <c r="L176" s="17">
        <v>1050.1358399999999</v>
      </c>
      <c r="M176" s="17">
        <v>1000</v>
      </c>
      <c r="N176" s="17">
        <v>1050135.8399999999</v>
      </c>
      <c r="O176" s="17">
        <v>1000</v>
      </c>
      <c r="P176" s="17">
        <f t="shared" si="9"/>
        <v>1050135.8399999999</v>
      </c>
    </row>
    <row r="177" spans="1:16" ht="15" customHeight="1" x14ac:dyDescent="0.25">
      <c r="A177" s="28">
        <f t="shared" si="10"/>
        <v>174</v>
      </c>
      <c r="B177" s="18" t="s">
        <v>135</v>
      </c>
      <c r="C177" s="29">
        <v>11.66</v>
      </c>
      <c r="D177" s="29">
        <v>11.66</v>
      </c>
      <c r="E177" s="29">
        <v>8</v>
      </c>
      <c r="F177" s="29">
        <v>7.96</v>
      </c>
      <c r="G177" s="17">
        <v>92.89</v>
      </c>
      <c r="H177" s="17">
        <f t="shared" si="8"/>
        <v>999.86795999999993</v>
      </c>
      <c r="I177" s="15" t="s">
        <v>246</v>
      </c>
      <c r="J177" s="16" t="s">
        <v>247</v>
      </c>
      <c r="K177" s="17">
        <v>150.46</v>
      </c>
      <c r="L177" s="17">
        <v>1619.55144</v>
      </c>
      <c r="M177" s="17">
        <v>1000</v>
      </c>
      <c r="N177" s="17">
        <v>1619551.44</v>
      </c>
      <c r="O177" s="17">
        <v>900</v>
      </c>
      <c r="P177" s="17">
        <f t="shared" si="9"/>
        <v>899881.16399999999</v>
      </c>
    </row>
    <row r="178" spans="1:16" ht="15" customHeight="1" x14ac:dyDescent="0.25">
      <c r="A178" s="28">
        <f t="shared" si="10"/>
        <v>175</v>
      </c>
      <c r="B178" s="18" t="s">
        <v>210</v>
      </c>
      <c r="C178" s="29">
        <v>22.14</v>
      </c>
      <c r="D178" s="29">
        <v>21.56</v>
      </c>
      <c r="E178" s="29">
        <v>17.98</v>
      </c>
      <c r="F178" s="29">
        <v>17.98</v>
      </c>
      <c r="G178" s="17">
        <v>395.86</v>
      </c>
      <c r="H178" s="17">
        <f t="shared" si="8"/>
        <v>4261.0370400000002</v>
      </c>
      <c r="I178" s="15" t="s">
        <v>248</v>
      </c>
      <c r="J178" s="16" t="s">
        <v>247</v>
      </c>
      <c r="K178" s="17">
        <v>395.86</v>
      </c>
      <c r="L178" s="17">
        <v>4261.0370400000002</v>
      </c>
      <c r="M178" s="17">
        <v>1000</v>
      </c>
      <c r="N178" s="17">
        <v>4261037.04</v>
      </c>
      <c r="O178" s="17">
        <v>1000</v>
      </c>
      <c r="P178" s="17">
        <f t="shared" si="9"/>
        <v>4261037.04</v>
      </c>
    </row>
    <row r="179" spans="1:16" ht="15" customHeight="1" x14ac:dyDescent="0.25">
      <c r="A179" s="28">
        <f t="shared" si="10"/>
        <v>176</v>
      </c>
      <c r="B179" s="18" t="s">
        <v>211</v>
      </c>
      <c r="C179" s="29">
        <v>15.72</v>
      </c>
      <c r="D179" s="29">
        <v>14.1</v>
      </c>
      <c r="E179" s="29">
        <v>11.99</v>
      </c>
      <c r="F179" s="29">
        <v>11.83</v>
      </c>
      <c r="G179" s="17">
        <v>186.8</v>
      </c>
      <c r="H179" s="17">
        <f t="shared" si="8"/>
        <v>2010.7152000000001</v>
      </c>
      <c r="I179" s="15" t="s">
        <v>246</v>
      </c>
      <c r="J179" s="16" t="s">
        <v>247</v>
      </c>
      <c r="K179" s="17">
        <v>186.8</v>
      </c>
      <c r="L179" s="17">
        <v>2010.7152000000001</v>
      </c>
      <c r="M179" s="17">
        <v>900</v>
      </c>
      <c r="N179" s="17">
        <v>1809643.6800000002</v>
      </c>
      <c r="O179" s="17">
        <v>700</v>
      </c>
      <c r="P179" s="17">
        <f t="shared" si="9"/>
        <v>1407500.6400000001</v>
      </c>
    </row>
    <row r="180" spans="1:16" ht="15" customHeight="1" x14ac:dyDescent="0.25">
      <c r="A180" s="28">
        <f t="shared" si="10"/>
        <v>177</v>
      </c>
      <c r="B180" s="18" t="s">
        <v>210</v>
      </c>
      <c r="C180" s="29">
        <v>8.57</v>
      </c>
      <c r="D180" s="29">
        <v>8.57</v>
      </c>
      <c r="E180" s="29">
        <v>6.09</v>
      </c>
      <c r="F180" s="29">
        <v>6.08</v>
      </c>
      <c r="G180" s="17">
        <v>52.14</v>
      </c>
      <c r="H180" s="17">
        <f t="shared" si="8"/>
        <v>561.23496</v>
      </c>
      <c r="I180" s="15" t="s">
        <v>248</v>
      </c>
      <c r="J180" s="16" t="s">
        <v>247</v>
      </c>
      <c r="K180" s="17">
        <v>395.86</v>
      </c>
      <c r="L180" s="17">
        <v>4261.0370400000002</v>
      </c>
      <c r="M180" s="17">
        <v>1000</v>
      </c>
      <c r="N180" s="17">
        <v>4261037.04</v>
      </c>
      <c r="O180" s="17">
        <v>1000</v>
      </c>
      <c r="P180" s="17">
        <f t="shared" si="9"/>
        <v>561234.96</v>
      </c>
    </row>
    <row r="181" spans="1:16" ht="15" customHeight="1" x14ac:dyDescent="0.25">
      <c r="A181" s="28">
        <f t="shared" si="10"/>
        <v>178</v>
      </c>
      <c r="B181" s="18" t="s">
        <v>212</v>
      </c>
      <c r="C181" s="29">
        <v>8.57</v>
      </c>
      <c r="D181" s="29">
        <v>8.57</v>
      </c>
      <c r="E181" s="29">
        <v>6.08</v>
      </c>
      <c r="F181" s="29">
        <v>6.08</v>
      </c>
      <c r="G181" s="17">
        <v>52.11</v>
      </c>
      <c r="H181" s="17">
        <f t="shared" si="8"/>
        <v>560.91203999999993</v>
      </c>
      <c r="I181" s="15" t="s">
        <v>246</v>
      </c>
      <c r="J181" s="16" t="s">
        <v>247</v>
      </c>
      <c r="K181" s="17">
        <v>52.11</v>
      </c>
      <c r="L181" s="17">
        <v>560.91203999999993</v>
      </c>
      <c r="M181" s="17">
        <v>1000</v>
      </c>
      <c r="N181" s="17">
        <v>560912.03999999992</v>
      </c>
      <c r="O181" s="17">
        <v>900</v>
      </c>
      <c r="P181" s="17">
        <f t="shared" si="9"/>
        <v>504820.83599999995</v>
      </c>
    </row>
    <row r="182" spans="1:16" ht="15" customHeight="1" x14ac:dyDescent="0.25">
      <c r="A182" s="28">
        <f t="shared" si="10"/>
        <v>179</v>
      </c>
      <c r="B182" s="18" t="s">
        <v>213</v>
      </c>
      <c r="C182" s="29">
        <v>17.91</v>
      </c>
      <c r="D182" s="29">
        <v>17.91</v>
      </c>
      <c r="E182" s="29">
        <v>9.11</v>
      </c>
      <c r="F182" s="29">
        <v>9.15</v>
      </c>
      <c r="G182" s="17">
        <v>163.18</v>
      </c>
      <c r="H182" s="17">
        <f t="shared" si="8"/>
        <v>1756.4695199999999</v>
      </c>
      <c r="I182" s="15" t="s">
        <v>246</v>
      </c>
      <c r="J182" s="16" t="s">
        <v>247</v>
      </c>
      <c r="K182" s="17">
        <v>163.18</v>
      </c>
      <c r="L182" s="17">
        <v>1756.4695199999999</v>
      </c>
      <c r="M182" s="17">
        <v>900</v>
      </c>
      <c r="N182" s="17">
        <v>1580822.568</v>
      </c>
      <c r="O182" s="17">
        <v>700</v>
      </c>
      <c r="P182" s="17">
        <f t="shared" si="9"/>
        <v>1229528.6639999999</v>
      </c>
    </row>
    <row r="183" spans="1:16" ht="15" customHeight="1" x14ac:dyDescent="0.25">
      <c r="A183" s="28">
        <f t="shared" si="10"/>
        <v>180</v>
      </c>
      <c r="B183" s="18" t="s">
        <v>214</v>
      </c>
      <c r="C183" s="29">
        <v>11.26</v>
      </c>
      <c r="D183" s="29">
        <v>11.26</v>
      </c>
      <c r="E183" s="29">
        <v>9.16</v>
      </c>
      <c r="F183" s="29">
        <v>9.16</v>
      </c>
      <c r="G183" s="17">
        <v>103.23</v>
      </c>
      <c r="H183" s="17">
        <f t="shared" si="8"/>
        <v>1111.1677199999999</v>
      </c>
      <c r="I183" s="15" t="s">
        <v>248</v>
      </c>
      <c r="J183" s="16" t="s">
        <v>247</v>
      </c>
      <c r="K183" s="17">
        <v>103.23</v>
      </c>
      <c r="L183" s="17">
        <v>1111.1677199999999</v>
      </c>
      <c r="M183" s="17">
        <v>1200</v>
      </c>
      <c r="N183" s="17">
        <v>1333401.264</v>
      </c>
      <c r="O183" s="17">
        <v>1000</v>
      </c>
      <c r="P183" s="17">
        <f t="shared" si="9"/>
        <v>1111167.72</v>
      </c>
    </row>
    <row r="184" spans="1:16" ht="15" customHeight="1" x14ac:dyDescent="0.25">
      <c r="A184" s="28">
        <f t="shared" si="10"/>
        <v>181</v>
      </c>
      <c r="B184" s="18" t="s">
        <v>125</v>
      </c>
      <c r="C184" s="29">
        <v>18.899999999999999</v>
      </c>
      <c r="D184" s="29">
        <v>18.899999999999999</v>
      </c>
      <c r="E184" s="29">
        <v>9.16</v>
      </c>
      <c r="F184" s="29">
        <v>9.16</v>
      </c>
      <c r="G184" s="17">
        <v>173.19</v>
      </c>
      <c r="H184" s="17">
        <f t="shared" si="8"/>
        <v>1864.2171599999999</v>
      </c>
      <c r="I184" s="15" t="s">
        <v>248</v>
      </c>
      <c r="J184" s="16" t="s">
        <v>247</v>
      </c>
      <c r="K184" s="17">
        <v>77.260000000000005</v>
      </c>
      <c r="L184" s="17">
        <v>831.62663999999995</v>
      </c>
      <c r="M184" s="17">
        <v>900</v>
      </c>
      <c r="N184" s="17">
        <v>748463.97599999991</v>
      </c>
      <c r="O184" s="17">
        <v>700</v>
      </c>
      <c r="P184" s="17">
        <f t="shared" si="9"/>
        <v>1304952.0119999999</v>
      </c>
    </row>
    <row r="185" spans="1:16" ht="15" customHeight="1" x14ac:dyDescent="0.25">
      <c r="A185" s="28">
        <f t="shared" si="10"/>
        <v>182</v>
      </c>
      <c r="B185" s="18" t="s">
        <v>215</v>
      </c>
      <c r="C185" s="29">
        <v>189.96</v>
      </c>
      <c r="D185" s="29">
        <v>190.06</v>
      </c>
      <c r="E185" s="29">
        <v>17.54</v>
      </c>
      <c r="F185" s="29">
        <v>17.190000000000001</v>
      </c>
      <c r="G185" s="17">
        <v>3298.96</v>
      </c>
      <c r="H185" s="17">
        <f t="shared" si="8"/>
        <v>35510.005440000001</v>
      </c>
      <c r="I185" s="15" t="s">
        <v>246</v>
      </c>
      <c r="J185" s="16" t="s">
        <v>247</v>
      </c>
      <c r="K185" s="17">
        <v>3298.96</v>
      </c>
      <c r="L185" s="17">
        <v>35510.005440000001</v>
      </c>
      <c r="M185" s="17">
        <v>1000</v>
      </c>
      <c r="N185" s="17">
        <v>35510005.439999998</v>
      </c>
      <c r="O185" s="17">
        <v>900</v>
      </c>
      <c r="P185" s="17">
        <f t="shared" si="9"/>
        <v>31959004.896000002</v>
      </c>
    </row>
    <row r="186" spans="1:16" ht="15" customHeight="1" x14ac:dyDescent="0.25">
      <c r="A186" s="28">
        <f t="shared" si="10"/>
        <v>183</v>
      </c>
      <c r="B186" s="18" t="s">
        <v>216</v>
      </c>
      <c r="C186" s="29">
        <v>4.8499999999999996</v>
      </c>
      <c r="D186" s="29">
        <v>4.8499999999999996</v>
      </c>
      <c r="E186" s="29">
        <v>3.7</v>
      </c>
      <c r="F186" s="29">
        <v>3.7</v>
      </c>
      <c r="G186" s="17">
        <v>17.95</v>
      </c>
      <c r="H186" s="17">
        <f t="shared" si="8"/>
        <v>193.21379999999999</v>
      </c>
      <c r="I186" s="15" t="s">
        <v>246</v>
      </c>
      <c r="J186" s="16" t="s">
        <v>247</v>
      </c>
      <c r="K186" s="17">
        <v>17.95</v>
      </c>
      <c r="L186" s="17">
        <f>K186*10.764</f>
        <v>193.21379999999999</v>
      </c>
      <c r="M186" s="17">
        <v>800</v>
      </c>
      <c r="N186" s="17">
        <f>M186*L186</f>
        <v>154571.03999999998</v>
      </c>
      <c r="O186" s="17">
        <v>700</v>
      </c>
      <c r="P186" s="17">
        <f t="shared" si="9"/>
        <v>135249.66</v>
      </c>
    </row>
    <row r="187" spans="1:16" ht="15" customHeight="1" x14ac:dyDescent="0.25">
      <c r="A187" s="28">
        <f t="shared" si="10"/>
        <v>184</v>
      </c>
      <c r="B187" s="18" t="s">
        <v>217</v>
      </c>
      <c r="C187" s="29">
        <v>4.84</v>
      </c>
      <c r="D187" s="29">
        <v>4.84</v>
      </c>
      <c r="E187" s="29">
        <v>3.5</v>
      </c>
      <c r="F187" s="29">
        <v>3.5</v>
      </c>
      <c r="G187" s="17">
        <v>16.96</v>
      </c>
      <c r="H187" s="17">
        <f t="shared" si="8"/>
        <v>182.55743999999999</v>
      </c>
      <c r="I187" s="15" t="s">
        <v>246</v>
      </c>
      <c r="J187" s="16" t="s">
        <v>247</v>
      </c>
      <c r="K187" s="17">
        <v>16.96</v>
      </c>
      <c r="L187" s="17">
        <f>K187*10.764</f>
        <v>182.55743999999999</v>
      </c>
      <c r="M187" s="17">
        <v>800</v>
      </c>
      <c r="N187" s="17">
        <f>M187*L187</f>
        <v>146045.95199999999</v>
      </c>
      <c r="O187" s="17">
        <v>700</v>
      </c>
      <c r="P187" s="17">
        <f t="shared" si="9"/>
        <v>127790.20799999998</v>
      </c>
    </row>
    <row r="188" spans="1:16" ht="15" customHeight="1" x14ac:dyDescent="0.25">
      <c r="A188" s="28">
        <f t="shared" si="10"/>
        <v>185</v>
      </c>
      <c r="B188" s="18" t="s">
        <v>218</v>
      </c>
      <c r="C188" s="29">
        <v>4.84</v>
      </c>
      <c r="D188" s="29">
        <v>4.84</v>
      </c>
      <c r="E188" s="29">
        <v>3.5</v>
      </c>
      <c r="F188" s="29">
        <v>3.5</v>
      </c>
      <c r="G188" s="17">
        <v>16.940000000000001</v>
      </c>
      <c r="H188" s="17">
        <f t="shared" si="8"/>
        <v>182.34216000000001</v>
      </c>
      <c r="I188" s="15" t="s">
        <v>246</v>
      </c>
      <c r="J188" s="16" t="s">
        <v>247</v>
      </c>
      <c r="K188" s="17">
        <v>16.940000000000001</v>
      </c>
      <c r="L188" s="17">
        <v>182.34216000000001</v>
      </c>
      <c r="M188" s="17">
        <v>800</v>
      </c>
      <c r="N188" s="17">
        <v>145873.728</v>
      </c>
      <c r="O188" s="17">
        <v>700</v>
      </c>
      <c r="P188" s="17">
        <f t="shared" si="9"/>
        <v>127639.512</v>
      </c>
    </row>
    <row r="189" spans="1:16" ht="15" customHeight="1" x14ac:dyDescent="0.25">
      <c r="A189" s="28">
        <f t="shared" si="10"/>
        <v>186</v>
      </c>
      <c r="B189" s="18" t="s">
        <v>219</v>
      </c>
      <c r="C189" s="29">
        <v>5</v>
      </c>
      <c r="D189" s="29">
        <v>5</v>
      </c>
      <c r="E189" s="29">
        <v>4.84</v>
      </c>
      <c r="F189" s="29">
        <v>4.84</v>
      </c>
      <c r="G189" s="17">
        <v>24.18</v>
      </c>
      <c r="H189" s="17">
        <f t="shared" si="8"/>
        <v>260.27351999999996</v>
      </c>
      <c r="I189" s="15" t="s">
        <v>246</v>
      </c>
      <c r="J189" s="16" t="s">
        <v>247</v>
      </c>
      <c r="K189" s="17">
        <v>24.18</v>
      </c>
      <c r="L189" s="17">
        <v>260.27351999999996</v>
      </c>
      <c r="M189" s="17">
        <v>800</v>
      </c>
      <c r="N189" s="17">
        <v>208218.81599999996</v>
      </c>
      <c r="O189" s="17">
        <v>700</v>
      </c>
      <c r="P189" s="17">
        <f t="shared" si="9"/>
        <v>182191.46399999998</v>
      </c>
    </row>
    <row r="190" spans="1:16" ht="15" customHeight="1" x14ac:dyDescent="0.25">
      <c r="A190" s="28">
        <f t="shared" si="10"/>
        <v>187</v>
      </c>
      <c r="B190" s="18" t="s">
        <v>220</v>
      </c>
      <c r="C190" s="29">
        <v>5.0199999999999996</v>
      </c>
      <c r="D190" s="29">
        <v>5.0199999999999996</v>
      </c>
      <c r="E190" s="29">
        <v>4.82</v>
      </c>
      <c r="F190" s="29">
        <v>4.82</v>
      </c>
      <c r="G190" s="17">
        <v>24.13</v>
      </c>
      <c r="H190" s="17">
        <f t="shared" si="8"/>
        <v>259.73532</v>
      </c>
      <c r="I190" s="15" t="s">
        <v>246</v>
      </c>
      <c r="J190" s="16" t="s">
        <v>247</v>
      </c>
      <c r="K190" s="17">
        <v>24.13</v>
      </c>
      <c r="L190" s="17">
        <v>259.73532</v>
      </c>
      <c r="M190" s="17">
        <v>950</v>
      </c>
      <c r="N190" s="17">
        <v>246748.554</v>
      </c>
      <c r="O190" s="17">
        <v>700</v>
      </c>
      <c r="P190" s="17">
        <f t="shared" si="9"/>
        <v>181814.72399999999</v>
      </c>
    </row>
    <row r="191" spans="1:16" ht="15" customHeight="1" x14ac:dyDescent="0.25">
      <c r="A191" s="28">
        <f t="shared" si="10"/>
        <v>188</v>
      </c>
      <c r="B191" s="18" t="s">
        <v>217</v>
      </c>
      <c r="C191" s="29">
        <v>9.1999999999999993</v>
      </c>
      <c r="D191" s="29">
        <v>9.1999999999999993</v>
      </c>
      <c r="E191" s="29">
        <v>4.8499999999999996</v>
      </c>
      <c r="F191" s="29">
        <v>4.82</v>
      </c>
      <c r="G191" s="17">
        <v>44.09</v>
      </c>
      <c r="H191" s="17">
        <f t="shared" si="8"/>
        <v>474.58476000000002</v>
      </c>
      <c r="I191" s="15" t="s">
        <v>246</v>
      </c>
      <c r="J191" s="16" t="s">
        <v>247</v>
      </c>
      <c r="K191" s="17">
        <v>44.09</v>
      </c>
      <c r="L191" s="17">
        <f>K191*10.764</f>
        <v>474.58476000000002</v>
      </c>
      <c r="M191" s="17">
        <v>800</v>
      </c>
      <c r="N191" s="17">
        <f>M191*L191</f>
        <v>379667.80800000002</v>
      </c>
      <c r="O191" s="17">
        <v>700</v>
      </c>
      <c r="P191" s="17">
        <f t="shared" si="9"/>
        <v>332209.33199999999</v>
      </c>
    </row>
    <row r="192" spans="1:16" ht="15" customHeight="1" x14ac:dyDescent="0.25">
      <c r="A192" s="28">
        <f t="shared" si="10"/>
        <v>189</v>
      </c>
      <c r="B192" s="18" t="s">
        <v>221</v>
      </c>
      <c r="C192" s="29">
        <v>5.41</v>
      </c>
      <c r="D192" s="29">
        <v>5.41</v>
      </c>
      <c r="E192" s="29">
        <v>5.05</v>
      </c>
      <c r="F192" s="29">
        <v>5.05</v>
      </c>
      <c r="G192" s="17">
        <v>27.53</v>
      </c>
      <c r="H192" s="17">
        <f t="shared" si="8"/>
        <v>296.33292</v>
      </c>
      <c r="I192" s="15" t="s">
        <v>246</v>
      </c>
      <c r="J192" s="16" t="s">
        <v>247</v>
      </c>
      <c r="K192" s="17">
        <v>27.53</v>
      </c>
      <c r="L192" s="17">
        <f>K192*10.764</f>
        <v>296.33292</v>
      </c>
      <c r="M192" s="17">
        <v>800</v>
      </c>
      <c r="N192" s="17">
        <f>M192*L192</f>
        <v>237066.33600000001</v>
      </c>
      <c r="O192" s="17">
        <v>700</v>
      </c>
      <c r="P192" s="17">
        <f t="shared" si="9"/>
        <v>207433.04399999999</v>
      </c>
    </row>
    <row r="193" spans="1:16" ht="15" customHeight="1" x14ac:dyDescent="0.25">
      <c r="A193" s="28">
        <f t="shared" si="10"/>
        <v>190</v>
      </c>
      <c r="B193" s="18" t="s">
        <v>222</v>
      </c>
      <c r="C193" s="29">
        <v>32.08</v>
      </c>
      <c r="D193" s="29">
        <v>32.049999999999997</v>
      </c>
      <c r="E193" s="29">
        <v>10.93</v>
      </c>
      <c r="F193" s="29">
        <v>10.8</v>
      </c>
      <c r="G193" s="17">
        <v>348.41</v>
      </c>
      <c r="H193" s="17">
        <f t="shared" si="8"/>
        <v>3750.2852400000002</v>
      </c>
      <c r="I193" s="15" t="s">
        <v>246</v>
      </c>
      <c r="J193" s="16" t="s">
        <v>247</v>
      </c>
      <c r="K193" s="17">
        <v>348.41</v>
      </c>
      <c r="L193" s="17">
        <v>3750.2852400000002</v>
      </c>
      <c r="M193" s="17">
        <v>800</v>
      </c>
      <c r="N193" s="17">
        <v>3000228.1920000003</v>
      </c>
      <c r="O193" s="17">
        <v>700</v>
      </c>
      <c r="P193" s="17">
        <f t="shared" si="9"/>
        <v>2625199.6680000001</v>
      </c>
    </row>
    <row r="194" spans="1:16" ht="15" customHeight="1" x14ac:dyDescent="0.25">
      <c r="A194" s="28">
        <f t="shared" si="10"/>
        <v>191</v>
      </c>
      <c r="B194" s="18" t="s">
        <v>223</v>
      </c>
      <c r="C194" s="29">
        <v>16.989999999999998</v>
      </c>
      <c r="D194" s="29">
        <v>13.88</v>
      </c>
      <c r="E194" s="29">
        <v>7.15</v>
      </c>
      <c r="F194" s="29">
        <v>5.41</v>
      </c>
      <c r="G194" s="17">
        <v>124.67</v>
      </c>
      <c r="H194" s="17">
        <f t="shared" si="8"/>
        <v>1341.9478799999999</v>
      </c>
      <c r="I194" s="15" t="s">
        <v>246</v>
      </c>
      <c r="J194" s="16" t="s">
        <v>247</v>
      </c>
      <c r="K194" s="17">
        <v>124.67</v>
      </c>
      <c r="L194" s="17">
        <v>1341.9478799999999</v>
      </c>
      <c r="M194" s="17">
        <v>1000</v>
      </c>
      <c r="N194" s="17">
        <v>1341947.8799999999</v>
      </c>
      <c r="O194" s="17">
        <v>900</v>
      </c>
      <c r="P194" s="17">
        <f t="shared" si="9"/>
        <v>1207753.0919999999</v>
      </c>
    </row>
    <row r="195" spans="1:16" ht="15" customHeight="1" x14ac:dyDescent="0.25">
      <c r="A195" s="28">
        <f t="shared" si="10"/>
        <v>192</v>
      </c>
      <c r="B195" s="18" t="s">
        <v>224</v>
      </c>
      <c r="C195" s="29">
        <v>8.92</v>
      </c>
      <c r="D195" s="29">
        <v>8.92</v>
      </c>
      <c r="E195" s="29">
        <v>3.48</v>
      </c>
      <c r="F195" s="29">
        <v>3.48</v>
      </c>
      <c r="G195" s="17">
        <v>31.07</v>
      </c>
      <c r="H195" s="17">
        <f t="shared" si="8"/>
        <v>334.43747999999999</v>
      </c>
      <c r="I195" s="15" t="s">
        <v>246</v>
      </c>
      <c r="J195" s="16" t="s">
        <v>247</v>
      </c>
      <c r="K195" s="17">
        <v>31.07</v>
      </c>
      <c r="L195" s="17">
        <v>334.43747999999999</v>
      </c>
      <c r="M195" s="17">
        <v>1000</v>
      </c>
      <c r="N195" s="17">
        <v>334437.48</v>
      </c>
      <c r="O195" s="17">
        <v>900</v>
      </c>
      <c r="P195" s="17">
        <f t="shared" si="9"/>
        <v>300993.73200000002</v>
      </c>
    </row>
    <row r="196" spans="1:16" ht="15" customHeight="1" x14ac:dyDescent="0.25">
      <c r="A196" s="28">
        <f t="shared" si="10"/>
        <v>193</v>
      </c>
      <c r="B196" s="18" t="s">
        <v>225</v>
      </c>
      <c r="C196" s="29">
        <v>2.3199999999999998</v>
      </c>
      <c r="D196" s="29">
        <v>2.3199999999999998</v>
      </c>
      <c r="E196" s="29">
        <v>2.17</v>
      </c>
      <c r="F196" s="29">
        <v>2.17</v>
      </c>
      <c r="G196" s="17">
        <v>5.01</v>
      </c>
      <c r="H196" s="17">
        <f t="shared" ref="H196:H205" si="11">G196*10.764</f>
        <v>53.927639999999997</v>
      </c>
      <c r="I196" s="15" t="s">
        <v>246</v>
      </c>
      <c r="J196" s="16" t="s">
        <v>247</v>
      </c>
      <c r="K196" s="17">
        <v>5.01</v>
      </c>
      <c r="L196" s="17">
        <v>53.927639999999997</v>
      </c>
      <c r="M196" s="17">
        <v>900</v>
      </c>
      <c r="N196" s="17">
        <v>48534.875999999997</v>
      </c>
      <c r="O196" s="17">
        <v>700</v>
      </c>
      <c r="P196" s="17">
        <f t="shared" ref="P196:P205" si="12">O196*H196</f>
        <v>37749.347999999998</v>
      </c>
    </row>
    <row r="197" spans="1:16" ht="15" customHeight="1" x14ac:dyDescent="0.25">
      <c r="A197" s="28">
        <f t="shared" ref="A197:A206" si="13">A196+1</f>
        <v>194</v>
      </c>
      <c r="B197" s="18" t="s">
        <v>226</v>
      </c>
      <c r="C197" s="29">
        <v>1.55</v>
      </c>
      <c r="D197" s="29">
        <v>1.55</v>
      </c>
      <c r="E197" s="29">
        <v>1.43</v>
      </c>
      <c r="F197" s="29">
        <v>1.43</v>
      </c>
      <c r="G197" s="17">
        <v>2.21</v>
      </c>
      <c r="H197" s="17">
        <f t="shared" si="11"/>
        <v>23.788439999999998</v>
      </c>
      <c r="I197" s="15" t="s">
        <v>246</v>
      </c>
      <c r="J197" s="16" t="s">
        <v>247</v>
      </c>
      <c r="K197" s="17">
        <v>2.21</v>
      </c>
      <c r="L197" s="17">
        <v>23.788439999999998</v>
      </c>
      <c r="M197" s="17">
        <v>900</v>
      </c>
      <c r="N197" s="17">
        <v>21409.595999999998</v>
      </c>
      <c r="O197" s="17">
        <v>700</v>
      </c>
      <c r="P197" s="17">
        <f t="shared" si="12"/>
        <v>16651.907999999999</v>
      </c>
    </row>
    <row r="198" spans="1:16" ht="15" customHeight="1" x14ac:dyDescent="0.25">
      <c r="A198" s="28">
        <f t="shared" si="13"/>
        <v>195</v>
      </c>
      <c r="B198" s="18" t="s">
        <v>227</v>
      </c>
      <c r="C198" s="29">
        <v>2.2599999999999998</v>
      </c>
      <c r="D198" s="29">
        <v>2.2599999999999998</v>
      </c>
      <c r="E198" s="29">
        <v>2.2200000000000002</v>
      </c>
      <c r="F198" s="29">
        <v>2.2200000000000002</v>
      </c>
      <c r="G198" s="17">
        <v>5.01</v>
      </c>
      <c r="H198" s="17">
        <f t="shared" si="11"/>
        <v>53.927639999999997</v>
      </c>
      <c r="I198" s="15" t="s">
        <v>246</v>
      </c>
      <c r="J198" s="16" t="s">
        <v>247</v>
      </c>
      <c r="K198" s="17">
        <v>5.01</v>
      </c>
      <c r="L198" s="17">
        <v>53.927639999999997</v>
      </c>
      <c r="M198" s="17">
        <v>900</v>
      </c>
      <c r="N198" s="17">
        <v>48534.875999999997</v>
      </c>
      <c r="O198" s="17">
        <v>700</v>
      </c>
      <c r="P198" s="17">
        <f t="shared" si="12"/>
        <v>37749.347999999998</v>
      </c>
    </row>
    <row r="199" spans="1:16" ht="15" customHeight="1" x14ac:dyDescent="0.25">
      <c r="A199" s="28">
        <f t="shared" si="13"/>
        <v>196</v>
      </c>
      <c r="B199" s="18" t="s">
        <v>228</v>
      </c>
      <c r="C199" s="29">
        <v>26.84</v>
      </c>
      <c r="D199" s="29">
        <v>26.78</v>
      </c>
      <c r="E199" s="29">
        <v>24.98</v>
      </c>
      <c r="F199" s="29">
        <v>25.02</v>
      </c>
      <c r="G199" s="17">
        <v>670.29</v>
      </c>
      <c r="H199" s="17">
        <f t="shared" si="11"/>
        <v>7215.0015599999988</v>
      </c>
      <c r="I199" s="15" t="s">
        <v>246</v>
      </c>
      <c r="J199" s="16" t="s">
        <v>247</v>
      </c>
      <c r="K199" s="17">
        <v>670.29</v>
      </c>
      <c r="L199" s="17">
        <v>7215.0015599999988</v>
      </c>
      <c r="M199" s="17">
        <v>900</v>
      </c>
      <c r="N199" s="17">
        <v>6493501.4039999992</v>
      </c>
      <c r="O199" s="17">
        <v>700</v>
      </c>
      <c r="P199" s="17">
        <f t="shared" si="12"/>
        <v>5050501.0919999992</v>
      </c>
    </row>
    <row r="200" spans="1:16" ht="15" customHeight="1" x14ac:dyDescent="0.25">
      <c r="A200" s="28">
        <f t="shared" si="13"/>
        <v>197</v>
      </c>
      <c r="B200" s="18" t="s">
        <v>229</v>
      </c>
      <c r="C200" s="29">
        <v>17.82</v>
      </c>
      <c r="D200" s="29">
        <v>17.82</v>
      </c>
      <c r="E200" s="29">
        <v>15.3</v>
      </c>
      <c r="F200" s="29">
        <v>17.11</v>
      </c>
      <c r="G200" s="17">
        <v>274.51</v>
      </c>
      <c r="H200" s="17">
        <f t="shared" si="11"/>
        <v>2954.8256399999996</v>
      </c>
      <c r="I200" s="15" t="s">
        <v>248</v>
      </c>
      <c r="J200" s="16" t="s">
        <v>247</v>
      </c>
      <c r="K200" s="17">
        <v>274.51</v>
      </c>
      <c r="L200" s="17">
        <v>2954.8256399999996</v>
      </c>
      <c r="M200" s="17">
        <v>1000</v>
      </c>
      <c r="N200" s="17">
        <v>2954825.6399999997</v>
      </c>
      <c r="O200" s="17">
        <v>1000</v>
      </c>
      <c r="P200" s="17">
        <f t="shared" si="12"/>
        <v>2954825.6399999997</v>
      </c>
    </row>
    <row r="201" spans="1:16" ht="15" customHeight="1" x14ac:dyDescent="0.25">
      <c r="A201" s="28">
        <f t="shared" si="13"/>
        <v>198</v>
      </c>
      <c r="B201" s="18" t="s">
        <v>230</v>
      </c>
      <c r="C201" s="29">
        <v>2.67</v>
      </c>
      <c r="D201" s="29">
        <v>2.67</v>
      </c>
      <c r="E201" s="29">
        <v>2.62</v>
      </c>
      <c r="F201" s="29">
        <v>2.62</v>
      </c>
      <c r="G201" s="17">
        <v>6.8</v>
      </c>
      <c r="H201" s="17">
        <f t="shared" si="11"/>
        <v>73.1952</v>
      </c>
      <c r="I201" s="15" t="s">
        <v>248</v>
      </c>
      <c r="J201" s="16" t="s">
        <v>247</v>
      </c>
      <c r="K201" s="17">
        <v>6.8</v>
      </c>
      <c r="L201" s="17">
        <v>73.1952</v>
      </c>
      <c r="M201" s="17">
        <v>1000</v>
      </c>
      <c r="N201" s="17">
        <v>73195.199999999997</v>
      </c>
      <c r="O201" s="17">
        <v>1000</v>
      </c>
      <c r="P201" s="17">
        <f t="shared" si="12"/>
        <v>73195.199999999997</v>
      </c>
    </row>
    <row r="202" spans="1:16" ht="15" customHeight="1" x14ac:dyDescent="0.25">
      <c r="A202" s="28">
        <f t="shared" si="13"/>
        <v>199</v>
      </c>
      <c r="B202" s="18" t="s">
        <v>231</v>
      </c>
      <c r="C202" s="29">
        <v>17.579999999999998</v>
      </c>
      <c r="D202" s="29">
        <v>17.57</v>
      </c>
      <c r="E202" s="29">
        <v>4.21</v>
      </c>
      <c r="F202" s="29">
        <v>4.42</v>
      </c>
      <c r="G202" s="17">
        <v>75.819999999999993</v>
      </c>
      <c r="H202" s="17">
        <f t="shared" si="11"/>
        <v>816.1264799999999</v>
      </c>
      <c r="I202" s="15" t="s">
        <v>246</v>
      </c>
      <c r="J202" s="16" t="s">
        <v>247</v>
      </c>
      <c r="K202" s="17">
        <v>75.819999999999993</v>
      </c>
      <c r="L202" s="17">
        <v>816.1264799999999</v>
      </c>
      <c r="M202" s="17">
        <v>800</v>
      </c>
      <c r="N202" s="17">
        <v>652901.18399999989</v>
      </c>
      <c r="O202" s="17">
        <v>700</v>
      </c>
      <c r="P202" s="17">
        <f t="shared" si="12"/>
        <v>571288.53599999996</v>
      </c>
    </row>
    <row r="203" spans="1:16" ht="15" customHeight="1" x14ac:dyDescent="0.25">
      <c r="A203" s="28">
        <f t="shared" si="13"/>
        <v>200</v>
      </c>
      <c r="B203" s="18" t="s">
        <v>232</v>
      </c>
      <c r="C203" s="29">
        <v>5.52</v>
      </c>
      <c r="D203" s="29">
        <v>5.52</v>
      </c>
      <c r="E203" s="29">
        <v>4.42</v>
      </c>
      <c r="F203" s="29">
        <v>4.42</v>
      </c>
      <c r="G203" s="17">
        <v>24</v>
      </c>
      <c r="H203" s="17">
        <f t="shared" si="11"/>
        <v>258.33600000000001</v>
      </c>
      <c r="I203" s="15" t="s">
        <v>246</v>
      </c>
      <c r="J203" s="16" t="s">
        <v>247</v>
      </c>
      <c r="K203" s="17">
        <v>24</v>
      </c>
      <c r="L203" s="17">
        <v>258.33600000000001</v>
      </c>
      <c r="M203" s="17">
        <v>800</v>
      </c>
      <c r="N203" s="17">
        <v>206668.80000000002</v>
      </c>
      <c r="O203" s="17">
        <v>700</v>
      </c>
      <c r="P203" s="17">
        <f t="shared" si="12"/>
        <v>180835.20000000001</v>
      </c>
    </row>
    <row r="204" spans="1:16" ht="15" customHeight="1" x14ac:dyDescent="0.25">
      <c r="A204" s="28">
        <f t="shared" si="13"/>
        <v>201</v>
      </c>
      <c r="B204" s="18" t="s">
        <v>233</v>
      </c>
      <c r="C204" s="29">
        <v>11.14</v>
      </c>
      <c r="D204" s="29">
        <v>11.08</v>
      </c>
      <c r="E204" s="29">
        <v>3.17</v>
      </c>
      <c r="F204" s="29">
        <v>3.17</v>
      </c>
      <c r="G204" s="17">
        <v>36.299999999999997</v>
      </c>
      <c r="H204" s="17">
        <f t="shared" si="11"/>
        <v>390.73319999999995</v>
      </c>
      <c r="I204" s="15" t="s">
        <v>246</v>
      </c>
      <c r="J204" s="16" t="s">
        <v>247</v>
      </c>
      <c r="K204" s="17">
        <v>36.299999999999997</v>
      </c>
      <c r="L204" s="17">
        <v>390.73319999999995</v>
      </c>
      <c r="M204" s="17">
        <v>1000</v>
      </c>
      <c r="N204" s="17">
        <v>390733.19999999995</v>
      </c>
      <c r="O204" s="17">
        <v>900</v>
      </c>
      <c r="P204" s="17">
        <f t="shared" si="12"/>
        <v>351659.87999999995</v>
      </c>
    </row>
    <row r="205" spans="1:16" ht="15" customHeight="1" x14ac:dyDescent="0.25">
      <c r="A205" s="28">
        <f t="shared" si="13"/>
        <v>202</v>
      </c>
      <c r="B205" s="18" t="s">
        <v>234</v>
      </c>
      <c r="C205" s="29">
        <v>1.84</v>
      </c>
      <c r="D205" s="29">
        <v>1.83</v>
      </c>
      <c r="E205" s="29">
        <v>1.59</v>
      </c>
      <c r="F205" s="29">
        <v>1.58</v>
      </c>
      <c r="G205" s="17">
        <v>2.8</v>
      </c>
      <c r="H205" s="17">
        <f t="shared" si="11"/>
        <v>30.139199999999995</v>
      </c>
      <c r="I205" s="15" t="s">
        <v>246</v>
      </c>
      <c r="J205" s="16" t="s">
        <v>247</v>
      </c>
      <c r="K205" s="17">
        <v>2.8</v>
      </c>
      <c r="L205" s="17">
        <v>30.139199999999995</v>
      </c>
      <c r="M205" s="17">
        <v>900</v>
      </c>
      <c r="N205" s="17">
        <v>27125.279999999995</v>
      </c>
      <c r="O205" s="17">
        <v>700</v>
      </c>
      <c r="P205" s="17">
        <f t="shared" si="12"/>
        <v>21097.439999999995</v>
      </c>
    </row>
    <row r="206" spans="1:16" ht="15" customHeight="1" x14ac:dyDescent="0.2">
      <c r="A206" s="28">
        <f t="shared" si="13"/>
        <v>203</v>
      </c>
      <c r="B206" s="18" t="s">
        <v>235</v>
      </c>
      <c r="C206" s="30"/>
      <c r="D206" s="30"/>
      <c r="E206" s="30"/>
      <c r="F206" s="30"/>
      <c r="G206" s="17">
        <v>8457.69</v>
      </c>
      <c r="H206" s="17">
        <f t="shared" ref="H206" si="14">G206*10.764</f>
        <v>91038.575159999993</v>
      </c>
      <c r="I206" s="31">
        <v>0</v>
      </c>
      <c r="J206" s="16" t="s">
        <v>247</v>
      </c>
      <c r="K206" s="17">
        <v>8457.69</v>
      </c>
      <c r="L206" s="17">
        <v>91038.575159999993</v>
      </c>
      <c r="M206" s="17">
        <v>250</v>
      </c>
      <c r="N206" s="17">
        <v>22759643.789999999</v>
      </c>
      <c r="O206" s="17">
        <v>200</v>
      </c>
      <c r="P206" s="17">
        <f t="shared" ref="P206" si="15">O206*H206</f>
        <v>18207715.031999998</v>
      </c>
    </row>
    <row r="208" spans="1:16" x14ac:dyDescent="0.25">
      <c r="G208" s="19">
        <f>SUM(G4:G205)</f>
        <v>105288.30000000008</v>
      </c>
      <c r="H208" s="19">
        <f>SUM(H4:H205)</f>
        <v>1133323.2612000001</v>
      </c>
    </row>
  </sheetData>
  <autoFilter ref="A3:P205" xr:uid="{94B33147-28B1-4470-AC02-93603A902A5B}">
    <filterColumn colId="2" showButton="0"/>
    <filterColumn colId="4" showButton="0"/>
  </autoFilter>
  <mergeCells count="2">
    <mergeCell ref="C3:D3"/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48BA4-413F-4896-9E77-9349B790EA37}">
  <dimension ref="D2:S22"/>
  <sheetViews>
    <sheetView tabSelected="1" workbookViewId="0">
      <selection activeCell="K14" sqref="K14"/>
    </sheetView>
  </sheetViews>
  <sheetFormatPr defaultRowHeight="15" x14ac:dyDescent="0.25"/>
  <cols>
    <col min="5" max="5" width="10" bestFit="1" customWidth="1"/>
    <col min="6" max="6" width="14" bestFit="1" customWidth="1"/>
    <col min="7" max="7" width="16.85546875" style="2" bestFit="1" customWidth="1"/>
    <col min="15" max="15" width="14" bestFit="1" customWidth="1"/>
    <col min="18" max="19" width="12.5703125" bestFit="1" customWidth="1"/>
  </cols>
  <sheetData>
    <row r="2" spans="4:19" x14ac:dyDescent="0.25">
      <c r="E2" t="s">
        <v>6</v>
      </c>
    </row>
    <row r="3" spans="4:19" x14ac:dyDescent="0.25">
      <c r="D3" s="20">
        <v>2019</v>
      </c>
      <c r="E3" s="2">
        <v>21700</v>
      </c>
    </row>
    <row r="4" spans="4:19" x14ac:dyDescent="0.25">
      <c r="D4" s="20">
        <v>2023</v>
      </c>
      <c r="E4" s="2">
        <v>28776.000000000004</v>
      </c>
      <c r="F4" s="21">
        <f>(E4-E3)/E3</f>
        <v>0.32608294930875592</v>
      </c>
      <c r="G4" s="2" t="s">
        <v>254</v>
      </c>
    </row>
    <row r="7" spans="4:19" x14ac:dyDescent="0.25">
      <c r="G7" s="2">
        <v>45</v>
      </c>
      <c r="H7" s="6">
        <v>0.9</v>
      </c>
      <c r="P7" s="3" t="s">
        <v>264</v>
      </c>
      <c r="Q7" s="20" t="s">
        <v>5</v>
      </c>
    </row>
    <row r="8" spans="4:19" x14ac:dyDescent="0.25">
      <c r="H8" s="22">
        <f>H7/G7</f>
        <v>0.02</v>
      </c>
      <c r="I8" s="21">
        <f>H8*6</f>
        <v>0.12</v>
      </c>
      <c r="O8" t="s">
        <v>263</v>
      </c>
      <c r="P8">
        <v>3000</v>
      </c>
      <c r="Q8">
        <v>3000</v>
      </c>
      <c r="R8" s="2">
        <f>Q8*P8</f>
        <v>9000000</v>
      </c>
      <c r="S8" s="2">
        <v>10000000</v>
      </c>
    </row>
    <row r="9" spans="4:19" x14ac:dyDescent="0.25">
      <c r="I9" s="6">
        <f>F4-I8</f>
        <v>0.20608294930875592</v>
      </c>
    </row>
    <row r="14" spans="4:19" x14ac:dyDescent="0.25">
      <c r="O14" s="2">
        <v>135917.28</v>
      </c>
      <c r="P14" t="s">
        <v>2</v>
      </c>
    </row>
    <row r="15" spans="4:19" x14ac:dyDescent="0.25">
      <c r="O15" s="5">
        <f>O14*10.764</f>
        <v>1463013.6019199998</v>
      </c>
      <c r="P15" t="s">
        <v>0</v>
      </c>
    </row>
    <row r="16" spans="4:19" x14ac:dyDescent="0.25">
      <c r="F16" s="35" t="s">
        <v>261</v>
      </c>
      <c r="G16" s="36">
        <f>Sheet1!G31</f>
        <v>5328979697.5271349</v>
      </c>
    </row>
    <row r="17" spans="6:7" x14ac:dyDescent="0.25">
      <c r="F17" s="35" t="s">
        <v>262</v>
      </c>
      <c r="G17" s="36">
        <f>'Table 1'!P2</f>
        <v>1018220138.6760001</v>
      </c>
    </row>
    <row r="18" spans="6:7" x14ac:dyDescent="0.25">
      <c r="F18" s="35" t="s">
        <v>263</v>
      </c>
      <c r="G18" s="36">
        <f>S8</f>
        <v>10000000</v>
      </c>
    </row>
    <row r="19" spans="6:7" x14ac:dyDescent="0.25">
      <c r="F19" s="37" t="s">
        <v>265</v>
      </c>
      <c r="G19" s="38">
        <f>SUM(G16:G18)</f>
        <v>6357199836.2031345</v>
      </c>
    </row>
    <row r="20" spans="6:7" x14ac:dyDescent="0.25">
      <c r="G20" s="2">
        <f>ROUND(G19,-7)</f>
        <v>6360000000</v>
      </c>
    </row>
    <row r="21" spans="6:7" x14ac:dyDescent="0.25">
      <c r="F21" s="3" t="s">
        <v>266</v>
      </c>
      <c r="G21" s="33">
        <f>G20*0.85</f>
        <v>5406000000</v>
      </c>
    </row>
    <row r="22" spans="6:7" x14ac:dyDescent="0.25">
      <c r="F22" s="3" t="s">
        <v>267</v>
      </c>
      <c r="G22" s="33">
        <f>G20*0.75</f>
        <v>4770000000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Table 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2024-12-18T09:39:22Z</dcterms:modified>
</cp:coreProperties>
</file>