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1\Desktop\738_ISGEC_YAMUNA NAGAR\"/>
    </mc:Choice>
  </mc:AlternateContent>
  <bookViews>
    <workbookView xWindow="0" yWindow="0" windowWidth="21600" windowHeight="9735" activeTab="4"/>
  </bookViews>
  <sheets>
    <sheet name="Comprised Sheet" sheetId="1" r:id="rId1"/>
    <sheet name="Area D w V" sheetId="2" r:id="rId2"/>
    <sheet name="Value" sheetId="3" r:id="rId3"/>
    <sheet name="Sheet1" sheetId="4" r:id="rId4"/>
    <sheet name="Sheet2" sheetId="5" r:id="rId5"/>
  </sheets>
  <definedNames>
    <definedName name="_xlnm._FilterDatabase" localSheetId="1" hidden="1">'Area D w V'!$A$3:$N$246</definedName>
    <definedName name="_xlnm._FilterDatabase" localSheetId="0" hidden="1">'Comprised Sheet'!$B$4:$H$252</definedName>
    <definedName name="_xlnm._FilterDatabase" localSheetId="2" hidden="1">Value!$A$3:$H$216</definedName>
  </definedNames>
  <calcPr calcId="152511"/>
</workbook>
</file>

<file path=xl/calcChain.xml><?xml version="1.0" encoding="utf-8"?>
<calcChain xmlns="http://schemas.openxmlformats.org/spreadsheetml/2006/main">
  <c r="H8" i="5" l="1"/>
  <c r="H9" i="5"/>
  <c r="H10" i="5"/>
  <c r="H7" i="5"/>
  <c r="J13" i="5" l="1"/>
  <c r="K13" i="5"/>
  <c r="L13" i="5" s="1"/>
  <c r="K206" i="3" l="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G181" i="3" l="1"/>
  <c r="G122" i="3"/>
  <c r="G89" i="3"/>
  <c r="G156" i="3"/>
  <c r="G107" i="3"/>
  <c r="G13" i="3"/>
  <c r="G125" i="3"/>
  <c r="G111" i="3"/>
  <c r="G108" i="3"/>
  <c r="G178" i="3"/>
  <c r="G152" i="3"/>
  <c r="G124" i="3"/>
  <c r="G100" i="3"/>
  <c r="G51" i="3"/>
  <c r="G50" i="3"/>
  <c r="G49" i="3"/>
  <c r="G48" i="3"/>
  <c r="G47" i="3"/>
  <c r="G46" i="3"/>
  <c r="G45" i="3"/>
  <c r="G44" i="3"/>
  <c r="G43" i="3"/>
  <c r="G42" i="3"/>
  <c r="G41" i="3"/>
  <c r="G40" i="3"/>
  <c r="G39" i="3"/>
  <c r="G202" i="3"/>
  <c r="G158" i="3"/>
  <c r="G157" i="3"/>
  <c r="G123" i="3"/>
  <c r="G11" i="3"/>
  <c r="G154" i="3"/>
  <c r="G101" i="3"/>
  <c r="G201" i="3"/>
  <c r="G200" i="3"/>
  <c r="G194" i="3"/>
  <c r="G186" i="3"/>
  <c r="G184" i="3"/>
  <c r="G179" i="3"/>
  <c r="G177" i="3"/>
  <c r="G175" i="3"/>
  <c r="G174" i="3"/>
  <c r="G173" i="3"/>
  <c r="G169" i="3"/>
  <c r="G163" i="3"/>
  <c r="G162" i="3"/>
  <c r="G145" i="3"/>
  <c r="G143" i="3"/>
  <c r="G140" i="3"/>
  <c r="G139" i="3"/>
  <c r="G135" i="3"/>
  <c r="G131" i="3"/>
  <c r="G130" i="3"/>
  <c r="G129" i="3"/>
  <c r="G128" i="3"/>
  <c r="G127" i="3"/>
  <c r="G126" i="3"/>
  <c r="G121" i="3"/>
  <c r="G115" i="3"/>
  <c r="G114" i="3"/>
  <c r="G113" i="3"/>
  <c r="G112" i="3"/>
  <c r="G110" i="3"/>
  <c r="G109" i="3"/>
  <c r="G106" i="3"/>
  <c r="G104" i="3"/>
  <c r="G105" i="3"/>
  <c r="G103" i="3"/>
  <c r="G102" i="3"/>
  <c r="G97" i="3"/>
  <c r="G95" i="3"/>
  <c r="G94" i="3"/>
  <c r="G93" i="3"/>
  <c r="G92" i="3"/>
  <c r="G195" i="3"/>
  <c r="G185" i="3"/>
  <c r="G183" i="3"/>
  <c r="G180" i="3"/>
  <c r="G167" i="3"/>
  <c r="G160" i="3"/>
  <c r="G159" i="3"/>
  <c r="G150" i="3"/>
  <c r="G147" i="3"/>
  <c r="G146" i="3"/>
  <c r="G142" i="3"/>
  <c r="G134" i="3"/>
  <c r="G119" i="3"/>
  <c r="G116" i="3"/>
  <c r="G99" i="3"/>
  <c r="G98" i="3"/>
  <c r="G96" i="3"/>
  <c r="G91" i="3"/>
  <c r="G14" i="3"/>
  <c r="G87" i="3"/>
  <c r="G86" i="3"/>
  <c r="G84" i="3"/>
  <c r="G80" i="3"/>
  <c r="G74" i="3"/>
  <c r="G72" i="3"/>
  <c r="G71" i="3"/>
  <c r="G70" i="3"/>
  <c r="G69" i="3"/>
  <c r="G68" i="3"/>
  <c r="G67" i="3"/>
  <c r="G66" i="3"/>
  <c r="G65" i="3"/>
  <c r="G64" i="3"/>
  <c r="G53" i="3"/>
  <c r="G52" i="3"/>
  <c r="G38" i="3"/>
  <c r="G37" i="3"/>
  <c r="G36" i="3"/>
  <c r="G35" i="3"/>
  <c r="G34" i="3"/>
  <c r="G33" i="3"/>
  <c r="G32" i="3"/>
  <c r="G31" i="3"/>
  <c r="G30" i="3"/>
  <c r="G29" i="3"/>
  <c r="G28" i="3"/>
  <c r="G27" i="3"/>
  <c r="G26" i="3"/>
  <c r="G25" i="3"/>
  <c r="G24" i="3"/>
  <c r="G22" i="3"/>
  <c r="G21" i="3"/>
  <c r="G20" i="3"/>
  <c r="G19" i="3"/>
  <c r="G18" i="3"/>
  <c r="G17" i="3"/>
  <c r="G16" i="3"/>
  <c r="G15" i="3"/>
  <c r="G12" i="3"/>
  <c r="G6" i="3"/>
  <c r="G7" i="3"/>
  <c r="G8" i="3"/>
  <c r="G9" i="3"/>
  <c r="G10" i="3"/>
  <c r="G5" i="3"/>
  <c r="F52" i="3" l="1"/>
  <c r="H52" i="3" s="1"/>
  <c r="F53" i="3"/>
  <c r="H53" i="3" s="1"/>
  <c r="F54" i="3"/>
  <c r="H54" i="3" s="1"/>
  <c r="F55" i="3"/>
  <c r="H55" i="3" s="1"/>
  <c r="F56" i="3"/>
  <c r="H56" i="3" s="1"/>
  <c r="F57" i="3"/>
  <c r="H57" i="3" s="1"/>
  <c r="L209" i="4"/>
  <c r="H208" i="4"/>
  <c r="F208" i="4"/>
  <c r="H207" i="4"/>
  <c r="F207" i="4"/>
  <c r="H206" i="4"/>
  <c r="F206" i="4"/>
  <c r="H205" i="4"/>
  <c r="F205" i="4"/>
  <c r="H204" i="4"/>
  <c r="F204" i="4"/>
  <c r="H203" i="4"/>
  <c r="F203" i="4"/>
  <c r="H202" i="4"/>
  <c r="F202" i="4"/>
  <c r="H201" i="4"/>
  <c r="F201" i="4"/>
  <c r="H200" i="4"/>
  <c r="F200" i="4"/>
  <c r="H199" i="4"/>
  <c r="F199" i="4"/>
  <c r="H198" i="4"/>
  <c r="F198" i="4"/>
  <c r="H197" i="4"/>
  <c r="F197" i="4"/>
  <c r="H196" i="4"/>
  <c r="F196" i="4"/>
  <c r="H195" i="4"/>
  <c r="F195" i="4"/>
  <c r="H194" i="4"/>
  <c r="F194" i="4"/>
  <c r="H193" i="4"/>
  <c r="F193" i="4"/>
  <c r="H192" i="4"/>
  <c r="F192" i="4"/>
  <c r="H191" i="4"/>
  <c r="F191" i="4"/>
  <c r="H190" i="4"/>
  <c r="F190" i="4"/>
  <c r="H189" i="4"/>
  <c r="F189" i="4"/>
  <c r="H188" i="4"/>
  <c r="F188" i="4"/>
  <c r="H187" i="4"/>
  <c r="F187" i="4"/>
  <c r="H186" i="4"/>
  <c r="F186" i="4"/>
  <c r="H185" i="4"/>
  <c r="F185" i="4"/>
  <c r="H184" i="4"/>
  <c r="F184" i="4"/>
  <c r="H183" i="4"/>
  <c r="F183" i="4"/>
  <c r="H182" i="4"/>
  <c r="F182" i="4"/>
  <c r="H181" i="4"/>
  <c r="F181" i="4"/>
  <c r="H180" i="4"/>
  <c r="F180" i="4"/>
  <c r="H179" i="4"/>
  <c r="F179" i="4"/>
  <c r="H178" i="4"/>
  <c r="F178" i="4"/>
  <c r="H177" i="4"/>
  <c r="F177" i="4"/>
  <c r="H176" i="4"/>
  <c r="F176" i="4"/>
  <c r="H175" i="4"/>
  <c r="F175" i="4"/>
  <c r="H174" i="4"/>
  <c r="F174" i="4"/>
  <c r="H173" i="4"/>
  <c r="F173" i="4"/>
  <c r="H172" i="4"/>
  <c r="F172" i="4"/>
  <c r="H171" i="4"/>
  <c r="F171" i="4"/>
  <c r="H170" i="4"/>
  <c r="F170" i="4"/>
  <c r="H169" i="4"/>
  <c r="F169" i="4"/>
  <c r="H168" i="4"/>
  <c r="F168" i="4"/>
  <c r="H167" i="4"/>
  <c r="F167" i="4"/>
  <c r="H166" i="4"/>
  <c r="F166" i="4"/>
  <c r="H165" i="4"/>
  <c r="F165" i="4"/>
  <c r="H164" i="4"/>
  <c r="F164" i="4"/>
  <c r="H163" i="4"/>
  <c r="F163" i="4"/>
  <c r="H162" i="4"/>
  <c r="F162" i="4"/>
  <c r="H161" i="4"/>
  <c r="F161" i="4"/>
  <c r="H160" i="4"/>
  <c r="F160" i="4"/>
  <c r="H159" i="4"/>
  <c r="F159" i="4"/>
  <c r="H158" i="4"/>
  <c r="F158" i="4"/>
  <c r="H157" i="4"/>
  <c r="F157" i="4"/>
  <c r="H156" i="4"/>
  <c r="F156" i="4"/>
  <c r="H155" i="4"/>
  <c r="F155" i="4"/>
  <c r="H154" i="4"/>
  <c r="F154" i="4"/>
  <c r="H153" i="4"/>
  <c r="F153" i="4"/>
  <c r="H152" i="4"/>
  <c r="F152" i="4"/>
  <c r="H151" i="4"/>
  <c r="F151" i="4"/>
  <c r="H150" i="4"/>
  <c r="F150" i="4"/>
  <c r="H149" i="4"/>
  <c r="F149" i="4"/>
  <c r="H148" i="4"/>
  <c r="F148" i="4"/>
  <c r="H147" i="4"/>
  <c r="F147" i="4"/>
  <c r="H146" i="4"/>
  <c r="F146" i="4"/>
  <c r="H145" i="4"/>
  <c r="F145" i="4"/>
  <c r="H144" i="4"/>
  <c r="F144" i="4"/>
  <c r="H143" i="4"/>
  <c r="F143" i="4"/>
  <c r="H142" i="4"/>
  <c r="F142" i="4"/>
  <c r="H141" i="4"/>
  <c r="F141" i="4"/>
  <c r="H140" i="4"/>
  <c r="F140" i="4"/>
  <c r="H139" i="4"/>
  <c r="F139" i="4"/>
  <c r="H138" i="4"/>
  <c r="F138" i="4"/>
  <c r="H137" i="4"/>
  <c r="F137" i="4"/>
  <c r="H136" i="4"/>
  <c r="F136" i="4"/>
  <c r="H135" i="4"/>
  <c r="F135" i="4"/>
  <c r="H134" i="4"/>
  <c r="F134" i="4"/>
  <c r="H133" i="4"/>
  <c r="F133" i="4"/>
  <c r="H132" i="4"/>
  <c r="F132" i="4"/>
  <c r="H131" i="4"/>
  <c r="F131" i="4"/>
  <c r="H130" i="4"/>
  <c r="F130" i="4"/>
  <c r="H129" i="4"/>
  <c r="F129" i="4"/>
  <c r="H128" i="4"/>
  <c r="F128" i="4"/>
  <c r="H127" i="4"/>
  <c r="F127" i="4"/>
  <c r="H126" i="4"/>
  <c r="F126" i="4"/>
  <c r="H125" i="4"/>
  <c r="F125" i="4"/>
  <c r="H124" i="4"/>
  <c r="F124" i="4"/>
  <c r="H123" i="4"/>
  <c r="F123" i="4"/>
  <c r="H122" i="4"/>
  <c r="F122" i="4"/>
  <c r="H121" i="4"/>
  <c r="F121" i="4"/>
  <c r="E121" i="4"/>
  <c r="F120" i="4"/>
  <c r="H120" i="4" s="1"/>
  <c r="H119" i="4"/>
  <c r="F119" i="4"/>
  <c r="F118" i="4"/>
  <c r="H118" i="4" s="1"/>
  <c r="H117" i="4"/>
  <c r="F117" i="4"/>
  <c r="F116" i="4"/>
  <c r="H116" i="4" s="1"/>
  <c r="H115" i="4"/>
  <c r="F115" i="4"/>
  <c r="F114" i="4"/>
  <c r="H114" i="4" s="1"/>
  <c r="H113" i="4"/>
  <c r="F113" i="4"/>
  <c r="F112" i="4"/>
  <c r="H112" i="4" s="1"/>
  <c r="H111" i="4"/>
  <c r="F111" i="4"/>
  <c r="F110" i="4"/>
  <c r="H110" i="4" s="1"/>
  <c r="H109" i="4"/>
  <c r="F109" i="4"/>
  <c r="F108" i="4"/>
  <c r="H108" i="4" s="1"/>
  <c r="H107" i="4"/>
  <c r="F107" i="4"/>
  <c r="F106" i="4"/>
  <c r="H106" i="4" s="1"/>
  <c r="H105" i="4"/>
  <c r="F105" i="4"/>
  <c r="F104" i="4"/>
  <c r="H104" i="4" s="1"/>
  <c r="E104" i="4"/>
  <c r="H103" i="4"/>
  <c r="F103" i="4"/>
  <c r="H102" i="4"/>
  <c r="F102" i="4"/>
  <c r="E102" i="4"/>
  <c r="F101" i="4"/>
  <c r="H101" i="4" s="1"/>
  <c r="H100" i="4"/>
  <c r="F100" i="4"/>
  <c r="F99" i="4"/>
  <c r="H99" i="4" s="1"/>
  <c r="H98" i="4"/>
  <c r="F98" i="4"/>
  <c r="F97" i="4"/>
  <c r="H97" i="4" s="1"/>
  <c r="H96" i="4"/>
  <c r="F96" i="4"/>
  <c r="F95" i="4"/>
  <c r="H95" i="4" s="1"/>
  <c r="H94" i="4"/>
  <c r="F94" i="4"/>
  <c r="E94" i="4"/>
  <c r="H93" i="4"/>
  <c r="F93" i="4"/>
  <c r="H92" i="4"/>
  <c r="F92" i="4"/>
  <c r="H91" i="4"/>
  <c r="F91" i="4"/>
  <c r="H90" i="4"/>
  <c r="F90" i="4"/>
  <c r="H89" i="4"/>
  <c r="F89" i="4"/>
  <c r="H88" i="4"/>
  <c r="F88" i="4"/>
  <c r="H87" i="4"/>
  <c r="F87" i="4"/>
  <c r="E86" i="4"/>
  <c r="E209" i="4" s="1"/>
  <c r="H85" i="4"/>
  <c r="F85" i="4"/>
  <c r="F84" i="4"/>
  <c r="H84" i="4" s="1"/>
  <c r="H83" i="4"/>
  <c r="F83" i="4"/>
  <c r="F82" i="4"/>
  <c r="H82" i="4" s="1"/>
  <c r="H81" i="4"/>
  <c r="F81" i="4"/>
  <c r="F80" i="4"/>
  <c r="H80" i="4" s="1"/>
  <c r="H79" i="4"/>
  <c r="F79" i="4"/>
  <c r="F78" i="4"/>
  <c r="H78" i="4" s="1"/>
  <c r="H77" i="4"/>
  <c r="F77" i="4"/>
  <c r="F76" i="4"/>
  <c r="H76" i="4" s="1"/>
  <c r="H75" i="4"/>
  <c r="F75" i="4"/>
  <c r="F74" i="4"/>
  <c r="H74" i="4" s="1"/>
  <c r="H73" i="4"/>
  <c r="F73" i="4"/>
  <c r="F72" i="4"/>
  <c r="H72" i="4" s="1"/>
  <c r="H71" i="4"/>
  <c r="F71" i="4"/>
  <c r="F70" i="4"/>
  <c r="H70" i="4" s="1"/>
  <c r="H69" i="4"/>
  <c r="F69" i="4"/>
  <c r="F68" i="4"/>
  <c r="H68" i="4" s="1"/>
  <c r="H67" i="4"/>
  <c r="F67" i="4"/>
  <c r="F66" i="4"/>
  <c r="H66" i="4" s="1"/>
  <c r="H65" i="4"/>
  <c r="F65" i="4"/>
  <c r="F64" i="4"/>
  <c r="H64" i="4" s="1"/>
  <c r="H63" i="4"/>
  <c r="F63" i="4"/>
  <c r="F62" i="4"/>
  <c r="H62" i="4" s="1"/>
  <c r="H61" i="4"/>
  <c r="F61" i="4"/>
  <c r="F60" i="4"/>
  <c r="H60" i="4" s="1"/>
  <c r="H59" i="4"/>
  <c r="F59" i="4"/>
  <c r="F58" i="4"/>
  <c r="H58" i="4" s="1"/>
  <c r="H57" i="4"/>
  <c r="F57" i="4"/>
  <c r="F56" i="4"/>
  <c r="H56" i="4" s="1"/>
  <c r="H55" i="4"/>
  <c r="F55" i="4"/>
  <c r="F54" i="4"/>
  <c r="H54" i="4" s="1"/>
  <c r="H53" i="4"/>
  <c r="F53" i="4"/>
  <c r="F52" i="4"/>
  <c r="H52" i="4" s="1"/>
  <c r="H51" i="4"/>
  <c r="F51" i="4"/>
  <c r="F50" i="4"/>
  <c r="H50" i="4" s="1"/>
  <c r="H49" i="4"/>
  <c r="F49" i="4"/>
  <c r="F48" i="4"/>
  <c r="H48" i="4" s="1"/>
  <c r="H47" i="4"/>
  <c r="F47" i="4"/>
  <c r="F46" i="4"/>
  <c r="H46" i="4" s="1"/>
  <c r="H45" i="4"/>
  <c r="F45" i="4"/>
  <c r="F44" i="4"/>
  <c r="H44" i="4" s="1"/>
  <c r="H43" i="4"/>
  <c r="F43" i="4"/>
  <c r="F42" i="4"/>
  <c r="H42" i="4" s="1"/>
  <c r="H41" i="4"/>
  <c r="F41" i="4"/>
  <c r="F40" i="4"/>
  <c r="H40" i="4" s="1"/>
  <c r="H39" i="4"/>
  <c r="F39" i="4"/>
  <c r="F38" i="4"/>
  <c r="H38" i="4" s="1"/>
  <c r="H37" i="4"/>
  <c r="F37" i="4"/>
  <c r="F36" i="4"/>
  <c r="H36" i="4" s="1"/>
  <c r="H35" i="4"/>
  <c r="F35" i="4"/>
  <c r="F34" i="4"/>
  <c r="H34" i="4" s="1"/>
  <c r="H33" i="4"/>
  <c r="F33" i="4"/>
  <c r="F32" i="4"/>
  <c r="H32" i="4" s="1"/>
  <c r="H31" i="4"/>
  <c r="F31" i="4"/>
  <c r="F30" i="4"/>
  <c r="H30" i="4" s="1"/>
  <c r="H29" i="4"/>
  <c r="F29" i="4"/>
  <c r="F28" i="4"/>
  <c r="H28" i="4" s="1"/>
  <c r="H27" i="4"/>
  <c r="F27" i="4"/>
  <c r="F26" i="4"/>
  <c r="H26" i="4" s="1"/>
  <c r="H25" i="4"/>
  <c r="F25" i="4"/>
  <c r="F24" i="4"/>
  <c r="H24" i="4" s="1"/>
  <c r="H23" i="4"/>
  <c r="F23" i="4"/>
  <c r="F22" i="4"/>
  <c r="H22" i="4" s="1"/>
  <c r="H21" i="4"/>
  <c r="F21" i="4"/>
  <c r="F20" i="4"/>
  <c r="H20" i="4" s="1"/>
  <c r="H19" i="4"/>
  <c r="F19" i="4"/>
  <c r="F18" i="4"/>
  <c r="H18" i="4" s="1"/>
  <c r="H17" i="4"/>
  <c r="F17" i="4"/>
  <c r="F16" i="4"/>
  <c r="H16" i="4" s="1"/>
  <c r="H15" i="4"/>
  <c r="F15" i="4"/>
  <c r="F14" i="4"/>
  <c r="H14" i="4" s="1"/>
  <c r="H13" i="4"/>
  <c r="F13" i="4"/>
  <c r="F12" i="4"/>
  <c r="H12" i="4" s="1"/>
  <c r="H11" i="4"/>
  <c r="F11" i="4"/>
  <c r="F10" i="4"/>
  <c r="H10" i="4" s="1"/>
  <c r="H9" i="4"/>
  <c r="F9" i="4"/>
  <c r="F8" i="4"/>
  <c r="H8" i="4" s="1"/>
  <c r="H7" i="4"/>
  <c r="F7" i="4"/>
  <c r="F6" i="4"/>
  <c r="H6" i="4" s="1"/>
  <c r="H5" i="4"/>
  <c r="F5" i="4"/>
  <c r="F4" i="4"/>
  <c r="H4" i="4" s="1"/>
  <c r="F208" i="3"/>
  <c r="H208" i="3" s="1"/>
  <c r="F207" i="3"/>
  <c r="H207" i="3" s="1"/>
  <c r="F206" i="3"/>
  <c r="H206" i="3" s="1"/>
  <c r="F205" i="3"/>
  <c r="H205" i="3" s="1"/>
  <c r="F204" i="3"/>
  <c r="H204" i="3" s="1"/>
  <c r="F203" i="3"/>
  <c r="H203" i="3" s="1"/>
  <c r="F202" i="3"/>
  <c r="H202" i="3" s="1"/>
  <c r="F201" i="3"/>
  <c r="H201" i="3" s="1"/>
  <c r="F200" i="3"/>
  <c r="H200" i="3" s="1"/>
  <c r="F199" i="3"/>
  <c r="H199" i="3" s="1"/>
  <c r="F198" i="3"/>
  <c r="H198" i="3" s="1"/>
  <c r="F197" i="3"/>
  <c r="H197" i="3" s="1"/>
  <c r="F196" i="3"/>
  <c r="H196" i="3" s="1"/>
  <c r="F195" i="3"/>
  <c r="H195" i="3" s="1"/>
  <c r="F194" i="3"/>
  <c r="H194" i="3" s="1"/>
  <c r="F193" i="3"/>
  <c r="H193" i="3" s="1"/>
  <c r="F192" i="3"/>
  <c r="H192" i="3" s="1"/>
  <c r="F191" i="3"/>
  <c r="H191" i="3" s="1"/>
  <c r="F190" i="3"/>
  <c r="H190" i="3" s="1"/>
  <c r="F189" i="3"/>
  <c r="H189" i="3" s="1"/>
  <c r="F188" i="3"/>
  <c r="H188" i="3" s="1"/>
  <c r="F187" i="3"/>
  <c r="H187" i="3" s="1"/>
  <c r="F186" i="3"/>
  <c r="H186" i="3" s="1"/>
  <c r="F185" i="3"/>
  <c r="H185" i="3" s="1"/>
  <c r="F184" i="3"/>
  <c r="H184" i="3" s="1"/>
  <c r="F183" i="3"/>
  <c r="H183" i="3" s="1"/>
  <c r="F182" i="3"/>
  <c r="H182" i="3" s="1"/>
  <c r="F181" i="3"/>
  <c r="H181" i="3" s="1"/>
  <c r="F180" i="3"/>
  <c r="H180" i="3" s="1"/>
  <c r="F179" i="3"/>
  <c r="H179" i="3" s="1"/>
  <c r="F178" i="3"/>
  <c r="H178" i="3" s="1"/>
  <c r="F177" i="3"/>
  <c r="H177" i="3" s="1"/>
  <c r="F176" i="3"/>
  <c r="H176" i="3" s="1"/>
  <c r="F175" i="3"/>
  <c r="H175" i="3" s="1"/>
  <c r="F174" i="3"/>
  <c r="H174" i="3" s="1"/>
  <c r="F173" i="3"/>
  <c r="H173" i="3" s="1"/>
  <c r="F172" i="3"/>
  <c r="H172" i="3" s="1"/>
  <c r="F171" i="3"/>
  <c r="H171" i="3" s="1"/>
  <c r="F170" i="3"/>
  <c r="H170" i="3" s="1"/>
  <c r="F169" i="3"/>
  <c r="H169" i="3" s="1"/>
  <c r="F168" i="3"/>
  <c r="H168" i="3" s="1"/>
  <c r="F167" i="3"/>
  <c r="H167" i="3" s="1"/>
  <c r="F166" i="3"/>
  <c r="H166" i="3" s="1"/>
  <c r="F165" i="3"/>
  <c r="H165" i="3" s="1"/>
  <c r="F164" i="3"/>
  <c r="H164" i="3" s="1"/>
  <c r="F163" i="3"/>
  <c r="H163" i="3" s="1"/>
  <c r="F162" i="3"/>
  <c r="H162" i="3" s="1"/>
  <c r="F161" i="3"/>
  <c r="H161" i="3" s="1"/>
  <c r="F160" i="3"/>
  <c r="H160" i="3" s="1"/>
  <c r="F159" i="3"/>
  <c r="H159" i="3" s="1"/>
  <c r="F158" i="3"/>
  <c r="H158" i="3" s="1"/>
  <c r="F157" i="3"/>
  <c r="H157" i="3" s="1"/>
  <c r="F156" i="3"/>
  <c r="H156" i="3" s="1"/>
  <c r="F155" i="3"/>
  <c r="H155" i="3" s="1"/>
  <c r="F154" i="3"/>
  <c r="H154" i="3" s="1"/>
  <c r="F153" i="3"/>
  <c r="H153" i="3" s="1"/>
  <c r="F152" i="3"/>
  <c r="H152" i="3" s="1"/>
  <c r="F151" i="3"/>
  <c r="H151" i="3" s="1"/>
  <c r="F150" i="3"/>
  <c r="H150" i="3" s="1"/>
  <c r="F149" i="3"/>
  <c r="H149" i="3" s="1"/>
  <c r="F148" i="3"/>
  <c r="H148" i="3" s="1"/>
  <c r="F147" i="3"/>
  <c r="H147" i="3" s="1"/>
  <c r="F146" i="3"/>
  <c r="H146" i="3" s="1"/>
  <c r="F145" i="3"/>
  <c r="H145" i="3" s="1"/>
  <c r="F144" i="3"/>
  <c r="H144" i="3" s="1"/>
  <c r="F143" i="3"/>
  <c r="H143" i="3" s="1"/>
  <c r="F142" i="3"/>
  <c r="H142" i="3" s="1"/>
  <c r="F141" i="3"/>
  <c r="H141" i="3" s="1"/>
  <c r="F140" i="3"/>
  <c r="H140" i="3" s="1"/>
  <c r="F139" i="3"/>
  <c r="H139" i="3" s="1"/>
  <c r="F138" i="3"/>
  <c r="H138" i="3" s="1"/>
  <c r="F137" i="3"/>
  <c r="H137" i="3" s="1"/>
  <c r="F136" i="3"/>
  <c r="H136" i="3" s="1"/>
  <c r="F135" i="3"/>
  <c r="H135" i="3" s="1"/>
  <c r="F134" i="3"/>
  <c r="H134" i="3" s="1"/>
  <c r="F133" i="3"/>
  <c r="H133" i="3" s="1"/>
  <c r="F132" i="3"/>
  <c r="H132" i="3" s="1"/>
  <c r="F131" i="3"/>
  <c r="H131" i="3" s="1"/>
  <c r="F130" i="3"/>
  <c r="H130" i="3" s="1"/>
  <c r="F129" i="3"/>
  <c r="H129" i="3" s="1"/>
  <c r="F128" i="3"/>
  <c r="H128" i="3" s="1"/>
  <c r="F127" i="3"/>
  <c r="H127" i="3" s="1"/>
  <c r="F126" i="3"/>
  <c r="H126" i="3" s="1"/>
  <c r="F125" i="3"/>
  <c r="H125" i="3" s="1"/>
  <c r="F124" i="3"/>
  <c r="H124" i="3" s="1"/>
  <c r="F123" i="3"/>
  <c r="H123" i="3" s="1"/>
  <c r="F122" i="3"/>
  <c r="H122" i="3" s="1"/>
  <c r="E121" i="3"/>
  <c r="F121" i="3" s="1"/>
  <c r="H121" i="3" s="1"/>
  <c r="F120" i="3"/>
  <c r="H120" i="3" s="1"/>
  <c r="F119" i="3"/>
  <c r="H119" i="3" s="1"/>
  <c r="F118" i="3"/>
  <c r="H118" i="3" s="1"/>
  <c r="F117" i="3"/>
  <c r="H117" i="3" s="1"/>
  <c r="F116" i="3"/>
  <c r="H116" i="3" s="1"/>
  <c r="F115" i="3"/>
  <c r="H115" i="3" s="1"/>
  <c r="F114" i="3"/>
  <c r="H114" i="3" s="1"/>
  <c r="F113" i="3"/>
  <c r="H113" i="3" s="1"/>
  <c r="F112" i="3"/>
  <c r="H112" i="3" s="1"/>
  <c r="F111" i="3"/>
  <c r="H111" i="3" s="1"/>
  <c r="F110" i="3"/>
  <c r="H110" i="3" s="1"/>
  <c r="F109" i="3"/>
  <c r="H109" i="3" s="1"/>
  <c r="F108" i="3"/>
  <c r="H108" i="3" s="1"/>
  <c r="F107" i="3"/>
  <c r="H107" i="3" s="1"/>
  <c r="F106" i="3"/>
  <c r="H106" i="3" s="1"/>
  <c r="F105" i="3"/>
  <c r="H105" i="3" s="1"/>
  <c r="E104" i="3"/>
  <c r="F104" i="3" s="1"/>
  <c r="H104" i="3" s="1"/>
  <c r="F103" i="3"/>
  <c r="H103" i="3" s="1"/>
  <c r="E102" i="3"/>
  <c r="F102" i="3" s="1"/>
  <c r="H102" i="3" s="1"/>
  <c r="F101" i="3"/>
  <c r="H101" i="3" s="1"/>
  <c r="F100" i="3"/>
  <c r="H100" i="3" s="1"/>
  <c r="F99" i="3"/>
  <c r="H99" i="3" s="1"/>
  <c r="F98" i="3"/>
  <c r="H98" i="3" s="1"/>
  <c r="F97" i="3"/>
  <c r="H97" i="3" s="1"/>
  <c r="F96" i="3"/>
  <c r="H96" i="3" s="1"/>
  <c r="F95" i="3"/>
  <c r="H95" i="3" s="1"/>
  <c r="E94" i="3"/>
  <c r="F94" i="3" s="1"/>
  <c r="H94" i="3" s="1"/>
  <c r="F93" i="3"/>
  <c r="H93" i="3" s="1"/>
  <c r="F92" i="3"/>
  <c r="H92" i="3" s="1"/>
  <c r="F91" i="3"/>
  <c r="H91" i="3" s="1"/>
  <c r="F90" i="3"/>
  <c r="H90" i="3" s="1"/>
  <c r="F89" i="3"/>
  <c r="H89" i="3" s="1"/>
  <c r="F88" i="3"/>
  <c r="H88" i="3" s="1"/>
  <c r="F87" i="3"/>
  <c r="H87" i="3" s="1"/>
  <c r="E86" i="3"/>
  <c r="F85" i="3"/>
  <c r="H85" i="3" s="1"/>
  <c r="F84" i="3"/>
  <c r="H84" i="3" s="1"/>
  <c r="F83" i="3"/>
  <c r="H83" i="3" s="1"/>
  <c r="F82" i="3"/>
  <c r="H82" i="3" s="1"/>
  <c r="F81" i="3"/>
  <c r="H81" i="3" s="1"/>
  <c r="F80" i="3"/>
  <c r="H80" i="3" s="1"/>
  <c r="F79" i="3"/>
  <c r="H79" i="3" s="1"/>
  <c r="F78" i="3"/>
  <c r="H78" i="3" s="1"/>
  <c r="F77" i="3"/>
  <c r="H77" i="3" s="1"/>
  <c r="F76" i="3"/>
  <c r="H76" i="3" s="1"/>
  <c r="F75" i="3"/>
  <c r="H75" i="3" s="1"/>
  <c r="F74" i="3"/>
  <c r="H74" i="3" s="1"/>
  <c r="F73" i="3"/>
  <c r="H73" i="3" s="1"/>
  <c r="F72" i="3"/>
  <c r="H72" i="3" s="1"/>
  <c r="F71" i="3"/>
  <c r="H71" i="3" s="1"/>
  <c r="F70" i="3"/>
  <c r="H70" i="3" s="1"/>
  <c r="F69" i="3"/>
  <c r="H69" i="3" s="1"/>
  <c r="F68" i="3"/>
  <c r="H68" i="3" s="1"/>
  <c r="F67" i="3"/>
  <c r="H67" i="3" s="1"/>
  <c r="F66" i="3"/>
  <c r="H66" i="3" s="1"/>
  <c r="F65" i="3"/>
  <c r="H65" i="3" s="1"/>
  <c r="F64" i="3"/>
  <c r="H64" i="3" s="1"/>
  <c r="F63" i="3"/>
  <c r="H63" i="3" s="1"/>
  <c r="F62" i="3"/>
  <c r="H62" i="3" s="1"/>
  <c r="F61" i="3"/>
  <c r="H61" i="3" s="1"/>
  <c r="F60" i="3"/>
  <c r="H60" i="3" s="1"/>
  <c r="F59" i="3"/>
  <c r="H59" i="3" s="1"/>
  <c r="F58" i="3"/>
  <c r="H58" i="3" s="1"/>
  <c r="F51" i="3"/>
  <c r="H51" i="3" s="1"/>
  <c r="F50" i="3"/>
  <c r="H50" i="3" s="1"/>
  <c r="F49" i="3"/>
  <c r="H49" i="3" s="1"/>
  <c r="F48" i="3"/>
  <c r="H48" i="3" s="1"/>
  <c r="F47" i="3"/>
  <c r="H47" i="3" s="1"/>
  <c r="F46" i="3"/>
  <c r="H46" i="3" s="1"/>
  <c r="F45" i="3"/>
  <c r="H45" i="3" s="1"/>
  <c r="F44" i="3"/>
  <c r="H44" i="3" s="1"/>
  <c r="F43" i="3"/>
  <c r="H43" i="3" s="1"/>
  <c r="F42" i="3"/>
  <c r="H42" i="3" s="1"/>
  <c r="F41" i="3"/>
  <c r="H41" i="3" s="1"/>
  <c r="F40" i="3"/>
  <c r="H40" i="3" s="1"/>
  <c r="F39" i="3"/>
  <c r="H39" i="3" s="1"/>
  <c r="F38" i="3"/>
  <c r="H38" i="3" s="1"/>
  <c r="F37" i="3"/>
  <c r="H37" i="3" s="1"/>
  <c r="F36" i="3"/>
  <c r="H36" i="3" s="1"/>
  <c r="F35" i="3"/>
  <c r="H35" i="3" s="1"/>
  <c r="F34" i="3"/>
  <c r="H34" i="3" s="1"/>
  <c r="F33" i="3"/>
  <c r="H33" i="3" s="1"/>
  <c r="F32" i="3"/>
  <c r="H32" i="3" s="1"/>
  <c r="F31" i="3"/>
  <c r="H31" i="3" s="1"/>
  <c r="F30" i="3"/>
  <c r="H30" i="3" s="1"/>
  <c r="F29" i="3"/>
  <c r="H29" i="3" s="1"/>
  <c r="F28" i="3"/>
  <c r="H28" i="3" s="1"/>
  <c r="F27" i="3"/>
  <c r="H27" i="3" s="1"/>
  <c r="F26" i="3"/>
  <c r="H26" i="3" s="1"/>
  <c r="F25" i="3"/>
  <c r="H25" i="3" s="1"/>
  <c r="F24" i="3"/>
  <c r="H24" i="3" s="1"/>
  <c r="F23" i="3"/>
  <c r="H23" i="3" s="1"/>
  <c r="F22" i="3"/>
  <c r="H22" i="3" s="1"/>
  <c r="F21" i="3"/>
  <c r="H21" i="3" s="1"/>
  <c r="F20" i="3"/>
  <c r="H20" i="3" s="1"/>
  <c r="F19" i="3"/>
  <c r="H19" i="3" s="1"/>
  <c r="F18" i="3"/>
  <c r="H18" i="3" s="1"/>
  <c r="F17" i="3"/>
  <c r="H17" i="3" s="1"/>
  <c r="F16" i="3"/>
  <c r="H16" i="3" s="1"/>
  <c r="F15" i="3"/>
  <c r="H15" i="3" s="1"/>
  <c r="F14" i="3"/>
  <c r="H14" i="3" s="1"/>
  <c r="F13" i="3"/>
  <c r="H13" i="3" s="1"/>
  <c r="F12" i="3"/>
  <c r="H12" i="3" s="1"/>
  <c r="F11" i="3"/>
  <c r="H11" i="3" s="1"/>
  <c r="F10" i="3"/>
  <c r="H10" i="3" s="1"/>
  <c r="F9" i="3"/>
  <c r="H9" i="3" s="1"/>
  <c r="F8" i="3"/>
  <c r="H8" i="3" s="1"/>
  <c r="F7" i="3"/>
  <c r="H7" i="3" s="1"/>
  <c r="F6" i="3"/>
  <c r="H6" i="3" s="1"/>
  <c r="F5" i="3"/>
  <c r="H5" i="3" s="1"/>
  <c r="F4" i="3"/>
  <c r="H4" i="3" s="1"/>
  <c r="E240" i="2"/>
  <c r="L240" i="2"/>
  <c r="F239" i="2"/>
  <c r="H239" i="2" s="1"/>
  <c r="F238" i="2"/>
  <c r="H238" i="2" s="1"/>
  <c r="F237" i="2"/>
  <c r="H237" i="2" s="1"/>
  <c r="F236" i="2"/>
  <c r="H236" i="2" s="1"/>
  <c r="F235" i="2"/>
  <c r="H235" i="2" s="1"/>
  <c r="F234" i="2"/>
  <c r="H234" i="2" s="1"/>
  <c r="F233" i="2"/>
  <c r="H233" i="2" s="1"/>
  <c r="F232" i="2"/>
  <c r="H232" i="2" s="1"/>
  <c r="F231" i="2"/>
  <c r="H231" i="2" s="1"/>
  <c r="F230" i="2"/>
  <c r="H230" i="2" s="1"/>
  <c r="F229" i="2"/>
  <c r="H229" i="2" s="1"/>
  <c r="F228" i="2"/>
  <c r="H228" i="2" s="1"/>
  <c r="F227" i="2"/>
  <c r="H227" i="2" s="1"/>
  <c r="F226" i="2"/>
  <c r="H226" i="2" s="1"/>
  <c r="F225" i="2"/>
  <c r="H225" i="2" s="1"/>
  <c r="F224" i="2"/>
  <c r="H224" i="2" s="1"/>
  <c r="F223" i="2"/>
  <c r="H223" i="2" s="1"/>
  <c r="F222" i="2"/>
  <c r="H222" i="2" s="1"/>
  <c r="F221" i="2"/>
  <c r="H221" i="2" s="1"/>
  <c r="F220" i="2"/>
  <c r="H220" i="2" s="1"/>
  <c r="F219" i="2"/>
  <c r="H219" i="2" s="1"/>
  <c r="F218" i="2"/>
  <c r="H218" i="2" s="1"/>
  <c r="F217" i="2"/>
  <c r="H217" i="2" s="1"/>
  <c r="F216" i="2"/>
  <c r="H216" i="2" s="1"/>
  <c r="F215" i="2"/>
  <c r="H215" i="2" s="1"/>
  <c r="F214" i="2"/>
  <c r="H214" i="2" s="1"/>
  <c r="F213" i="2"/>
  <c r="H213" i="2" s="1"/>
  <c r="F212" i="2"/>
  <c r="H212" i="2" s="1"/>
  <c r="F211" i="2"/>
  <c r="H211" i="2" s="1"/>
  <c r="F210" i="2"/>
  <c r="H210" i="2" s="1"/>
  <c r="F209" i="2"/>
  <c r="H209" i="2" s="1"/>
  <c r="F208" i="2"/>
  <c r="H208" i="2" s="1"/>
  <c r="F207" i="2"/>
  <c r="H207" i="2" s="1"/>
  <c r="F206" i="2"/>
  <c r="H206" i="2" s="1"/>
  <c r="F205" i="2"/>
  <c r="H205" i="2" s="1"/>
  <c r="F204" i="2"/>
  <c r="H204" i="2" s="1"/>
  <c r="F203" i="2"/>
  <c r="H203" i="2" s="1"/>
  <c r="F202" i="2"/>
  <c r="H202" i="2" s="1"/>
  <c r="F201" i="2"/>
  <c r="H201" i="2" s="1"/>
  <c r="F200" i="2"/>
  <c r="H200" i="2" s="1"/>
  <c r="F199" i="2"/>
  <c r="H199" i="2" s="1"/>
  <c r="F198" i="2"/>
  <c r="H198" i="2" s="1"/>
  <c r="F197" i="2"/>
  <c r="H197" i="2" s="1"/>
  <c r="F196" i="2"/>
  <c r="H196" i="2" s="1"/>
  <c r="F195" i="2"/>
  <c r="H195" i="2" s="1"/>
  <c r="F194" i="2"/>
  <c r="H194" i="2" s="1"/>
  <c r="F193" i="2"/>
  <c r="H193" i="2" s="1"/>
  <c r="F192" i="2"/>
  <c r="H192" i="2" s="1"/>
  <c r="F191" i="2"/>
  <c r="H191" i="2" s="1"/>
  <c r="F190" i="2"/>
  <c r="H190" i="2" s="1"/>
  <c r="F189" i="2"/>
  <c r="H189" i="2" s="1"/>
  <c r="F188" i="2"/>
  <c r="H188" i="2" s="1"/>
  <c r="F187" i="2"/>
  <c r="H187" i="2" s="1"/>
  <c r="F186" i="2"/>
  <c r="H186" i="2" s="1"/>
  <c r="F185" i="2"/>
  <c r="H185" i="2" s="1"/>
  <c r="F184" i="2"/>
  <c r="H184" i="2" s="1"/>
  <c r="F183" i="2"/>
  <c r="H183" i="2" s="1"/>
  <c r="F182" i="2"/>
  <c r="H182" i="2" s="1"/>
  <c r="F181" i="2"/>
  <c r="H181" i="2" s="1"/>
  <c r="F180" i="2"/>
  <c r="H180" i="2" s="1"/>
  <c r="F179" i="2"/>
  <c r="H179" i="2" s="1"/>
  <c r="F178" i="2"/>
  <c r="H178" i="2" s="1"/>
  <c r="F177" i="2"/>
  <c r="H177" i="2" s="1"/>
  <c r="F176" i="2"/>
  <c r="H176" i="2" s="1"/>
  <c r="F175" i="2"/>
  <c r="H175" i="2" s="1"/>
  <c r="F174" i="2"/>
  <c r="H174" i="2" s="1"/>
  <c r="F173" i="2"/>
  <c r="H173" i="2" s="1"/>
  <c r="F172" i="2"/>
  <c r="H172" i="2" s="1"/>
  <c r="F171" i="2"/>
  <c r="H171" i="2" s="1"/>
  <c r="F170" i="2"/>
  <c r="H170" i="2" s="1"/>
  <c r="F169" i="2"/>
  <c r="H169" i="2" s="1"/>
  <c r="F168" i="2"/>
  <c r="H168" i="2" s="1"/>
  <c r="F167" i="2"/>
  <c r="H167" i="2" s="1"/>
  <c r="F166" i="2"/>
  <c r="H166" i="2" s="1"/>
  <c r="F165" i="2"/>
  <c r="H165" i="2" s="1"/>
  <c r="F164" i="2"/>
  <c r="H164" i="2" s="1"/>
  <c r="F163" i="2"/>
  <c r="H163" i="2" s="1"/>
  <c r="F162" i="2"/>
  <c r="H162" i="2" s="1"/>
  <c r="F161" i="2"/>
  <c r="H161" i="2" s="1"/>
  <c r="F160" i="2"/>
  <c r="H160" i="2" s="1"/>
  <c r="F159" i="2"/>
  <c r="H159" i="2" s="1"/>
  <c r="F158" i="2"/>
  <c r="H158" i="2" s="1"/>
  <c r="F157" i="2"/>
  <c r="H157" i="2" s="1"/>
  <c r="F156" i="2"/>
  <c r="H156" i="2" s="1"/>
  <c r="F155" i="2"/>
  <c r="H155" i="2" s="1"/>
  <c r="F154" i="2"/>
  <c r="H154" i="2" s="1"/>
  <c r="F153" i="2"/>
  <c r="H153" i="2" s="1"/>
  <c r="F152" i="2"/>
  <c r="H152" i="2" s="1"/>
  <c r="F151" i="2"/>
  <c r="H151" i="2" s="1"/>
  <c r="F150" i="2"/>
  <c r="H150" i="2" s="1"/>
  <c r="F149" i="2"/>
  <c r="H149" i="2" s="1"/>
  <c r="F148" i="2"/>
  <c r="H148" i="2" s="1"/>
  <c r="F147" i="2"/>
  <c r="H147" i="2" s="1"/>
  <c r="F146" i="2"/>
  <c r="H146" i="2" s="1"/>
  <c r="F145" i="2"/>
  <c r="H145" i="2" s="1"/>
  <c r="F144" i="2"/>
  <c r="H144" i="2" s="1"/>
  <c r="F143" i="2"/>
  <c r="H143" i="2" s="1"/>
  <c r="F142" i="2"/>
  <c r="H142" i="2" s="1"/>
  <c r="F141" i="2"/>
  <c r="H141" i="2" s="1"/>
  <c r="F140" i="2"/>
  <c r="H140" i="2" s="1"/>
  <c r="F139" i="2"/>
  <c r="H139" i="2" s="1"/>
  <c r="F138" i="2"/>
  <c r="H138" i="2" s="1"/>
  <c r="F137" i="2"/>
  <c r="H137" i="2" s="1"/>
  <c r="F136" i="2"/>
  <c r="H136" i="2" s="1"/>
  <c r="F135" i="2"/>
  <c r="H135" i="2" s="1"/>
  <c r="F134" i="2"/>
  <c r="H134" i="2" s="1"/>
  <c r="F133" i="2"/>
  <c r="H133" i="2" s="1"/>
  <c r="F132" i="2"/>
  <c r="H132" i="2" s="1"/>
  <c r="F131" i="2"/>
  <c r="H131" i="2" s="1"/>
  <c r="F130" i="2"/>
  <c r="H130" i="2" s="1"/>
  <c r="F129" i="2"/>
  <c r="H129" i="2" s="1"/>
  <c r="F128" i="2"/>
  <c r="H128" i="2" s="1"/>
  <c r="F127" i="2"/>
  <c r="H127" i="2" s="1"/>
  <c r="F126" i="2"/>
  <c r="H126" i="2" s="1"/>
  <c r="F125" i="2"/>
  <c r="H125" i="2" s="1"/>
  <c r="F124" i="2"/>
  <c r="H124" i="2" s="1"/>
  <c r="F123" i="2"/>
  <c r="H123" i="2" s="1"/>
  <c r="E122" i="2"/>
  <c r="F122" i="2" s="1"/>
  <c r="H122" i="2" s="1"/>
  <c r="F121" i="2"/>
  <c r="H121" i="2" s="1"/>
  <c r="F120" i="2"/>
  <c r="H120" i="2" s="1"/>
  <c r="F119" i="2"/>
  <c r="H119" i="2" s="1"/>
  <c r="F118" i="2"/>
  <c r="H118" i="2" s="1"/>
  <c r="F117" i="2"/>
  <c r="H117" i="2" s="1"/>
  <c r="F116" i="2"/>
  <c r="H116" i="2" s="1"/>
  <c r="F115" i="2"/>
  <c r="H115" i="2" s="1"/>
  <c r="F114" i="2"/>
  <c r="H114" i="2" s="1"/>
  <c r="F113" i="2"/>
  <c r="H113" i="2" s="1"/>
  <c r="F112" i="2"/>
  <c r="H112" i="2" s="1"/>
  <c r="F111" i="2"/>
  <c r="H111" i="2" s="1"/>
  <c r="F110" i="2"/>
  <c r="H110" i="2" s="1"/>
  <c r="F109" i="2"/>
  <c r="H109" i="2" s="1"/>
  <c r="F108" i="2"/>
  <c r="H108" i="2" s="1"/>
  <c r="F107" i="2"/>
  <c r="H107" i="2" s="1"/>
  <c r="F106" i="2"/>
  <c r="H106" i="2" s="1"/>
  <c r="E105" i="2"/>
  <c r="F105" i="2" s="1"/>
  <c r="H105" i="2" s="1"/>
  <c r="F104" i="2"/>
  <c r="H104" i="2" s="1"/>
  <c r="E103" i="2"/>
  <c r="F103" i="2" s="1"/>
  <c r="H103" i="2" s="1"/>
  <c r="F102" i="2"/>
  <c r="H102" i="2" s="1"/>
  <c r="F101" i="2"/>
  <c r="H101" i="2" s="1"/>
  <c r="F100" i="2"/>
  <c r="H100" i="2" s="1"/>
  <c r="F99" i="2"/>
  <c r="H99" i="2" s="1"/>
  <c r="F98" i="2"/>
  <c r="H98" i="2" s="1"/>
  <c r="F97" i="2"/>
  <c r="H97" i="2" s="1"/>
  <c r="F96" i="2"/>
  <c r="H96" i="2" s="1"/>
  <c r="E95" i="2"/>
  <c r="F95" i="2" s="1"/>
  <c r="H95" i="2" s="1"/>
  <c r="F94" i="2"/>
  <c r="H94" i="2" s="1"/>
  <c r="F93" i="2"/>
  <c r="H93" i="2" s="1"/>
  <c r="F92" i="2"/>
  <c r="H92" i="2" s="1"/>
  <c r="F91" i="2"/>
  <c r="H91" i="2" s="1"/>
  <c r="F90" i="2"/>
  <c r="H90" i="2" s="1"/>
  <c r="F89" i="2"/>
  <c r="H89" i="2" s="1"/>
  <c r="F88" i="2"/>
  <c r="H88" i="2" s="1"/>
  <c r="E87" i="2"/>
  <c r="F87" i="2" s="1"/>
  <c r="H87" i="2" s="1"/>
  <c r="F86" i="2"/>
  <c r="H86" i="2" s="1"/>
  <c r="F85" i="2"/>
  <c r="H85" i="2" s="1"/>
  <c r="F84" i="2"/>
  <c r="H84" i="2" s="1"/>
  <c r="F83" i="2"/>
  <c r="H83" i="2" s="1"/>
  <c r="F82" i="2"/>
  <c r="H82" i="2" s="1"/>
  <c r="F81" i="2"/>
  <c r="H81" i="2" s="1"/>
  <c r="F80" i="2"/>
  <c r="H80" i="2" s="1"/>
  <c r="F79" i="2"/>
  <c r="H79" i="2" s="1"/>
  <c r="F78" i="2"/>
  <c r="H78" i="2" s="1"/>
  <c r="F77" i="2"/>
  <c r="H77" i="2" s="1"/>
  <c r="F76" i="2"/>
  <c r="H76" i="2" s="1"/>
  <c r="F75" i="2"/>
  <c r="H75" i="2" s="1"/>
  <c r="F74" i="2"/>
  <c r="H74" i="2" s="1"/>
  <c r="F73" i="2"/>
  <c r="H73" i="2" s="1"/>
  <c r="F72" i="2"/>
  <c r="H72" i="2" s="1"/>
  <c r="F71" i="2"/>
  <c r="H71" i="2" s="1"/>
  <c r="F70" i="2"/>
  <c r="H70" i="2" s="1"/>
  <c r="F69" i="2"/>
  <c r="H69" i="2" s="1"/>
  <c r="F68" i="2"/>
  <c r="H68" i="2" s="1"/>
  <c r="F67" i="2"/>
  <c r="H67" i="2" s="1"/>
  <c r="F66" i="2"/>
  <c r="H66" i="2" s="1"/>
  <c r="F65" i="2"/>
  <c r="H65" i="2" s="1"/>
  <c r="F64" i="2"/>
  <c r="H64" i="2" s="1"/>
  <c r="F63" i="2"/>
  <c r="H63" i="2" s="1"/>
  <c r="F62" i="2"/>
  <c r="H62" i="2" s="1"/>
  <c r="F61" i="2"/>
  <c r="H61" i="2" s="1"/>
  <c r="F60" i="2"/>
  <c r="H60" i="2" s="1"/>
  <c r="F59" i="2"/>
  <c r="H59" i="2" s="1"/>
  <c r="F58" i="2"/>
  <c r="H58" i="2" s="1"/>
  <c r="F57" i="2"/>
  <c r="H57" i="2" s="1"/>
  <c r="F56" i="2"/>
  <c r="H56" i="2" s="1"/>
  <c r="F55" i="2"/>
  <c r="H55" i="2" s="1"/>
  <c r="F54" i="2"/>
  <c r="H54" i="2" s="1"/>
  <c r="F53" i="2"/>
  <c r="H53" i="2" s="1"/>
  <c r="F52" i="2"/>
  <c r="H52" i="2" s="1"/>
  <c r="F51" i="2"/>
  <c r="H51" i="2" s="1"/>
  <c r="F50" i="2"/>
  <c r="H50" i="2" s="1"/>
  <c r="F49" i="2"/>
  <c r="H49" i="2" s="1"/>
  <c r="F48" i="2"/>
  <c r="H48" i="2" s="1"/>
  <c r="F47" i="2"/>
  <c r="H47" i="2" s="1"/>
  <c r="F46" i="2"/>
  <c r="H46" i="2" s="1"/>
  <c r="F45" i="2"/>
  <c r="H45" i="2" s="1"/>
  <c r="F44" i="2"/>
  <c r="H44" i="2" s="1"/>
  <c r="F43" i="2"/>
  <c r="H43" i="2" s="1"/>
  <c r="F42" i="2"/>
  <c r="H42" i="2" s="1"/>
  <c r="F41" i="2"/>
  <c r="H41" i="2" s="1"/>
  <c r="F40" i="2"/>
  <c r="H40" i="2" s="1"/>
  <c r="F39" i="2"/>
  <c r="H39" i="2" s="1"/>
  <c r="F38" i="2"/>
  <c r="H38" i="2" s="1"/>
  <c r="F37" i="2"/>
  <c r="H37" i="2" s="1"/>
  <c r="F36" i="2"/>
  <c r="H36" i="2" s="1"/>
  <c r="F35" i="2"/>
  <c r="H35" i="2" s="1"/>
  <c r="F34" i="2"/>
  <c r="H34" i="2" s="1"/>
  <c r="F33" i="2"/>
  <c r="H33" i="2" s="1"/>
  <c r="F32" i="2"/>
  <c r="H32" i="2" s="1"/>
  <c r="F31" i="2"/>
  <c r="H31" i="2" s="1"/>
  <c r="F30" i="2"/>
  <c r="H30" i="2" s="1"/>
  <c r="F29" i="2"/>
  <c r="H29" i="2" s="1"/>
  <c r="F28" i="2"/>
  <c r="H28" i="2" s="1"/>
  <c r="F27" i="2"/>
  <c r="H27" i="2" s="1"/>
  <c r="F26" i="2"/>
  <c r="H26" i="2" s="1"/>
  <c r="F25" i="2"/>
  <c r="H25" i="2" s="1"/>
  <c r="F24" i="2"/>
  <c r="H24" i="2" s="1"/>
  <c r="F23" i="2"/>
  <c r="H23" i="2" s="1"/>
  <c r="F22" i="2"/>
  <c r="H22" i="2" s="1"/>
  <c r="F21" i="2"/>
  <c r="H21" i="2" s="1"/>
  <c r="F20" i="2"/>
  <c r="H20" i="2" s="1"/>
  <c r="F19" i="2"/>
  <c r="H19" i="2" s="1"/>
  <c r="F18" i="2"/>
  <c r="H18" i="2" s="1"/>
  <c r="F17" i="2"/>
  <c r="H17" i="2" s="1"/>
  <c r="F16" i="2"/>
  <c r="H16" i="2" s="1"/>
  <c r="F15" i="2"/>
  <c r="H15" i="2" s="1"/>
  <c r="F14" i="2"/>
  <c r="H14" i="2" s="1"/>
  <c r="F13" i="2"/>
  <c r="H13" i="2" s="1"/>
  <c r="F12" i="2"/>
  <c r="H12" i="2" s="1"/>
  <c r="F11" i="2"/>
  <c r="H11" i="2" s="1"/>
  <c r="F10" i="2"/>
  <c r="H10" i="2" s="1"/>
  <c r="F9" i="2"/>
  <c r="H9" i="2" s="1"/>
  <c r="F8" i="2"/>
  <c r="H8" i="2" s="1"/>
  <c r="F7" i="2"/>
  <c r="H7" i="2" s="1"/>
  <c r="F6" i="2"/>
  <c r="H6" i="2" s="1"/>
  <c r="F5" i="2"/>
  <c r="H5" i="2" s="1"/>
  <c r="F4" i="2"/>
  <c r="F209" i="4" l="1"/>
  <c r="F86" i="4"/>
  <c r="H86" i="4" s="1"/>
  <c r="H209" i="4" s="1"/>
  <c r="L212" i="4" s="1"/>
  <c r="E209" i="3"/>
  <c r="F240" i="2"/>
  <c r="H4" i="2"/>
  <c r="H240" i="2" s="1"/>
  <c r="F86" i="3"/>
  <c r="H86" i="3" s="1"/>
  <c r="H209" i="3" s="1"/>
  <c r="E134" i="1"/>
  <c r="E117" i="1"/>
  <c r="E115" i="1"/>
  <c r="E107" i="1"/>
  <c r="F99" i="1"/>
  <c r="E99" i="1"/>
  <c r="L206" i="3" l="1"/>
  <c r="M206" i="3" s="1"/>
  <c r="L243" i="2"/>
  <c r="F209" i="3"/>
  <c r="K207" i="3" s="1"/>
  <c r="F232" i="1"/>
  <c r="H232" i="1" s="1"/>
  <c r="F233" i="1"/>
  <c r="H233" i="1" s="1"/>
  <c r="F234" i="1"/>
  <c r="H234" i="1" s="1"/>
  <c r="F235" i="1"/>
  <c r="H235" i="1" s="1"/>
  <c r="F236" i="1"/>
  <c r="H236" i="1" s="1"/>
  <c r="F237" i="1"/>
  <c r="H237" i="1" s="1"/>
  <c r="F238" i="1"/>
  <c r="H238" i="1" s="1"/>
  <c r="F239" i="1"/>
  <c r="H239" i="1" s="1"/>
  <c r="F240" i="1"/>
  <c r="H240" i="1" s="1"/>
  <c r="F241" i="1"/>
  <c r="H241" i="1" s="1"/>
  <c r="F242" i="1"/>
  <c r="H242" i="1" s="1"/>
  <c r="F243" i="1"/>
  <c r="H243" i="1" s="1"/>
  <c r="F244" i="1"/>
  <c r="H244" i="1" s="1"/>
  <c r="F245" i="1"/>
  <c r="H245" i="1" s="1"/>
  <c r="F246" i="1"/>
  <c r="H246" i="1" s="1"/>
  <c r="F247" i="1"/>
  <c r="H247" i="1" s="1"/>
  <c r="F248" i="1"/>
  <c r="H248" i="1" s="1"/>
  <c r="F249" i="1"/>
  <c r="H249" i="1" s="1"/>
  <c r="F250" i="1"/>
  <c r="H250" i="1" s="1"/>
  <c r="F6" i="1"/>
  <c r="H6" i="1" s="1"/>
  <c r="F7" i="1"/>
  <c r="H7" i="1" s="1"/>
  <c r="F8" i="1"/>
  <c r="H8" i="1" s="1"/>
  <c r="F9" i="1"/>
  <c r="H9" i="1" s="1"/>
  <c r="F10" i="1"/>
  <c r="H10" i="1" s="1"/>
  <c r="F11" i="1"/>
  <c r="H11" i="1" s="1"/>
  <c r="F12" i="1"/>
  <c r="H12" i="1" s="1"/>
  <c r="F13" i="1"/>
  <c r="H13" i="1" s="1"/>
  <c r="F14" i="1"/>
  <c r="H14" i="1" s="1"/>
  <c r="F15" i="1"/>
  <c r="H15" i="1" s="1"/>
  <c r="F16" i="1"/>
  <c r="H16" i="1" s="1"/>
  <c r="F17" i="1"/>
  <c r="H17" i="1" s="1"/>
  <c r="F18" i="1"/>
  <c r="H18" i="1" s="1"/>
  <c r="F19" i="1"/>
  <c r="H19" i="1" s="1"/>
  <c r="F20" i="1"/>
  <c r="H20" i="1" s="1"/>
  <c r="F21" i="1"/>
  <c r="H21" i="1" s="1"/>
  <c r="F22" i="1"/>
  <c r="H22"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2" i="1"/>
  <c r="H42" i="1" s="1"/>
  <c r="F43" i="1"/>
  <c r="H43" i="1" s="1"/>
  <c r="F44" i="1"/>
  <c r="H44" i="1" s="1"/>
  <c r="F45" i="1"/>
  <c r="H45" i="1" s="1"/>
  <c r="F46" i="1"/>
  <c r="H46" i="1" s="1"/>
  <c r="F47" i="1"/>
  <c r="H47" i="1" s="1"/>
  <c r="F48" i="1"/>
  <c r="H48" i="1" s="1"/>
  <c r="F49" i="1"/>
  <c r="H49" i="1" s="1"/>
  <c r="F50" i="1"/>
  <c r="H50" i="1" s="1"/>
  <c r="F51" i="1"/>
  <c r="H51" i="1" s="1"/>
  <c r="F52" i="1"/>
  <c r="H52" i="1" s="1"/>
  <c r="F53" i="1"/>
  <c r="H53" i="1" s="1"/>
  <c r="F54" i="1"/>
  <c r="H54" i="1" s="1"/>
  <c r="F55" i="1"/>
  <c r="H55" i="1" s="1"/>
  <c r="F56" i="1"/>
  <c r="H56" i="1" s="1"/>
  <c r="F57" i="1"/>
  <c r="H57" i="1" s="1"/>
  <c r="F58" i="1"/>
  <c r="H58" i="1" s="1"/>
  <c r="F59" i="1"/>
  <c r="H59" i="1" s="1"/>
  <c r="F60" i="1"/>
  <c r="H60" i="1" s="1"/>
  <c r="F61" i="1"/>
  <c r="H61" i="1" s="1"/>
  <c r="F62" i="1"/>
  <c r="H62" i="1" s="1"/>
  <c r="F63" i="1"/>
  <c r="H63" i="1" s="1"/>
  <c r="F64" i="1"/>
  <c r="H64" i="1" s="1"/>
  <c r="F65" i="1"/>
  <c r="H65" i="1" s="1"/>
  <c r="F66" i="1"/>
  <c r="H66" i="1" s="1"/>
  <c r="F67" i="1"/>
  <c r="H67" i="1" s="1"/>
  <c r="F68" i="1"/>
  <c r="H68" i="1" s="1"/>
  <c r="F69" i="1"/>
  <c r="H69" i="1" s="1"/>
  <c r="F70" i="1"/>
  <c r="H70" i="1" s="1"/>
  <c r="F71" i="1"/>
  <c r="H71" i="1" s="1"/>
  <c r="F72" i="1"/>
  <c r="H72" i="1" s="1"/>
  <c r="F73" i="1"/>
  <c r="H73" i="1" s="1"/>
  <c r="F74" i="1"/>
  <c r="H74" i="1" s="1"/>
  <c r="F75" i="1"/>
  <c r="H75" i="1" s="1"/>
  <c r="F76" i="1"/>
  <c r="H76" i="1" s="1"/>
  <c r="F77" i="1"/>
  <c r="H77" i="1" s="1"/>
  <c r="F78" i="1"/>
  <c r="H78" i="1" s="1"/>
  <c r="F79" i="1"/>
  <c r="H79" i="1" s="1"/>
  <c r="F80" i="1"/>
  <c r="H80" i="1" s="1"/>
  <c r="F81" i="1"/>
  <c r="H81" i="1" s="1"/>
  <c r="F82" i="1"/>
  <c r="H82" i="1" s="1"/>
  <c r="F83" i="1"/>
  <c r="H83" i="1" s="1"/>
  <c r="F84" i="1"/>
  <c r="H84" i="1" s="1"/>
  <c r="F85" i="1"/>
  <c r="H85" i="1" s="1"/>
  <c r="F86" i="1"/>
  <c r="H86" i="1" s="1"/>
  <c r="F87" i="1"/>
  <c r="H87" i="1" s="1"/>
  <c r="F88" i="1"/>
  <c r="H88" i="1" s="1"/>
  <c r="F89" i="1"/>
  <c r="H89" i="1" s="1"/>
  <c r="F90" i="1"/>
  <c r="H90" i="1" s="1"/>
  <c r="F91" i="1"/>
  <c r="H91" i="1" s="1"/>
  <c r="F92" i="1"/>
  <c r="H92" i="1" s="1"/>
  <c r="F93" i="1"/>
  <c r="H93" i="1" s="1"/>
  <c r="F94" i="1"/>
  <c r="H94" i="1" s="1"/>
  <c r="F95" i="1"/>
  <c r="H95" i="1" s="1"/>
  <c r="F96" i="1"/>
  <c r="H96" i="1" s="1"/>
  <c r="F97" i="1"/>
  <c r="H97" i="1" s="1"/>
  <c r="F98" i="1"/>
  <c r="H98" i="1" s="1"/>
  <c r="H99" i="1"/>
  <c r="F100" i="1"/>
  <c r="H100" i="1" s="1"/>
  <c r="F101" i="1"/>
  <c r="H101" i="1" s="1"/>
  <c r="F102" i="1"/>
  <c r="H102" i="1" s="1"/>
  <c r="F103" i="1"/>
  <c r="H103" i="1" s="1"/>
  <c r="F104" i="1"/>
  <c r="H104" i="1" s="1"/>
  <c r="F105" i="1"/>
  <c r="H105" i="1" s="1"/>
  <c r="F106" i="1"/>
  <c r="H106" i="1" s="1"/>
  <c r="F107" i="1"/>
  <c r="H107" i="1" s="1"/>
  <c r="F108" i="1"/>
  <c r="H108" i="1" s="1"/>
  <c r="F109" i="1"/>
  <c r="H109" i="1" s="1"/>
  <c r="F110" i="1"/>
  <c r="H110" i="1" s="1"/>
  <c r="F111" i="1"/>
  <c r="H111" i="1" s="1"/>
  <c r="F112" i="1"/>
  <c r="H112" i="1" s="1"/>
  <c r="F113" i="1"/>
  <c r="H113" i="1" s="1"/>
  <c r="F114" i="1"/>
  <c r="H114" i="1" s="1"/>
  <c r="F115" i="1"/>
  <c r="H115" i="1" s="1"/>
  <c r="F116" i="1"/>
  <c r="H116" i="1" s="1"/>
  <c r="F117" i="1"/>
  <c r="H117" i="1" s="1"/>
  <c r="F118" i="1"/>
  <c r="H118" i="1" s="1"/>
  <c r="F119" i="1"/>
  <c r="H119" i="1" s="1"/>
  <c r="F120" i="1"/>
  <c r="H120" i="1" s="1"/>
  <c r="F121" i="1"/>
  <c r="H121" i="1" s="1"/>
  <c r="F122" i="1"/>
  <c r="H122" i="1" s="1"/>
  <c r="F123" i="1"/>
  <c r="H123" i="1" s="1"/>
  <c r="F124" i="1"/>
  <c r="H124" i="1" s="1"/>
  <c r="F125" i="1"/>
  <c r="H125" i="1" s="1"/>
  <c r="F126" i="1"/>
  <c r="H126" i="1" s="1"/>
  <c r="F127" i="1"/>
  <c r="H127" i="1" s="1"/>
  <c r="F128" i="1"/>
  <c r="H128" i="1" s="1"/>
  <c r="F129" i="1"/>
  <c r="H129" i="1" s="1"/>
  <c r="F130" i="1"/>
  <c r="H130" i="1" s="1"/>
  <c r="F131" i="1"/>
  <c r="H131" i="1" s="1"/>
  <c r="F132" i="1"/>
  <c r="H132" i="1" s="1"/>
  <c r="F133" i="1"/>
  <c r="H133" i="1" s="1"/>
  <c r="F134" i="1"/>
  <c r="H134" i="1" s="1"/>
  <c r="F135" i="1"/>
  <c r="H135" i="1" s="1"/>
  <c r="F136" i="1"/>
  <c r="H136" i="1" s="1"/>
  <c r="F137" i="1"/>
  <c r="H137" i="1" s="1"/>
  <c r="F138" i="1"/>
  <c r="H138" i="1" s="1"/>
  <c r="F139" i="1"/>
  <c r="H139" i="1" s="1"/>
  <c r="F140" i="1"/>
  <c r="H140" i="1" s="1"/>
  <c r="F141" i="1"/>
  <c r="H141" i="1" s="1"/>
  <c r="F142" i="1"/>
  <c r="H142" i="1" s="1"/>
  <c r="F143" i="1"/>
  <c r="H143" i="1" s="1"/>
  <c r="F144" i="1"/>
  <c r="H144" i="1" s="1"/>
  <c r="F145" i="1"/>
  <c r="H145" i="1" s="1"/>
  <c r="F146" i="1"/>
  <c r="H146" i="1" s="1"/>
  <c r="F147" i="1"/>
  <c r="H147" i="1" s="1"/>
  <c r="F148" i="1"/>
  <c r="H148" i="1" s="1"/>
  <c r="F149" i="1"/>
  <c r="H149" i="1" s="1"/>
  <c r="F150" i="1"/>
  <c r="H150" i="1" s="1"/>
  <c r="F151" i="1"/>
  <c r="H151" i="1" s="1"/>
  <c r="F152" i="1"/>
  <c r="H152" i="1" s="1"/>
  <c r="F153" i="1"/>
  <c r="H153" i="1" s="1"/>
  <c r="F154" i="1"/>
  <c r="H154" i="1" s="1"/>
  <c r="F155" i="1"/>
  <c r="H155" i="1" s="1"/>
  <c r="F156" i="1"/>
  <c r="H156" i="1" s="1"/>
  <c r="F157" i="1"/>
  <c r="H157" i="1" s="1"/>
  <c r="F158" i="1"/>
  <c r="H158" i="1" s="1"/>
  <c r="F159" i="1"/>
  <c r="H159" i="1" s="1"/>
  <c r="F160" i="1"/>
  <c r="H160" i="1" s="1"/>
  <c r="F161" i="1"/>
  <c r="H161" i="1" s="1"/>
  <c r="F162" i="1"/>
  <c r="H162" i="1" s="1"/>
  <c r="F163" i="1"/>
  <c r="H163" i="1" s="1"/>
  <c r="F164" i="1"/>
  <c r="H164" i="1" s="1"/>
  <c r="F165" i="1"/>
  <c r="H165" i="1" s="1"/>
  <c r="F166" i="1"/>
  <c r="H166" i="1" s="1"/>
  <c r="F167" i="1"/>
  <c r="H167" i="1" s="1"/>
  <c r="F168" i="1"/>
  <c r="H168" i="1" s="1"/>
  <c r="F169" i="1"/>
  <c r="H169" i="1" s="1"/>
  <c r="F170" i="1"/>
  <c r="H170" i="1" s="1"/>
  <c r="F171" i="1"/>
  <c r="H171" i="1" s="1"/>
  <c r="F172" i="1"/>
  <c r="H172" i="1" s="1"/>
  <c r="F173" i="1"/>
  <c r="H173" i="1" s="1"/>
  <c r="F174" i="1"/>
  <c r="H174" i="1" s="1"/>
  <c r="F175" i="1"/>
  <c r="H175" i="1" s="1"/>
  <c r="F176" i="1"/>
  <c r="H176" i="1" s="1"/>
  <c r="F177" i="1"/>
  <c r="H177" i="1" s="1"/>
  <c r="F178" i="1"/>
  <c r="H178" i="1" s="1"/>
  <c r="F179" i="1"/>
  <c r="H179" i="1" s="1"/>
  <c r="F180" i="1"/>
  <c r="H180" i="1" s="1"/>
  <c r="F181" i="1"/>
  <c r="H181" i="1" s="1"/>
  <c r="F182" i="1"/>
  <c r="H182" i="1" s="1"/>
  <c r="F183" i="1"/>
  <c r="H183" i="1" s="1"/>
  <c r="F184" i="1"/>
  <c r="H184" i="1" s="1"/>
  <c r="F185" i="1"/>
  <c r="H185" i="1" s="1"/>
  <c r="F186" i="1"/>
  <c r="H186" i="1" s="1"/>
  <c r="F187" i="1"/>
  <c r="H187" i="1" s="1"/>
  <c r="F188" i="1"/>
  <c r="H188" i="1" s="1"/>
  <c r="F189" i="1"/>
  <c r="H189" i="1" s="1"/>
  <c r="F190" i="1"/>
  <c r="H190" i="1" s="1"/>
  <c r="F191" i="1"/>
  <c r="H191" i="1" s="1"/>
  <c r="F192" i="1"/>
  <c r="H192" i="1" s="1"/>
  <c r="F193" i="1"/>
  <c r="H193" i="1" s="1"/>
  <c r="F194" i="1"/>
  <c r="H194" i="1" s="1"/>
  <c r="F195" i="1"/>
  <c r="H195" i="1" s="1"/>
  <c r="F196" i="1"/>
  <c r="H196" i="1" s="1"/>
  <c r="F197" i="1"/>
  <c r="H197" i="1" s="1"/>
  <c r="F198" i="1"/>
  <c r="H198" i="1" s="1"/>
  <c r="F199" i="1"/>
  <c r="H199" i="1" s="1"/>
  <c r="F200" i="1"/>
  <c r="H200" i="1" s="1"/>
  <c r="F201" i="1"/>
  <c r="H201" i="1" s="1"/>
  <c r="F202" i="1"/>
  <c r="H202" i="1" s="1"/>
  <c r="F203" i="1"/>
  <c r="H203" i="1" s="1"/>
  <c r="F204" i="1"/>
  <c r="H204" i="1" s="1"/>
  <c r="F205" i="1"/>
  <c r="H205" i="1" s="1"/>
  <c r="F206" i="1"/>
  <c r="H206" i="1" s="1"/>
  <c r="F207" i="1"/>
  <c r="H207" i="1" s="1"/>
  <c r="F208" i="1"/>
  <c r="H208" i="1" s="1"/>
  <c r="F209" i="1"/>
  <c r="H209" i="1" s="1"/>
  <c r="F210" i="1"/>
  <c r="H210" i="1" s="1"/>
  <c r="F211" i="1"/>
  <c r="H211" i="1" s="1"/>
  <c r="F212" i="1"/>
  <c r="H212" i="1" s="1"/>
  <c r="F213" i="1"/>
  <c r="H213" i="1" s="1"/>
  <c r="F214" i="1"/>
  <c r="H214" i="1" s="1"/>
  <c r="F215" i="1"/>
  <c r="H215" i="1" s="1"/>
  <c r="F216" i="1"/>
  <c r="H216" i="1" s="1"/>
  <c r="F217" i="1"/>
  <c r="H217" i="1" s="1"/>
  <c r="F218" i="1"/>
  <c r="H218" i="1" s="1"/>
  <c r="F219" i="1"/>
  <c r="H219" i="1" s="1"/>
  <c r="F220" i="1"/>
  <c r="H220" i="1" s="1"/>
  <c r="F221" i="1"/>
  <c r="H221" i="1" s="1"/>
  <c r="F222" i="1"/>
  <c r="H222" i="1" s="1"/>
  <c r="F223" i="1"/>
  <c r="H223" i="1" s="1"/>
  <c r="F224" i="1"/>
  <c r="H224" i="1" s="1"/>
  <c r="F225" i="1"/>
  <c r="H225" i="1" s="1"/>
  <c r="F226" i="1"/>
  <c r="H226" i="1" s="1"/>
  <c r="F227" i="1"/>
  <c r="H227" i="1" s="1"/>
  <c r="F228" i="1"/>
  <c r="H228" i="1" s="1"/>
  <c r="F229" i="1"/>
  <c r="H229" i="1" s="1"/>
  <c r="F230" i="1"/>
  <c r="H230" i="1" s="1"/>
  <c r="F231" i="1"/>
  <c r="H231" i="1" s="1"/>
  <c r="F251" i="1"/>
  <c r="H251" i="1" s="1"/>
  <c r="F5" i="1"/>
  <c r="H5" i="1" s="1"/>
  <c r="M208" i="3" l="1"/>
  <c r="M207" i="3"/>
  <c r="H252" i="1"/>
  <c r="F252" i="1"/>
  <c r="E252" i="1"/>
</calcChain>
</file>

<file path=xl/sharedStrings.xml><?xml version="1.0" encoding="utf-8"?>
<sst xmlns="http://schemas.openxmlformats.org/spreadsheetml/2006/main" count="2453" uniqueCount="307">
  <si>
    <t>ISGEC HEAVY ENGINEERING LIMITED, YAMUNA NAGAR</t>
  </si>
  <si>
    <t>S. No.</t>
  </si>
  <si>
    <t>Name of Building</t>
  </si>
  <si>
    <t>Type of Structure</t>
  </si>
  <si>
    <t>Total covered Area ( Sq. Mtr.)</t>
  </si>
  <si>
    <t>SSM Sugar Mill Godown 1</t>
  </si>
  <si>
    <t>SSM Sugar Mill Godown 2</t>
  </si>
  <si>
    <t>SSM Sugar Mill Godown 3</t>
  </si>
  <si>
    <t>SSM Sugar Mill Godown 4</t>
  </si>
  <si>
    <t>SSM Sugar Mill Godown 5</t>
  </si>
  <si>
    <t>Pressure Valve- 1</t>
  </si>
  <si>
    <t>Pressure Valve- 2</t>
  </si>
  <si>
    <t>Pressure Valve- 3</t>
  </si>
  <si>
    <t>Pressure Valve- 4</t>
  </si>
  <si>
    <t>Pressure Valve- 5</t>
  </si>
  <si>
    <t>Pressure Valve- 6</t>
  </si>
  <si>
    <t>New Assembly</t>
  </si>
  <si>
    <t>Security Post 1</t>
  </si>
  <si>
    <t>Sira Tank</t>
  </si>
  <si>
    <t>Foundation</t>
  </si>
  <si>
    <t>Water Treatment Plant</t>
  </si>
  <si>
    <t>SSM Water Treatment Plant 1</t>
  </si>
  <si>
    <t>SSM Water Treatment Plant 2</t>
  </si>
  <si>
    <t>Proposed Gas Cylinder Godown</t>
  </si>
  <si>
    <t>Gas Cylinder Godown 1</t>
  </si>
  <si>
    <t>Gas Cylinder Godown 2</t>
  </si>
  <si>
    <t>New Preparation Shop</t>
  </si>
  <si>
    <t>Preparation Shop</t>
  </si>
  <si>
    <t>Iron Store</t>
  </si>
  <si>
    <t>Pipe Shop</t>
  </si>
  <si>
    <t>New Tube Shop 1</t>
  </si>
  <si>
    <t>New Tube Shop 2</t>
  </si>
  <si>
    <t>Pipe Shop - 2</t>
  </si>
  <si>
    <t>Container Shop</t>
  </si>
  <si>
    <t>Container Paint Shop</t>
  </si>
  <si>
    <t>Old Fabrication (MBD Shop-1)</t>
  </si>
  <si>
    <t xml:space="preserve">Old Fabrication   </t>
  </si>
  <si>
    <t>Foundary Shop 1</t>
  </si>
  <si>
    <t>Foundary Shop 2</t>
  </si>
  <si>
    <t>Foundary Shop 3</t>
  </si>
  <si>
    <t>Foundary Shop 4</t>
  </si>
  <si>
    <t>Foundary Shop 5</t>
  </si>
  <si>
    <t>Foundary Office</t>
  </si>
  <si>
    <t>Foundary Shop Office</t>
  </si>
  <si>
    <t>Shed</t>
  </si>
  <si>
    <t>Open</t>
  </si>
  <si>
    <t>RCC</t>
  </si>
  <si>
    <t>SS</t>
  </si>
  <si>
    <t>RCC G+F</t>
  </si>
  <si>
    <t>MBD New Shop 1</t>
  </si>
  <si>
    <t>MBD New Shop 2</t>
  </si>
  <si>
    <t>MBD Office</t>
  </si>
  <si>
    <t>MBD Yard</t>
  </si>
  <si>
    <t>Toilet 1</t>
  </si>
  <si>
    <t>Toilet 2</t>
  </si>
  <si>
    <t>Toilet 3</t>
  </si>
  <si>
    <t>Toilet 4</t>
  </si>
  <si>
    <t>Toilet 5</t>
  </si>
  <si>
    <t>Toilet 6</t>
  </si>
  <si>
    <t>Toilet 7</t>
  </si>
  <si>
    <t>Toilet 8</t>
  </si>
  <si>
    <t>Toilet 9</t>
  </si>
  <si>
    <t>Toilet 10</t>
  </si>
  <si>
    <t>Toilet 11</t>
  </si>
  <si>
    <t>Toilet 12</t>
  </si>
  <si>
    <t>Toilet 13</t>
  </si>
  <si>
    <t>Building 1</t>
  </si>
  <si>
    <t>Building 2</t>
  </si>
  <si>
    <t>Building 3</t>
  </si>
  <si>
    <t>Building 4</t>
  </si>
  <si>
    <t>Building 5</t>
  </si>
  <si>
    <t>Building 6</t>
  </si>
  <si>
    <t>Store 1</t>
  </si>
  <si>
    <t>Store 2</t>
  </si>
  <si>
    <t>Store 3</t>
  </si>
  <si>
    <t>Store 4</t>
  </si>
  <si>
    <t>Store 5</t>
  </si>
  <si>
    <t>Store 6</t>
  </si>
  <si>
    <t>S.S. Store</t>
  </si>
  <si>
    <t>Building Store</t>
  </si>
  <si>
    <t>DD Store</t>
  </si>
  <si>
    <t>Chemical Store</t>
  </si>
  <si>
    <t>Main Store</t>
  </si>
  <si>
    <t>Paint Store</t>
  </si>
  <si>
    <t>Fastener Store</t>
  </si>
  <si>
    <t>Shed 1</t>
  </si>
  <si>
    <t>Shed 2</t>
  </si>
  <si>
    <t>Shed 3</t>
  </si>
  <si>
    <t>Shed 4</t>
  </si>
  <si>
    <t>Shed 5</t>
  </si>
  <si>
    <t>Shed 6</t>
  </si>
  <si>
    <t>Shed 7</t>
  </si>
  <si>
    <t>Shed 8</t>
  </si>
  <si>
    <t>Shed 9</t>
  </si>
  <si>
    <t>Shed 10</t>
  </si>
  <si>
    <t>Shed 11</t>
  </si>
  <si>
    <t>Shed 12</t>
  </si>
  <si>
    <t>Shed 13</t>
  </si>
  <si>
    <t>Adda Sheds</t>
  </si>
  <si>
    <t>Ambulance Shed</t>
  </si>
  <si>
    <t>P.V.D Quality</t>
  </si>
  <si>
    <t>P.V.D Industry</t>
  </si>
  <si>
    <t>Power Control Centre</t>
  </si>
  <si>
    <t>Power House</t>
  </si>
  <si>
    <t>Power House Ped</t>
  </si>
  <si>
    <t>Canteen 1</t>
  </si>
  <si>
    <t>Canteen 2</t>
  </si>
  <si>
    <t>Canteen 3</t>
  </si>
  <si>
    <t>Canteen 4</t>
  </si>
  <si>
    <t>LPG Godown</t>
  </si>
  <si>
    <t>Gas Godown</t>
  </si>
  <si>
    <t>Cement Godown</t>
  </si>
  <si>
    <t>Blasting Room</t>
  </si>
  <si>
    <t>Painting Room</t>
  </si>
  <si>
    <t>Cobalt Room</t>
  </si>
  <si>
    <t>Meter Room</t>
  </si>
  <si>
    <t>PED Offices Extension</t>
  </si>
  <si>
    <t>X-Ray Room</t>
  </si>
  <si>
    <t>P.V.D Office</t>
  </si>
  <si>
    <t>Hall 1</t>
  </si>
  <si>
    <t>Hall 2</t>
  </si>
  <si>
    <t>IA&amp;E Office</t>
  </si>
  <si>
    <t>Accounts</t>
  </si>
  <si>
    <t>MD Office</t>
  </si>
  <si>
    <t>Office</t>
  </si>
  <si>
    <t>Commercial</t>
  </si>
  <si>
    <t>Purchase</t>
  </si>
  <si>
    <t>Tool Room</t>
  </si>
  <si>
    <t>Battery Room</t>
  </si>
  <si>
    <t>Switch Room</t>
  </si>
  <si>
    <t>Assembly Room</t>
  </si>
  <si>
    <t>Comp. With DG Set Room</t>
  </si>
  <si>
    <t>Ambulance Room</t>
  </si>
  <si>
    <t>Work Administration Offices</t>
  </si>
  <si>
    <t>Time Office</t>
  </si>
  <si>
    <t>LLOYD'D Office</t>
  </si>
  <si>
    <t>Register Office</t>
  </si>
  <si>
    <t>Dust Free Office</t>
  </si>
  <si>
    <t>R&amp;D ISGEC Office</t>
  </si>
  <si>
    <t>Office Building Electrode Issue Cabin and Toilets</t>
  </si>
  <si>
    <t>Platform 1</t>
  </si>
  <si>
    <t>Platform 2</t>
  </si>
  <si>
    <t>Platform 3</t>
  </si>
  <si>
    <t>Platform 4</t>
  </si>
  <si>
    <t>Syndicate Office 1</t>
  </si>
  <si>
    <t>Syndicate Office 2</t>
  </si>
  <si>
    <t>RCC, G+F</t>
  </si>
  <si>
    <t xml:space="preserve">RCC G  </t>
  </si>
  <si>
    <t>RCC,  G+F</t>
  </si>
  <si>
    <t>RCC,   G+F+S</t>
  </si>
  <si>
    <t>Syndicate Office 3</t>
  </si>
  <si>
    <t>State Bank</t>
  </si>
  <si>
    <t>Shop 1</t>
  </si>
  <si>
    <t>Shop 2</t>
  </si>
  <si>
    <t>Shop 3</t>
  </si>
  <si>
    <t>Lean to Machine Shop</t>
  </si>
  <si>
    <t>Punching 1</t>
  </si>
  <si>
    <t>Punching 2</t>
  </si>
  <si>
    <t>Punching 3</t>
  </si>
  <si>
    <t>Gas Plant 1</t>
  </si>
  <si>
    <t>Gas Plant 2</t>
  </si>
  <si>
    <t>Diesel Tank Storage</t>
  </si>
  <si>
    <t>Diesel Storage Site</t>
  </si>
  <si>
    <t>E Waste Site</t>
  </si>
  <si>
    <t>Common Service Deptt.</t>
  </si>
  <si>
    <t>PED Maint. Deptt.</t>
  </si>
  <si>
    <t>Inspection Deptt.</t>
  </si>
  <si>
    <t>Shipping &amp; Transport</t>
  </si>
  <si>
    <t>ADDA Transport</t>
  </si>
  <si>
    <t>Blasting Foundation</t>
  </si>
  <si>
    <t>Spot Blasting</t>
  </si>
  <si>
    <t>Shot Blasting</t>
  </si>
  <si>
    <t>Transformer Centre</t>
  </si>
  <si>
    <t>Telephone Exchange</t>
  </si>
  <si>
    <t>Air Compressor</t>
  </si>
  <si>
    <t>Container Shop Air Compressor</t>
  </si>
  <si>
    <t>MBD Power</t>
  </si>
  <si>
    <t>Reception</t>
  </si>
  <si>
    <t>Cashier</t>
  </si>
  <si>
    <t>Visitors</t>
  </si>
  <si>
    <t>Workman Shelter</t>
  </si>
  <si>
    <t>TMD Yard</t>
  </si>
  <si>
    <t>Vaccum Packing Section</t>
  </si>
  <si>
    <t>Hazardous Waste Storage Area</t>
  </si>
  <si>
    <t xml:space="preserve">Common Service  </t>
  </si>
  <si>
    <t>Automobile Workshop</t>
  </si>
  <si>
    <t>Practical Trainning Centre</t>
  </si>
  <si>
    <t>Container Loader</t>
  </si>
  <si>
    <t>Gas</t>
  </si>
  <si>
    <t>Tool Issue</t>
  </si>
  <si>
    <t>Utility</t>
  </si>
  <si>
    <t>Peer</t>
  </si>
  <si>
    <t>Common Service</t>
  </si>
  <si>
    <t>Car Parking Area</t>
  </si>
  <si>
    <t>Parking</t>
  </si>
  <si>
    <t>Cycle Stand</t>
  </si>
  <si>
    <t>Petrol Pump</t>
  </si>
  <si>
    <t>MBD Pipe Godown</t>
  </si>
  <si>
    <t>open under ground</t>
  </si>
  <si>
    <t>open</t>
  </si>
  <si>
    <t>RCC G + F - Shed</t>
  </si>
  <si>
    <t>Syndicate Office</t>
  </si>
  <si>
    <t>Store</t>
  </si>
  <si>
    <t>Shipping &amp; Transport Building</t>
  </si>
  <si>
    <t>Godown</t>
  </si>
  <si>
    <t>Welding Store</t>
  </si>
  <si>
    <t>Pattern Shop</t>
  </si>
  <si>
    <t>Cocker Room</t>
  </si>
  <si>
    <t>MBD Electrical</t>
  </si>
  <si>
    <t>Quality Office</t>
  </si>
  <si>
    <t>MBD-3</t>
  </si>
  <si>
    <t>CS/ Electrical Store</t>
  </si>
  <si>
    <t>ENDG 1st/ 2nd</t>
  </si>
  <si>
    <t>Tee Store</t>
  </si>
  <si>
    <t>Union Office</t>
  </si>
  <si>
    <t>Store 7</t>
  </si>
  <si>
    <t>Security Post 2</t>
  </si>
  <si>
    <t>Sand Plant</t>
  </si>
  <si>
    <t>IMF Plant</t>
  </si>
  <si>
    <t>Shed 14</t>
  </si>
  <si>
    <t>Security Post 3</t>
  </si>
  <si>
    <t>Security Post 4</t>
  </si>
  <si>
    <t>Security Post 5</t>
  </si>
  <si>
    <t>Tube Sheet Final Inspection Area</t>
  </si>
  <si>
    <t>Pipe Shop Planning</t>
  </si>
  <si>
    <t>Security Office</t>
  </si>
  <si>
    <t>Security Post 6</t>
  </si>
  <si>
    <t>Pipe Store</t>
  </si>
  <si>
    <t>Gas Room</t>
  </si>
  <si>
    <t>Pipe Shop Office</t>
  </si>
  <si>
    <t>Yard Office</t>
  </si>
  <si>
    <t>Security post 7</t>
  </si>
  <si>
    <t>Park 1</t>
  </si>
  <si>
    <t>Park 2</t>
  </si>
  <si>
    <t>Park 3</t>
  </si>
  <si>
    <t>Park 4</t>
  </si>
  <si>
    <t>Park 5</t>
  </si>
  <si>
    <t>Park 6</t>
  </si>
  <si>
    <t>Park 7</t>
  </si>
  <si>
    <t>Park 8</t>
  </si>
  <si>
    <t>Park 9</t>
  </si>
  <si>
    <t>Park 10</t>
  </si>
  <si>
    <t>Park 11</t>
  </si>
  <si>
    <t>Park 12</t>
  </si>
  <si>
    <t>Park 13</t>
  </si>
  <si>
    <t>Park 14</t>
  </si>
  <si>
    <t>Park 15</t>
  </si>
  <si>
    <t>Park 16</t>
  </si>
  <si>
    <t>Park 17</t>
  </si>
  <si>
    <t>Park 18</t>
  </si>
  <si>
    <t>Park 19</t>
  </si>
  <si>
    <t>Internal Roads</t>
  </si>
  <si>
    <t>Total Covered Surface Area</t>
  </si>
  <si>
    <t>Total Area (sq.ft.)</t>
  </si>
  <si>
    <t>Adopted rate (per sq.ft.)</t>
  </si>
  <si>
    <t>Weight Bridge 2</t>
  </si>
  <si>
    <t>Weight Bridge1</t>
  </si>
  <si>
    <t>Weight Bridge3</t>
  </si>
  <si>
    <t>Weight Bridge4</t>
  </si>
  <si>
    <t>Total value</t>
  </si>
  <si>
    <t>30 feet</t>
  </si>
  <si>
    <t>25 feet</t>
  </si>
  <si>
    <t>20 feet</t>
  </si>
  <si>
    <t>Depreciated Replacement Value</t>
  </si>
  <si>
    <t>Valuation of Civil / Structure of M/s. ISGEC Heavy Engineering Limited, Yamuna Nagar</t>
  </si>
  <si>
    <r>
      <t xml:space="preserve">Total covered Area                              </t>
    </r>
    <r>
      <rPr>
        <i/>
        <sz val="10"/>
        <rFont val="Calibri"/>
        <family val="2"/>
        <scheme val="minor"/>
      </rPr>
      <t>( Sq. Mtr.)</t>
    </r>
  </si>
  <si>
    <r>
      <t xml:space="preserve">Total Area </t>
    </r>
    <r>
      <rPr>
        <i/>
        <sz val="10"/>
        <rFont val="Calibri"/>
        <family val="2"/>
        <scheme val="minor"/>
      </rPr>
      <t>(sq.ft.)</t>
    </r>
  </si>
  <si>
    <r>
      <t xml:space="preserve">Adopted rate </t>
    </r>
    <r>
      <rPr>
        <i/>
        <sz val="10"/>
        <rFont val="Calibri"/>
        <family val="2"/>
        <scheme val="minor"/>
      </rPr>
      <t>(per sq.ft.)</t>
    </r>
  </si>
  <si>
    <t>GI sheet roof mounted on iron pillars, trusses frame structure</t>
  </si>
  <si>
    <t xml:space="preserve">Total No. Floors </t>
  </si>
  <si>
    <t>Ground</t>
  </si>
  <si>
    <t>G+1</t>
  </si>
  <si>
    <t>G+2</t>
  </si>
  <si>
    <t>RCC load bearing structure on beam column and 9" brick walls</t>
  </si>
  <si>
    <t xml:space="preserve">RCC load bearing structure on beam column and 9" brick walls on Ground &amp; GI Shed on Iron polls on First Floor </t>
  </si>
  <si>
    <t>Remarks:-</t>
  </si>
  <si>
    <t>1.All these civil structures has been pertaining to the factory located at Yamuna Nagar.</t>
  </si>
  <si>
    <t xml:space="preserve">3. No information available to us regarding the year of construction &amp; Height of the each facilities. </t>
  </si>
  <si>
    <t>2. The covered area of the each facilities has been taken from the information/ data provided by the company it self, which is also cross varified by our surveyor at the site doing sample measurment of the some structures.</t>
  </si>
  <si>
    <t>4. The Valuation of each facilities has been done on the basis of 'Depreciated Replacement Cost approach'.</t>
  </si>
  <si>
    <t>2. The company has provided us common building sheet comprised of structures of factory M/s. Saraswati Sugar Mill &amp; M/s. ISGEC Heavy Engineering Limited. However, for the Valuation exercise we have strike off the buildings belongs to the company Saraswati Sugar mill from our building sheet.</t>
  </si>
  <si>
    <t>Under Ground</t>
  </si>
  <si>
    <t>1.All these civil structures has been pertaining to the factory of M/s. ISGEC Heavy Engineering Limited located at Yamuna Nagar.</t>
  </si>
  <si>
    <t>Valuation of Civil/ Structure of M/s. ISGEC Heavy Engineering Limited, Yamuna Nagar</t>
  </si>
  <si>
    <t>Civil/ Structure of M/s. ISGEC Heavy Engineering Limited, Yamuna Nagar</t>
  </si>
  <si>
    <t>Total Covered Area</t>
  </si>
  <si>
    <t>Pressure Vessel- 2</t>
  </si>
  <si>
    <t>Pressure Vessel- 3</t>
  </si>
  <si>
    <t>Pressure Vessel- 4</t>
  </si>
  <si>
    <t>Pressure Vessel- 6</t>
  </si>
  <si>
    <t>Pressure Vessel- 1</t>
  </si>
  <si>
    <t>5. There are some of the buildings whose name on the site is different from what has been mentioned in the sheet. Due to large number of buildings we couldn't corect this change and has to go by the sheet provided by the company since it was prepared in line to the Map.</t>
  </si>
  <si>
    <t>S.r No.</t>
  </si>
  <si>
    <t>Supported Document</t>
  </si>
  <si>
    <t>Area (in acre)</t>
  </si>
  <si>
    <t>Area (in sq.yds.)</t>
  </si>
  <si>
    <t>As per MOA &amp; AOA</t>
  </si>
  <si>
    <t>As per TIR</t>
  </si>
  <si>
    <t>As per Site Map</t>
  </si>
  <si>
    <t>As per Google Map</t>
  </si>
  <si>
    <t xml:space="preserve"> 2,02,785 approx.</t>
  </si>
  <si>
    <t>2,60,285.12</t>
  </si>
  <si>
    <t>4,06,753.6</t>
  </si>
  <si>
    <t>2,16,590</t>
  </si>
  <si>
    <t>Land Area Description</t>
  </si>
  <si>
    <t>6. On our request we have not got the detailed FAR from the company. There are chances that company might have capitalized few Steel structures in the Plant &amp; Machinery. At our end we have taken all the buildings &amp; steel structures in our valuation. To avoid duplicacy Bank may cross check the Building sheet mentioned in the report with that of FAR.</t>
  </si>
  <si>
    <t>Total Covered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</si>
</sst>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439]* #,##0_ ;_ [$₹-439]* \-#,##0_ ;_ [$₹-439]* &quot;-&quot;??_ ;_ @_ "/>
    <numFmt numFmtId="165" formatCode="_ [$₹-4009]\ * #,##0.00_ ;_ [$₹-4009]\ * \-#,##0.00_ ;_ [$₹-4009]\ * &quot;-&quot;??_ ;_ @_ "/>
    <numFmt numFmtId="166" formatCode="_ [$₹-439]* #,##0.00_ ;_ [$₹-439]* \-#,##0.00_ ;_ [$₹-439]* &quot;-&quot;??_ ;_ @_ "/>
  </numFmts>
  <fonts count="9" x14ac:knownFonts="1">
    <font>
      <sz val="11"/>
      <color theme="1"/>
      <name val="Calibri"/>
      <family val="2"/>
      <scheme val="minor"/>
    </font>
    <font>
      <b/>
      <sz val="11"/>
      <color theme="1"/>
      <name val="Calibri"/>
      <family val="2"/>
      <scheme val="minor"/>
    </font>
    <font>
      <b/>
      <u/>
      <sz val="11"/>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b/>
      <sz val="11"/>
      <name val="Calibri"/>
      <family val="2"/>
      <scheme val="minor"/>
    </font>
    <font>
      <i/>
      <sz val="10"/>
      <name val="Calibri"/>
      <family val="2"/>
      <scheme val="minor"/>
    </font>
    <font>
      <b/>
      <i/>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0" fillId="0" borderId="0" xfId="0" applyAlignment="1">
      <alignment vertical="top" wrapText="1"/>
    </xf>
    <xf numFmtId="0" fontId="0" fillId="0" borderId="0" xfId="0" applyAlignment="1">
      <alignment horizontal="center" vertical="top" wrapText="1"/>
    </xf>
    <xf numFmtId="0" fontId="1" fillId="0" borderId="1" xfId="0" applyFont="1" applyBorder="1" applyAlignment="1">
      <alignment horizontal="center" vertical="top" wrapText="1"/>
    </xf>
    <xf numFmtId="0" fontId="0" fillId="0" borderId="1" xfId="0" applyBorder="1" applyAlignment="1">
      <alignment horizontal="center"/>
    </xf>
    <xf numFmtId="0" fontId="0" fillId="0" borderId="0" xfId="0" applyAlignment="1">
      <alignment horizontal="center"/>
    </xf>
    <xf numFmtId="2" fontId="0" fillId="0" borderId="0" xfId="0" applyNumberFormat="1" applyAlignment="1">
      <alignment horizontal="center"/>
    </xf>
    <xf numFmtId="2" fontId="1" fillId="0" borderId="1" xfId="0" applyNumberFormat="1" applyFont="1" applyBorder="1" applyAlignment="1">
      <alignment horizontal="center" vertical="top" wrapText="1"/>
    </xf>
    <xf numFmtId="2" fontId="0" fillId="0" borderId="1" xfId="0" applyNumberFormat="1" applyBorder="1" applyAlignment="1">
      <alignment horizontal="center"/>
    </xf>
    <xf numFmtId="0" fontId="0" fillId="0" borderId="1" xfId="0" applyBorder="1" applyAlignment="1">
      <alignment vertical="top" wrapText="1"/>
    </xf>
    <xf numFmtId="0" fontId="0" fillId="0" borderId="1" xfId="0"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xf>
    <xf numFmtId="2" fontId="1" fillId="0" borderId="1" xfId="0" applyNumberFormat="1" applyFont="1" applyBorder="1" applyAlignment="1">
      <alignment horizontal="center"/>
    </xf>
    <xf numFmtId="0" fontId="0" fillId="2" borderId="1" xfId="0" applyFill="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horizontal="left"/>
    </xf>
    <xf numFmtId="0" fontId="0" fillId="0" borderId="1" xfId="0" applyBorder="1"/>
    <xf numFmtId="164" fontId="0" fillId="0" borderId="1" xfId="0" applyNumberFormat="1" applyBorder="1" applyAlignment="1">
      <alignment horizontal="center"/>
    </xf>
    <xf numFmtId="164" fontId="1" fillId="0" borderId="1" xfId="0" applyNumberFormat="1" applyFont="1" applyBorder="1" applyAlignment="1">
      <alignment horizontal="center"/>
    </xf>
    <xf numFmtId="0" fontId="0" fillId="2" borderId="1" xfId="0" applyFill="1" applyBorder="1" applyAlignment="1">
      <alignment horizontal="center"/>
    </xf>
    <xf numFmtId="2" fontId="0" fillId="2" borderId="1" xfId="0" applyNumberFormat="1" applyFill="1" applyBorder="1" applyAlignment="1">
      <alignment horizontal="center"/>
    </xf>
    <xf numFmtId="164" fontId="0" fillId="2" borderId="1" xfId="0" applyNumberFormat="1" applyFill="1" applyBorder="1" applyAlignment="1">
      <alignment horizontal="center"/>
    </xf>
    <xf numFmtId="0" fontId="0" fillId="2" borderId="0" xfId="0" applyFill="1"/>
    <xf numFmtId="0" fontId="0" fillId="3" borderId="1" xfId="0" applyFill="1" applyBorder="1" applyAlignment="1">
      <alignment horizontal="center"/>
    </xf>
    <xf numFmtId="0" fontId="0" fillId="3" borderId="1" xfId="0" applyFill="1" applyBorder="1" applyAlignment="1">
      <alignment vertical="top" wrapText="1"/>
    </xf>
    <xf numFmtId="2" fontId="0" fillId="3" borderId="1" xfId="0" applyNumberFormat="1" applyFill="1" applyBorder="1" applyAlignment="1">
      <alignment horizontal="center"/>
    </xf>
    <xf numFmtId="164" fontId="0" fillId="3" borderId="1" xfId="0" applyNumberFormat="1" applyFill="1" applyBorder="1" applyAlignment="1">
      <alignment horizontal="center"/>
    </xf>
    <xf numFmtId="0" fontId="0" fillId="3" borderId="0" xfId="0" applyFill="1"/>
    <xf numFmtId="0" fontId="0" fillId="4" borderId="1" xfId="0" applyFill="1" applyBorder="1" applyAlignment="1">
      <alignment horizontal="center"/>
    </xf>
    <xf numFmtId="0" fontId="0" fillId="4" borderId="1" xfId="0" applyFill="1" applyBorder="1" applyAlignment="1">
      <alignment vertical="top" wrapText="1"/>
    </xf>
    <xf numFmtId="2" fontId="0" fillId="4" borderId="1" xfId="0" applyNumberFormat="1" applyFill="1" applyBorder="1" applyAlignment="1">
      <alignment horizontal="center"/>
    </xf>
    <xf numFmtId="164" fontId="0" fillId="4" borderId="1" xfId="0" applyNumberFormat="1" applyFill="1" applyBorder="1" applyAlignment="1">
      <alignment horizontal="center"/>
    </xf>
    <xf numFmtId="0" fontId="0" fillId="4" borderId="0" xfId="0" applyFill="1"/>
    <xf numFmtId="0" fontId="4" fillId="4" borderId="1" xfId="0" applyFont="1" applyFill="1" applyBorder="1" applyAlignment="1">
      <alignment horizontal="center"/>
    </xf>
    <xf numFmtId="0" fontId="4" fillId="4" borderId="1" xfId="0" applyFont="1" applyFill="1" applyBorder="1" applyAlignment="1">
      <alignment vertical="top" wrapText="1"/>
    </xf>
    <xf numFmtId="2" fontId="4" fillId="4" borderId="1" xfId="0" applyNumberFormat="1" applyFont="1" applyFill="1" applyBorder="1" applyAlignment="1">
      <alignment horizontal="center"/>
    </xf>
    <xf numFmtId="164" fontId="4" fillId="4" borderId="1" xfId="0" applyNumberFormat="1" applyFont="1" applyFill="1" applyBorder="1" applyAlignment="1">
      <alignment horizontal="center"/>
    </xf>
    <xf numFmtId="0" fontId="4" fillId="4" borderId="0" xfId="0" applyFont="1" applyFill="1"/>
    <xf numFmtId="0" fontId="0" fillId="4" borderId="1" xfId="0" applyFill="1" applyBorder="1" applyAlignment="1">
      <alignment horizontal="center" vertical="top" wrapText="1"/>
    </xf>
    <xf numFmtId="1" fontId="0" fillId="4" borderId="1" xfId="0" applyNumberFormat="1" applyFill="1" applyBorder="1" applyAlignment="1">
      <alignment horizontal="center"/>
    </xf>
    <xf numFmtId="164" fontId="0" fillId="4" borderId="1" xfId="0" applyNumberFormat="1" applyFill="1" applyBorder="1" applyAlignment="1"/>
    <xf numFmtId="0" fontId="6" fillId="5" borderId="1" xfId="0" applyFont="1" applyFill="1" applyBorder="1" applyAlignment="1">
      <alignment horizontal="center" vertical="center" wrapText="1"/>
    </xf>
    <xf numFmtId="2" fontId="6" fillId="5" borderId="1" xfId="0" applyNumberFormat="1" applyFont="1" applyFill="1" applyBorder="1" applyAlignment="1">
      <alignment horizontal="center" vertical="center" wrapText="1"/>
    </xf>
    <xf numFmtId="0" fontId="6" fillId="5" borderId="1" xfId="0" quotePrefix="1"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0" fillId="3" borderId="1" xfId="0" applyFill="1" applyBorder="1" applyAlignment="1">
      <alignment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2" fontId="0" fillId="0" borderId="0" xfId="0" applyNumberFormat="1" applyAlignment="1">
      <alignment horizontal="center" vertical="center"/>
    </xf>
    <xf numFmtId="2" fontId="0" fillId="0" borderId="1" xfId="0" applyNumberFormat="1" applyBorder="1" applyAlignment="1">
      <alignment horizontal="center" vertical="center"/>
    </xf>
    <xf numFmtId="2"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0" fillId="2" borderId="1" xfId="0" applyFill="1" applyBorder="1" applyAlignment="1">
      <alignment horizontal="center" vertical="center"/>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0" xfId="0" applyAlignment="1">
      <alignment horizontal="left" vertical="center" wrapText="1"/>
    </xf>
    <xf numFmtId="0" fontId="6" fillId="5"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4"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1" fillId="0" borderId="1" xfId="0" applyFont="1" applyBorder="1" applyAlignment="1">
      <alignment horizontal="left" vertical="center" wrapText="1"/>
    </xf>
    <xf numFmtId="165" fontId="0" fillId="2"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2" fontId="4" fillId="4" borderId="1" xfId="0" applyNumberFormat="1" applyFont="1" applyFill="1" applyBorder="1" applyAlignment="1">
      <alignment horizontal="center" vertical="center"/>
    </xf>
    <xf numFmtId="2" fontId="0" fillId="4"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0" xfId="0" applyFill="1"/>
    <xf numFmtId="164" fontId="0" fillId="2" borderId="1" xfId="0" applyNumberFormat="1" applyFill="1" applyBorder="1" applyAlignment="1">
      <alignment horizontal="center" vertical="center"/>
    </xf>
    <xf numFmtId="166" fontId="0" fillId="0" borderId="0" xfId="0" applyNumberFormat="1"/>
    <xf numFmtId="164" fontId="0" fillId="0" borderId="1" xfId="0" applyNumberFormat="1" applyFill="1" applyBorder="1" applyAlignment="1">
      <alignment horizontal="center" vertical="center"/>
    </xf>
    <xf numFmtId="0" fontId="4" fillId="0" borderId="1" xfId="0" applyFont="1" applyFill="1" applyBorder="1" applyAlignment="1">
      <alignment horizontal="left" vertical="center" wrapText="1"/>
    </xf>
    <xf numFmtId="2" fontId="4" fillId="0" borderId="1" xfId="0" applyNumberFormat="1" applyFont="1" applyFill="1" applyBorder="1" applyAlignment="1">
      <alignment horizontal="center" vertical="center"/>
    </xf>
    <xf numFmtId="0" fontId="4" fillId="0" borderId="0" xfId="0" applyFont="1" applyFill="1"/>
    <xf numFmtId="0" fontId="0" fillId="0" borderId="0" xfId="0" applyAlignment="1">
      <alignment wrapText="1"/>
    </xf>
    <xf numFmtId="166" fontId="0" fillId="0" borderId="0" xfId="0" applyNumberFormat="1" applyAlignment="1">
      <alignment wrapText="1"/>
    </xf>
    <xf numFmtId="2" fontId="1" fillId="0" borderId="8" xfId="0" applyNumberFormat="1" applyFont="1" applyBorder="1" applyAlignment="1">
      <alignment horizontal="center" vertical="center"/>
    </xf>
    <xf numFmtId="0" fontId="0" fillId="0" borderId="8" xfId="0" applyBorder="1" applyAlignment="1">
      <alignment vertical="center"/>
    </xf>
    <xf numFmtId="164" fontId="1" fillId="0" borderId="8" xfId="0" applyNumberFormat="1" applyFont="1" applyBorder="1" applyAlignment="1">
      <alignment horizontal="center" vertical="center"/>
    </xf>
    <xf numFmtId="0" fontId="0" fillId="0" borderId="1" xfId="0" applyBorder="1" applyAlignment="1">
      <alignment wrapText="1"/>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0" fillId="0" borderId="0" xfId="0" applyFill="1" applyAlignment="1">
      <alignment horizontal="center" vertical="center"/>
    </xf>
    <xf numFmtId="2" fontId="0" fillId="0" borderId="0" xfId="0" applyNumberFormat="1" applyFill="1" applyAlignment="1">
      <alignment horizontal="center" vertical="center"/>
    </xf>
    <xf numFmtId="0" fontId="0" fillId="0" borderId="0" xfId="0" applyFill="1" applyAlignment="1">
      <alignment horizontal="center" vertical="top" wrapText="1"/>
    </xf>
    <xf numFmtId="166" fontId="0" fillId="0" borderId="0" xfId="0" applyNumberFormat="1" applyFill="1"/>
    <xf numFmtId="0" fontId="1" fillId="0" borderId="1" xfId="0" applyFont="1" applyBorder="1" applyAlignment="1">
      <alignment horizontal="center" vertical="center" wrapText="1"/>
    </xf>
    <xf numFmtId="164" fontId="0" fillId="0" borderId="0" xfId="0" applyNumberFormat="1" applyFill="1"/>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8" fillId="0" borderId="1" xfId="0" applyFont="1" applyBorder="1" applyAlignment="1">
      <alignment horizontal="left" vertical="top"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0" fillId="7" borderId="1" xfId="0" applyFill="1"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2"/>
  <sheetViews>
    <sheetView workbookViewId="0">
      <selection activeCell="J11" sqref="J11"/>
    </sheetView>
  </sheetViews>
  <sheetFormatPr defaultRowHeight="15" x14ac:dyDescent="0.25"/>
  <cols>
    <col min="2" max="2" width="9.140625" style="5"/>
    <col min="3" max="3" width="31.7109375" style="1" customWidth="1"/>
    <col min="4" max="4" width="18.28515625" style="5" customWidth="1"/>
    <col min="5" max="5" width="16.5703125" style="6" customWidth="1"/>
    <col min="6" max="6" width="13.85546875" style="5" customWidth="1"/>
    <col min="7" max="7" width="12.7109375" style="5" bestFit="1" customWidth="1"/>
    <col min="8" max="8" width="18.5703125" style="5" customWidth="1"/>
  </cols>
  <sheetData>
    <row r="2" spans="2:8" x14ac:dyDescent="0.25">
      <c r="B2" s="4"/>
      <c r="C2" s="16"/>
      <c r="D2" s="16" t="s">
        <v>0</v>
      </c>
      <c r="E2" s="8"/>
      <c r="F2" s="4"/>
      <c r="G2" s="4"/>
      <c r="H2" s="4"/>
    </row>
    <row r="3" spans="2:8" x14ac:dyDescent="0.25">
      <c r="B3" s="4"/>
      <c r="C3" s="9"/>
      <c r="D3" s="4"/>
      <c r="E3" s="8"/>
      <c r="F3" s="4"/>
      <c r="G3" s="4"/>
      <c r="H3" s="4"/>
    </row>
    <row r="4" spans="2:8" s="2" customFormat="1" ht="30" customHeight="1" x14ac:dyDescent="0.25">
      <c r="B4" s="3" t="s">
        <v>1</v>
      </c>
      <c r="C4" s="3" t="s">
        <v>2</v>
      </c>
      <c r="D4" s="3" t="s">
        <v>3</v>
      </c>
      <c r="E4" s="7" t="s">
        <v>4</v>
      </c>
      <c r="F4" s="3" t="s">
        <v>253</v>
      </c>
      <c r="G4" s="3" t="s">
        <v>254</v>
      </c>
      <c r="H4" s="3" t="s">
        <v>259</v>
      </c>
    </row>
    <row r="5" spans="2:8" x14ac:dyDescent="0.25">
      <c r="B5" s="4">
        <v>1</v>
      </c>
      <c r="C5" s="15" t="s">
        <v>5</v>
      </c>
      <c r="D5" s="4" t="s">
        <v>44</v>
      </c>
      <c r="E5" s="8">
        <v>4450.53</v>
      </c>
      <c r="F5" s="4">
        <f>E5*10.764</f>
        <v>47905.504919999992</v>
      </c>
      <c r="G5" s="4"/>
      <c r="H5" s="18">
        <f t="shared" ref="H5:H69" si="0">G5*F5</f>
        <v>0</v>
      </c>
    </row>
    <row r="6" spans="2:8" x14ac:dyDescent="0.25">
      <c r="B6" s="4">
        <v>2</v>
      </c>
      <c r="C6" s="15" t="s">
        <v>6</v>
      </c>
      <c r="D6" s="4" t="s">
        <v>44</v>
      </c>
      <c r="E6" s="8">
        <v>2205.6</v>
      </c>
      <c r="F6" s="4">
        <f t="shared" ref="F6:F69" si="1">E6*10.764</f>
        <v>23741.078399999999</v>
      </c>
      <c r="G6" s="4"/>
      <c r="H6" s="18">
        <f t="shared" si="0"/>
        <v>0</v>
      </c>
    </row>
    <row r="7" spans="2:8" x14ac:dyDescent="0.25">
      <c r="B7" s="4">
        <v>3</v>
      </c>
      <c r="C7" s="15" t="s">
        <v>7</v>
      </c>
      <c r="D7" s="4" t="s">
        <v>44</v>
      </c>
      <c r="E7" s="8">
        <v>2198.27</v>
      </c>
      <c r="F7" s="4">
        <f t="shared" si="1"/>
        <v>23662.17828</v>
      </c>
      <c r="G7" s="4"/>
      <c r="H7" s="18">
        <f t="shared" si="0"/>
        <v>0</v>
      </c>
    </row>
    <row r="8" spans="2:8" x14ac:dyDescent="0.25">
      <c r="B8" s="4">
        <v>4</v>
      </c>
      <c r="C8" s="15" t="s">
        <v>8</v>
      </c>
      <c r="D8" s="4" t="s">
        <v>44</v>
      </c>
      <c r="E8" s="8">
        <v>1820.12</v>
      </c>
      <c r="F8" s="4">
        <f t="shared" si="1"/>
        <v>19591.771679999998</v>
      </c>
      <c r="G8" s="4"/>
      <c r="H8" s="18">
        <f t="shared" si="0"/>
        <v>0</v>
      </c>
    </row>
    <row r="9" spans="2:8" x14ac:dyDescent="0.25">
      <c r="B9" s="4">
        <v>5</v>
      </c>
      <c r="C9" s="15" t="s">
        <v>9</v>
      </c>
      <c r="D9" s="4" t="s">
        <v>44</v>
      </c>
      <c r="E9" s="8">
        <v>1718.09</v>
      </c>
      <c r="F9" s="4">
        <f t="shared" si="1"/>
        <v>18493.520759999999</v>
      </c>
      <c r="G9" s="4"/>
      <c r="H9" s="18">
        <f t="shared" si="0"/>
        <v>0</v>
      </c>
    </row>
    <row r="10" spans="2:8" s="23" customFormat="1" x14ac:dyDescent="0.25">
      <c r="B10" s="20">
        <v>6</v>
      </c>
      <c r="C10" s="14" t="s">
        <v>10</v>
      </c>
      <c r="D10" s="20" t="s">
        <v>44</v>
      </c>
      <c r="E10" s="21">
        <v>2557.14</v>
      </c>
      <c r="F10" s="20">
        <f t="shared" si="1"/>
        <v>27525.054959999998</v>
      </c>
      <c r="G10" s="20">
        <v>1400</v>
      </c>
      <c r="H10" s="22">
        <f>G10*F10</f>
        <v>38535076.943999998</v>
      </c>
    </row>
    <row r="11" spans="2:8" s="23" customFormat="1" x14ac:dyDescent="0.25">
      <c r="B11" s="20">
        <v>7</v>
      </c>
      <c r="C11" s="14" t="s">
        <v>11</v>
      </c>
      <c r="D11" s="20" t="s">
        <v>44</v>
      </c>
      <c r="E11" s="21">
        <v>7656.82</v>
      </c>
      <c r="F11" s="20">
        <f t="shared" si="1"/>
        <v>82418.010479999997</v>
      </c>
      <c r="G11" s="20">
        <v>1400</v>
      </c>
      <c r="H11" s="22">
        <f t="shared" si="0"/>
        <v>115385214.67199999</v>
      </c>
    </row>
    <row r="12" spans="2:8" s="23" customFormat="1" x14ac:dyDescent="0.25">
      <c r="B12" s="20">
        <v>8</v>
      </c>
      <c r="C12" s="14" t="s">
        <v>12</v>
      </c>
      <c r="D12" s="20" t="s">
        <v>44</v>
      </c>
      <c r="E12" s="21">
        <v>5009.07</v>
      </c>
      <c r="F12" s="20">
        <f t="shared" si="1"/>
        <v>53917.629479999996</v>
      </c>
      <c r="G12" s="20">
        <v>1400</v>
      </c>
      <c r="H12" s="22">
        <f t="shared" si="0"/>
        <v>75484681.272</v>
      </c>
    </row>
    <row r="13" spans="2:8" s="23" customFormat="1" x14ac:dyDescent="0.25">
      <c r="B13" s="20">
        <v>9</v>
      </c>
      <c r="C13" s="14" t="s">
        <v>13</v>
      </c>
      <c r="D13" s="20" t="s">
        <v>44</v>
      </c>
      <c r="E13" s="21">
        <v>4220.37</v>
      </c>
      <c r="F13" s="20">
        <f t="shared" si="1"/>
        <v>45428.062679999995</v>
      </c>
      <c r="G13" s="20">
        <v>1400</v>
      </c>
      <c r="H13" s="22">
        <f t="shared" si="0"/>
        <v>63599287.751999997</v>
      </c>
    </row>
    <row r="14" spans="2:8" s="23" customFormat="1" x14ac:dyDescent="0.25">
      <c r="B14" s="20">
        <v>10</v>
      </c>
      <c r="C14" s="14" t="s">
        <v>14</v>
      </c>
      <c r="D14" s="20" t="s">
        <v>44</v>
      </c>
      <c r="E14" s="21">
        <v>1935.7</v>
      </c>
      <c r="F14" s="20">
        <f t="shared" si="1"/>
        <v>20835.874799999998</v>
      </c>
      <c r="G14" s="20">
        <v>1400</v>
      </c>
      <c r="H14" s="22">
        <f t="shared" si="0"/>
        <v>29170224.719999995</v>
      </c>
    </row>
    <row r="15" spans="2:8" s="23" customFormat="1" x14ac:dyDescent="0.25">
      <c r="B15" s="20">
        <v>11</v>
      </c>
      <c r="C15" s="14" t="s">
        <v>15</v>
      </c>
      <c r="D15" s="20" t="s">
        <v>44</v>
      </c>
      <c r="E15" s="21">
        <v>6470.3</v>
      </c>
      <c r="F15" s="20">
        <f t="shared" si="1"/>
        <v>69646.309200000003</v>
      </c>
      <c r="G15" s="20">
        <v>1400</v>
      </c>
      <c r="H15" s="22">
        <f t="shared" si="0"/>
        <v>97504832.88000001</v>
      </c>
    </row>
    <row r="16" spans="2:8" s="23" customFormat="1" x14ac:dyDescent="0.25">
      <c r="B16" s="20">
        <v>12</v>
      </c>
      <c r="C16" s="14" t="s">
        <v>16</v>
      </c>
      <c r="D16" s="20" t="s">
        <v>44</v>
      </c>
      <c r="E16" s="21">
        <v>4882.21</v>
      </c>
      <c r="F16" s="20">
        <f t="shared" si="1"/>
        <v>52552.108439999996</v>
      </c>
      <c r="G16" s="20">
        <v>1400</v>
      </c>
      <c r="H16" s="22">
        <f t="shared" si="0"/>
        <v>73572951.816</v>
      </c>
    </row>
    <row r="17" spans="2:9" x14ac:dyDescent="0.25">
      <c r="B17" s="4">
        <v>13</v>
      </c>
      <c r="C17" s="15" t="s">
        <v>256</v>
      </c>
      <c r="D17" s="4" t="s">
        <v>45</v>
      </c>
      <c r="E17" s="8">
        <v>36.99</v>
      </c>
      <c r="F17" s="4">
        <f t="shared" si="1"/>
        <v>398.16036000000003</v>
      </c>
      <c r="G17" s="17"/>
      <c r="H17" s="18">
        <f t="shared" si="0"/>
        <v>0</v>
      </c>
    </row>
    <row r="18" spans="2:9" x14ac:dyDescent="0.25">
      <c r="B18" s="4">
        <v>14</v>
      </c>
      <c r="C18" s="9" t="s">
        <v>17</v>
      </c>
      <c r="D18" s="4" t="s">
        <v>46</v>
      </c>
      <c r="E18" s="8">
        <v>15.49</v>
      </c>
      <c r="F18" s="4">
        <f t="shared" si="1"/>
        <v>166.73435999999998</v>
      </c>
      <c r="G18" s="4">
        <v>1000</v>
      </c>
      <c r="H18" s="18">
        <f t="shared" si="0"/>
        <v>166734.35999999999</v>
      </c>
    </row>
    <row r="19" spans="2:9" x14ac:dyDescent="0.25">
      <c r="B19" s="4">
        <v>15</v>
      </c>
      <c r="C19" s="15" t="s">
        <v>255</v>
      </c>
      <c r="D19" s="4"/>
      <c r="E19" s="8">
        <v>56.33</v>
      </c>
      <c r="F19" s="4">
        <f t="shared" si="1"/>
        <v>606.33611999999994</v>
      </c>
      <c r="G19" s="17"/>
      <c r="H19" s="18">
        <f t="shared" si="0"/>
        <v>0</v>
      </c>
    </row>
    <row r="20" spans="2:9" x14ac:dyDescent="0.25">
      <c r="B20" s="4">
        <v>16</v>
      </c>
      <c r="C20" s="15" t="s">
        <v>257</v>
      </c>
      <c r="D20" s="4"/>
      <c r="E20" s="8">
        <v>26.43</v>
      </c>
      <c r="F20" s="4">
        <f t="shared" si="1"/>
        <v>284.49251999999996</v>
      </c>
      <c r="G20" s="17"/>
      <c r="H20" s="18">
        <f t="shared" si="0"/>
        <v>0</v>
      </c>
    </row>
    <row r="21" spans="2:9" x14ac:dyDescent="0.25">
      <c r="B21" s="4">
        <v>17</v>
      </c>
      <c r="C21" s="15" t="s">
        <v>258</v>
      </c>
      <c r="D21" s="4"/>
      <c r="E21" s="8">
        <v>82.9</v>
      </c>
      <c r="F21" s="4">
        <f t="shared" si="1"/>
        <v>892.3356</v>
      </c>
      <c r="G21" s="17"/>
      <c r="H21" s="18">
        <f t="shared" si="0"/>
        <v>0</v>
      </c>
    </row>
    <row r="22" spans="2:9" x14ac:dyDescent="0.25">
      <c r="B22" s="4">
        <v>18</v>
      </c>
      <c r="C22" s="15" t="s">
        <v>18</v>
      </c>
      <c r="D22" s="4" t="s">
        <v>47</v>
      </c>
      <c r="E22" s="8">
        <v>584.41</v>
      </c>
      <c r="F22" s="4">
        <f t="shared" si="1"/>
        <v>6290.5892399999993</v>
      </c>
      <c r="G22" s="17"/>
      <c r="H22" s="18">
        <f t="shared" si="0"/>
        <v>0</v>
      </c>
    </row>
    <row r="23" spans="2:9" x14ac:dyDescent="0.25">
      <c r="B23" s="4">
        <v>19</v>
      </c>
      <c r="C23" s="15" t="s">
        <v>19</v>
      </c>
      <c r="D23" s="4"/>
      <c r="E23" s="8">
        <v>654.4</v>
      </c>
      <c r="F23" s="4">
        <f t="shared" si="1"/>
        <v>7043.9615999999996</v>
      </c>
      <c r="G23" s="17"/>
      <c r="H23" s="18">
        <f t="shared" si="0"/>
        <v>0</v>
      </c>
    </row>
    <row r="24" spans="2:9" x14ac:dyDescent="0.25">
      <c r="B24" s="4">
        <v>20</v>
      </c>
      <c r="C24" s="9" t="s">
        <v>20</v>
      </c>
      <c r="D24" s="4" t="s">
        <v>46</v>
      </c>
      <c r="E24" s="8">
        <v>565.45000000000005</v>
      </c>
      <c r="F24" s="4">
        <f t="shared" si="1"/>
        <v>6086.5038000000004</v>
      </c>
      <c r="G24" s="4">
        <v>1000</v>
      </c>
      <c r="H24" s="18">
        <f t="shared" si="0"/>
        <v>6086503.8000000007</v>
      </c>
    </row>
    <row r="25" spans="2:9" x14ac:dyDescent="0.25">
      <c r="B25" s="4">
        <v>21</v>
      </c>
      <c r="C25" s="10" t="s">
        <v>21</v>
      </c>
      <c r="D25" s="4" t="s">
        <v>46</v>
      </c>
      <c r="E25" s="8">
        <v>32.299999999999997</v>
      </c>
      <c r="F25" s="4">
        <f t="shared" si="1"/>
        <v>347.67719999999997</v>
      </c>
      <c r="G25" s="4">
        <v>1000</v>
      </c>
      <c r="H25" s="18">
        <f t="shared" si="0"/>
        <v>347677.19999999995</v>
      </c>
    </row>
    <row r="26" spans="2:9" x14ac:dyDescent="0.25">
      <c r="B26" s="4">
        <v>22</v>
      </c>
      <c r="C26" s="10" t="s">
        <v>22</v>
      </c>
      <c r="D26" s="4" t="s">
        <v>46</v>
      </c>
      <c r="E26" s="8">
        <v>2335.52</v>
      </c>
      <c r="F26" s="4">
        <f t="shared" si="1"/>
        <v>25139.537279999997</v>
      </c>
      <c r="G26" s="4">
        <v>1000</v>
      </c>
      <c r="H26" s="18">
        <f t="shared" si="0"/>
        <v>25139537.279999997</v>
      </c>
    </row>
    <row r="27" spans="2:9" s="38" customFormat="1" x14ac:dyDescent="0.25">
      <c r="B27" s="34">
        <v>23</v>
      </c>
      <c r="C27" s="35" t="s">
        <v>23</v>
      </c>
      <c r="D27" s="34" t="s">
        <v>44</v>
      </c>
      <c r="E27" s="36">
        <v>452.87</v>
      </c>
      <c r="F27" s="34">
        <f t="shared" si="1"/>
        <v>4874.6926800000001</v>
      </c>
      <c r="G27" s="34">
        <v>1400</v>
      </c>
      <c r="H27" s="37">
        <f t="shared" si="0"/>
        <v>6824569.7520000003</v>
      </c>
    </row>
    <row r="28" spans="2:9" s="33" customFormat="1" x14ac:dyDescent="0.25">
      <c r="B28" s="29">
        <v>24</v>
      </c>
      <c r="C28" s="30" t="s">
        <v>24</v>
      </c>
      <c r="D28" s="29" t="s">
        <v>44</v>
      </c>
      <c r="E28" s="31">
        <v>280.85000000000002</v>
      </c>
      <c r="F28" s="29">
        <f t="shared" si="1"/>
        <v>3023.0693999999999</v>
      </c>
      <c r="G28" s="29">
        <v>1400</v>
      </c>
      <c r="H28" s="32">
        <f t="shared" si="0"/>
        <v>4232297.16</v>
      </c>
    </row>
    <row r="29" spans="2:9" s="33" customFormat="1" x14ac:dyDescent="0.25">
      <c r="B29" s="29">
        <v>25</v>
      </c>
      <c r="C29" s="30" t="s">
        <v>25</v>
      </c>
      <c r="D29" s="29" t="s">
        <v>44</v>
      </c>
      <c r="E29" s="31">
        <v>173.59</v>
      </c>
      <c r="F29" s="29">
        <f t="shared" si="1"/>
        <v>1868.5227599999998</v>
      </c>
      <c r="G29" s="29">
        <v>1400</v>
      </c>
      <c r="H29" s="32">
        <f t="shared" si="0"/>
        <v>2615931.8639999996</v>
      </c>
    </row>
    <row r="30" spans="2:9" s="33" customFormat="1" x14ac:dyDescent="0.25">
      <c r="B30" s="29">
        <v>26</v>
      </c>
      <c r="C30" s="30" t="s">
        <v>26</v>
      </c>
      <c r="D30" s="29" t="s">
        <v>44</v>
      </c>
      <c r="E30" s="31">
        <v>2384.79</v>
      </c>
      <c r="F30" s="29">
        <f t="shared" si="1"/>
        <v>25669.879559999998</v>
      </c>
      <c r="G30" s="29">
        <v>1400</v>
      </c>
      <c r="H30" s="32">
        <f t="shared" si="0"/>
        <v>35937831.383999996</v>
      </c>
      <c r="I30" s="33" t="s">
        <v>261</v>
      </c>
    </row>
    <row r="31" spans="2:9" s="33" customFormat="1" x14ac:dyDescent="0.25">
      <c r="B31" s="29">
        <v>27</v>
      </c>
      <c r="C31" s="30" t="s">
        <v>27</v>
      </c>
      <c r="D31" s="29" t="s">
        <v>44</v>
      </c>
      <c r="E31" s="31">
        <v>2498.8200000000002</v>
      </c>
      <c r="F31" s="29">
        <f t="shared" si="1"/>
        <v>26897.298480000001</v>
      </c>
      <c r="G31" s="29">
        <v>1400</v>
      </c>
      <c r="H31" s="32">
        <f t="shared" si="0"/>
        <v>37656217.872000001</v>
      </c>
    </row>
    <row r="32" spans="2:9" s="28" customFormat="1" x14ac:dyDescent="0.25">
      <c r="B32" s="24">
        <v>28</v>
      </c>
      <c r="C32" s="25" t="s">
        <v>28</v>
      </c>
      <c r="D32" s="24" t="s">
        <v>44</v>
      </c>
      <c r="E32" s="26">
        <v>976.03</v>
      </c>
      <c r="F32" s="24">
        <f t="shared" si="1"/>
        <v>10505.986919999999</v>
      </c>
      <c r="G32" s="24">
        <v>1400</v>
      </c>
      <c r="H32" s="27">
        <f t="shared" si="0"/>
        <v>14708381.687999999</v>
      </c>
    </row>
    <row r="33" spans="2:10" s="33" customFormat="1" ht="25.5" customHeight="1" x14ac:dyDescent="0.25">
      <c r="B33" s="29">
        <v>29</v>
      </c>
      <c r="C33" s="30" t="s">
        <v>29</v>
      </c>
      <c r="D33" s="29" t="s">
        <v>44</v>
      </c>
      <c r="E33" s="31">
        <v>3774.13</v>
      </c>
      <c r="F33" s="29">
        <f t="shared" si="1"/>
        <v>40624.73532</v>
      </c>
      <c r="G33" s="29">
        <v>1400</v>
      </c>
      <c r="H33" s="32">
        <f t="shared" si="0"/>
        <v>56874629.447999999</v>
      </c>
      <c r="J33" s="33" t="s">
        <v>260</v>
      </c>
    </row>
    <row r="34" spans="2:10" s="33" customFormat="1" x14ac:dyDescent="0.25">
      <c r="B34" s="29">
        <v>30</v>
      </c>
      <c r="C34" s="30" t="s">
        <v>30</v>
      </c>
      <c r="D34" s="29" t="s">
        <v>44</v>
      </c>
      <c r="E34" s="31">
        <v>994.21</v>
      </c>
      <c r="F34" s="29">
        <f t="shared" si="1"/>
        <v>10701.676439999999</v>
      </c>
      <c r="G34" s="29">
        <v>1400</v>
      </c>
      <c r="H34" s="32">
        <f t="shared" si="0"/>
        <v>14982347.015999999</v>
      </c>
    </row>
    <row r="35" spans="2:10" s="33" customFormat="1" x14ac:dyDescent="0.25">
      <c r="B35" s="29">
        <v>31</v>
      </c>
      <c r="C35" s="30" t="s">
        <v>31</v>
      </c>
      <c r="D35" s="29" t="s">
        <v>44</v>
      </c>
      <c r="E35" s="31">
        <v>47.37</v>
      </c>
      <c r="F35" s="29">
        <f t="shared" si="1"/>
        <v>509.89067999999992</v>
      </c>
      <c r="G35" s="29">
        <v>1400</v>
      </c>
      <c r="H35" s="32">
        <f t="shared" si="0"/>
        <v>713846.95199999993</v>
      </c>
    </row>
    <row r="36" spans="2:10" s="28" customFormat="1" x14ac:dyDescent="0.25">
      <c r="B36" s="24">
        <v>32</v>
      </c>
      <c r="C36" s="25" t="s">
        <v>32</v>
      </c>
      <c r="D36" s="24" t="s">
        <v>44</v>
      </c>
      <c r="E36" s="26">
        <v>2712.13</v>
      </c>
      <c r="F36" s="24">
        <f t="shared" si="1"/>
        <v>29193.367320000001</v>
      </c>
      <c r="G36" s="24">
        <v>1400</v>
      </c>
      <c r="H36" s="27">
        <f t="shared" si="0"/>
        <v>40870714.248000003</v>
      </c>
    </row>
    <row r="37" spans="2:10" s="28" customFormat="1" x14ac:dyDescent="0.25">
      <c r="B37" s="24">
        <v>33</v>
      </c>
      <c r="C37" s="25" t="s">
        <v>33</v>
      </c>
      <c r="D37" s="24" t="s">
        <v>44</v>
      </c>
      <c r="E37" s="26">
        <v>1693.52</v>
      </c>
      <c r="F37" s="24">
        <f t="shared" si="1"/>
        <v>18229.049279999999</v>
      </c>
      <c r="G37" s="24">
        <v>1400</v>
      </c>
      <c r="H37" s="27">
        <f t="shared" si="0"/>
        <v>25520668.991999999</v>
      </c>
    </row>
    <row r="38" spans="2:10" s="28" customFormat="1" x14ac:dyDescent="0.25">
      <c r="B38" s="24">
        <v>34</v>
      </c>
      <c r="C38" s="25" t="s">
        <v>34</v>
      </c>
      <c r="D38" s="24" t="s">
        <v>44</v>
      </c>
      <c r="E38" s="26">
        <v>2306.39</v>
      </c>
      <c r="F38" s="24">
        <f t="shared" si="1"/>
        <v>24825.981959999997</v>
      </c>
      <c r="G38" s="24">
        <v>1400</v>
      </c>
      <c r="H38" s="27">
        <f t="shared" si="0"/>
        <v>34756374.743999995</v>
      </c>
    </row>
    <row r="39" spans="2:10" s="28" customFormat="1" x14ac:dyDescent="0.25">
      <c r="B39" s="24">
        <v>35</v>
      </c>
      <c r="C39" s="25" t="s">
        <v>35</v>
      </c>
      <c r="D39" s="24" t="s">
        <v>44</v>
      </c>
      <c r="E39" s="26">
        <v>5975.53</v>
      </c>
      <c r="F39" s="24">
        <f t="shared" si="1"/>
        <v>64320.604919999991</v>
      </c>
      <c r="G39" s="24">
        <v>1400</v>
      </c>
      <c r="H39" s="27">
        <f t="shared" si="0"/>
        <v>90048846.887999982</v>
      </c>
    </row>
    <row r="40" spans="2:10" s="33" customFormat="1" x14ac:dyDescent="0.25">
      <c r="B40" s="29">
        <v>36</v>
      </c>
      <c r="C40" s="30" t="s">
        <v>36</v>
      </c>
      <c r="D40" s="29" t="s">
        <v>44</v>
      </c>
      <c r="E40" s="31">
        <v>233.12</v>
      </c>
      <c r="F40" s="29">
        <f t="shared" si="1"/>
        <v>2509.30368</v>
      </c>
      <c r="G40" s="29">
        <v>1400</v>
      </c>
      <c r="H40" s="32">
        <f t="shared" si="0"/>
        <v>3513025.1519999998</v>
      </c>
    </row>
    <row r="41" spans="2:10" s="28" customFormat="1" x14ac:dyDescent="0.25">
      <c r="B41" s="24">
        <v>37</v>
      </c>
      <c r="C41" s="25" t="s">
        <v>37</v>
      </c>
      <c r="D41" s="24" t="s">
        <v>44</v>
      </c>
      <c r="E41" s="26">
        <v>3097.02</v>
      </c>
      <c r="F41" s="24">
        <f t="shared" si="1"/>
        <v>33336.323279999997</v>
      </c>
      <c r="G41" s="24">
        <v>1400</v>
      </c>
      <c r="H41" s="27">
        <f t="shared" si="0"/>
        <v>46670852.591999993</v>
      </c>
    </row>
    <row r="42" spans="2:10" s="28" customFormat="1" x14ac:dyDescent="0.25">
      <c r="B42" s="24">
        <v>38</v>
      </c>
      <c r="C42" s="25" t="s">
        <v>38</v>
      </c>
      <c r="D42" s="24" t="s">
        <v>44</v>
      </c>
      <c r="E42" s="26">
        <v>937.45</v>
      </c>
      <c r="F42" s="24">
        <f t="shared" si="1"/>
        <v>10090.711799999999</v>
      </c>
      <c r="G42" s="24">
        <v>1400</v>
      </c>
      <c r="H42" s="27">
        <f t="shared" si="0"/>
        <v>14126996.52</v>
      </c>
    </row>
    <row r="43" spans="2:10" s="28" customFormat="1" x14ac:dyDescent="0.25">
      <c r="B43" s="24">
        <v>39</v>
      </c>
      <c r="C43" s="25" t="s">
        <v>39</v>
      </c>
      <c r="D43" s="24" t="s">
        <v>44</v>
      </c>
      <c r="E43" s="26">
        <v>3059.64</v>
      </c>
      <c r="F43" s="24">
        <f t="shared" si="1"/>
        <v>32933.964959999998</v>
      </c>
      <c r="G43" s="24">
        <v>1400</v>
      </c>
      <c r="H43" s="27">
        <f t="shared" si="0"/>
        <v>46107550.943999998</v>
      </c>
    </row>
    <row r="44" spans="2:10" s="28" customFormat="1" x14ac:dyDescent="0.25">
      <c r="B44" s="24">
        <v>40</v>
      </c>
      <c r="C44" s="25" t="s">
        <v>40</v>
      </c>
      <c r="D44" s="24" t="s">
        <v>44</v>
      </c>
      <c r="E44" s="26">
        <v>546.16999999999996</v>
      </c>
      <c r="F44" s="24">
        <f t="shared" si="1"/>
        <v>5878.9738799999996</v>
      </c>
      <c r="G44" s="24">
        <v>1400</v>
      </c>
      <c r="H44" s="27">
        <f t="shared" si="0"/>
        <v>8230563.4319999991</v>
      </c>
    </row>
    <row r="45" spans="2:10" s="28" customFormat="1" x14ac:dyDescent="0.25">
      <c r="B45" s="24">
        <v>41</v>
      </c>
      <c r="C45" s="25" t="s">
        <v>41</v>
      </c>
      <c r="D45" s="24" t="s">
        <v>44</v>
      </c>
      <c r="E45" s="26">
        <v>2171.4299999999998</v>
      </c>
      <c r="F45" s="24">
        <f t="shared" si="1"/>
        <v>23373.272519999999</v>
      </c>
      <c r="G45" s="24">
        <v>1400</v>
      </c>
      <c r="H45" s="27">
        <f t="shared" si="0"/>
        <v>32722581.527999997</v>
      </c>
    </row>
    <row r="46" spans="2:10" x14ac:dyDescent="0.25">
      <c r="B46" s="4">
        <v>42</v>
      </c>
      <c r="C46" s="10" t="s">
        <v>42</v>
      </c>
      <c r="D46" s="4" t="s">
        <v>48</v>
      </c>
      <c r="E46" s="8">
        <v>343.32</v>
      </c>
      <c r="F46" s="4">
        <f t="shared" si="1"/>
        <v>3695.4964799999998</v>
      </c>
      <c r="G46" s="4">
        <v>1000</v>
      </c>
      <c r="H46" s="18">
        <f t="shared" si="0"/>
        <v>3695496.48</v>
      </c>
    </row>
    <row r="47" spans="2:10" s="33" customFormat="1" x14ac:dyDescent="0.25">
      <c r="B47" s="29">
        <v>43</v>
      </c>
      <c r="C47" s="30" t="s">
        <v>43</v>
      </c>
      <c r="D47" s="29" t="s">
        <v>44</v>
      </c>
      <c r="E47" s="31">
        <v>342.32</v>
      </c>
      <c r="F47" s="29">
        <f t="shared" si="1"/>
        <v>3684.7324799999997</v>
      </c>
      <c r="G47" s="29">
        <v>1400</v>
      </c>
      <c r="H47" s="32">
        <f t="shared" si="0"/>
        <v>5158625.4719999991</v>
      </c>
    </row>
    <row r="48" spans="2:10" s="28" customFormat="1" x14ac:dyDescent="0.25">
      <c r="B48" s="24">
        <v>44</v>
      </c>
      <c r="C48" s="25" t="s">
        <v>49</v>
      </c>
      <c r="D48" s="24" t="s">
        <v>44</v>
      </c>
      <c r="E48" s="26">
        <v>2603.37</v>
      </c>
      <c r="F48" s="24">
        <f t="shared" si="1"/>
        <v>28022.674679999996</v>
      </c>
      <c r="G48" s="24">
        <v>1400</v>
      </c>
      <c r="H48" s="27">
        <f t="shared" si="0"/>
        <v>39231744.551999994</v>
      </c>
    </row>
    <row r="49" spans="2:8" s="33" customFormat="1" x14ac:dyDescent="0.25">
      <c r="B49" s="29">
        <v>45</v>
      </c>
      <c r="C49" s="30" t="s">
        <v>50</v>
      </c>
      <c r="D49" s="29" t="s">
        <v>44</v>
      </c>
      <c r="E49" s="31">
        <v>371.2</v>
      </c>
      <c r="F49" s="29">
        <f t="shared" si="1"/>
        <v>3995.5967999999998</v>
      </c>
      <c r="G49" s="29">
        <v>1400</v>
      </c>
      <c r="H49" s="32">
        <f t="shared" si="0"/>
        <v>5593835.5199999996</v>
      </c>
    </row>
    <row r="50" spans="2:8" s="33" customFormat="1" x14ac:dyDescent="0.25">
      <c r="B50" s="29">
        <v>46</v>
      </c>
      <c r="C50" s="30" t="s">
        <v>51</v>
      </c>
      <c r="D50" s="29" t="s">
        <v>44</v>
      </c>
      <c r="E50" s="31">
        <v>512.77</v>
      </c>
      <c r="F50" s="29">
        <f t="shared" si="1"/>
        <v>5519.4562799999994</v>
      </c>
      <c r="G50" s="29">
        <v>1400</v>
      </c>
      <c r="H50" s="32">
        <f t="shared" si="0"/>
        <v>7727238.7919999994</v>
      </c>
    </row>
    <row r="51" spans="2:8" x14ac:dyDescent="0.25">
      <c r="B51" s="4">
        <v>47</v>
      </c>
      <c r="C51" s="10" t="s">
        <v>52</v>
      </c>
      <c r="D51" s="4" t="s">
        <v>45</v>
      </c>
      <c r="E51" s="8">
        <v>56.88</v>
      </c>
      <c r="F51" s="4">
        <f t="shared" si="1"/>
        <v>612.25631999999996</v>
      </c>
      <c r="G51" s="17"/>
      <c r="H51" s="18">
        <f t="shared" si="0"/>
        <v>0</v>
      </c>
    </row>
    <row r="52" spans="2:8" x14ac:dyDescent="0.25">
      <c r="B52" s="4">
        <v>48</v>
      </c>
      <c r="C52" s="9" t="s">
        <v>53</v>
      </c>
      <c r="D52" s="4" t="s">
        <v>46</v>
      </c>
      <c r="E52" s="8">
        <v>24.26</v>
      </c>
      <c r="F52" s="4">
        <f t="shared" si="1"/>
        <v>261.13463999999999</v>
      </c>
      <c r="G52" s="4">
        <v>1000</v>
      </c>
      <c r="H52" s="18">
        <f t="shared" si="0"/>
        <v>261134.63999999998</v>
      </c>
    </row>
    <row r="53" spans="2:8" x14ac:dyDescent="0.25">
      <c r="B53" s="4">
        <v>49</v>
      </c>
      <c r="C53" s="9" t="s">
        <v>54</v>
      </c>
      <c r="D53" s="4" t="s">
        <v>46</v>
      </c>
      <c r="E53" s="8">
        <v>17.68</v>
      </c>
      <c r="F53" s="4">
        <f t="shared" si="1"/>
        <v>190.30751999999998</v>
      </c>
      <c r="G53" s="4">
        <v>1000</v>
      </c>
      <c r="H53" s="18">
        <f t="shared" si="0"/>
        <v>190307.52</v>
      </c>
    </row>
    <row r="54" spans="2:8" x14ac:dyDescent="0.25">
      <c r="B54" s="4">
        <v>50</v>
      </c>
      <c r="C54" s="9" t="s">
        <v>55</v>
      </c>
      <c r="D54" s="4" t="s">
        <v>46</v>
      </c>
      <c r="E54" s="8">
        <v>15.21</v>
      </c>
      <c r="F54" s="4">
        <f t="shared" si="1"/>
        <v>163.72044</v>
      </c>
      <c r="G54" s="4">
        <v>1000</v>
      </c>
      <c r="H54" s="18">
        <f t="shared" si="0"/>
        <v>163720.44</v>
      </c>
    </row>
    <row r="55" spans="2:8" x14ac:dyDescent="0.25">
      <c r="B55" s="4">
        <v>51</v>
      </c>
      <c r="C55" s="9" t="s">
        <v>56</v>
      </c>
      <c r="D55" s="4" t="s">
        <v>46</v>
      </c>
      <c r="E55" s="8">
        <v>14.44</v>
      </c>
      <c r="F55" s="4">
        <f t="shared" si="1"/>
        <v>155.43215999999998</v>
      </c>
      <c r="G55" s="4">
        <v>1000</v>
      </c>
      <c r="H55" s="18">
        <f t="shared" si="0"/>
        <v>155432.15999999997</v>
      </c>
    </row>
    <row r="56" spans="2:8" x14ac:dyDescent="0.25">
      <c r="B56" s="4">
        <v>52</v>
      </c>
      <c r="C56" s="9" t="s">
        <v>57</v>
      </c>
      <c r="D56" s="4" t="s">
        <v>46</v>
      </c>
      <c r="E56" s="8">
        <v>9.4700000000000006</v>
      </c>
      <c r="F56" s="4">
        <f t="shared" si="1"/>
        <v>101.93508</v>
      </c>
      <c r="G56" s="4">
        <v>1000</v>
      </c>
      <c r="H56" s="18">
        <f t="shared" si="0"/>
        <v>101935.08</v>
      </c>
    </row>
    <row r="57" spans="2:8" x14ac:dyDescent="0.25">
      <c r="B57" s="4">
        <v>53</v>
      </c>
      <c r="C57" s="9" t="s">
        <v>58</v>
      </c>
      <c r="D57" s="4" t="s">
        <v>46</v>
      </c>
      <c r="E57" s="8">
        <v>12.81</v>
      </c>
      <c r="F57" s="4">
        <f t="shared" si="1"/>
        <v>137.88684000000001</v>
      </c>
      <c r="G57" s="4">
        <v>1000</v>
      </c>
      <c r="H57" s="18">
        <f t="shared" si="0"/>
        <v>137886.84</v>
      </c>
    </row>
    <row r="58" spans="2:8" x14ac:dyDescent="0.25">
      <c r="B58" s="4">
        <v>54</v>
      </c>
      <c r="C58" s="9" t="s">
        <v>59</v>
      </c>
      <c r="D58" s="4" t="s">
        <v>46</v>
      </c>
      <c r="E58" s="8">
        <v>18.22</v>
      </c>
      <c r="F58" s="4">
        <f t="shared" si="1"/>
        <v>196.12007999999997</v>
      </c>
      <c r="G58" s="4">
        <v>1000</v>
      </c>
      <c r="H58" s="18">
        <f t="shared" si="0"/>
        <v>196120.08</v>
      </c>
    </row>
    <row r="59" spans="2:8" x14ac:dyDescent="0.25">
      <c r="B59" s="4">
        <v>55</v>
      </c>
      <c r="C59" s="9" t="s">
        <v>60</v>
      </c>
      <c r="D59" s="4" t="s">
        <v>46</v>
      </c>
      <c r="E59" s="8">
        <v>31.54</v>
      </c>
      <c r="F59" s="4">
        <f t="shared" si="1"/>
        <v>339.49655999999999</v>
      </c>
      <c r="G59" s="4">
        <v>1000</v>
      </c>
      <c r="H59" s="18">
        <f t="shared" si="0"/>
        <v>339496.56</v>
      </c>
    </row>
    <row r="60" spans="2:8" x14ac:dyDescent="0.25">
      <c r="B60" s="4">
        <v>56</v>
      </c>
      <c r="C60" s="9" t="s">
        <v>61</v>
      </c>
      <c r="D60" s="4" t="s">
        <v>46</v>
      </c>
      <c r="E60" s="8">
        <v>10.83</v>
      </c>
      <c r="F60" s="4">
        <f t="shared" si="1"/>
        <v>116.57411999999999</v>
      </c>
      <c r="G60" s="4">
        <v>1000</v>
      </c>
      <c r="H60" s="18">
        <f t="shared" si="0"/>
        <v>116574.12</v>
      </c>
    </row>
    <row r="61" spans="2:8" x14ac:dyDescent="0.25">
      <c r="B61" s="4">
        <v>57</v>
      </c>
      <c r="C61" s="9" t="s">
        <v>62</v>
      </c>
      <c r="D61" s="4" t="s">
        <v>46</v>
      </c>
      <c r="E61" s="8">
        <v>22.57</v>
      </c>
      <c r="F61" s="4">
        <f t="shared" si="1"/>
        <v>242.94347999999999</v>
      </c>
      <c r="G61" s="4">
        <v>1000</v>
      </c>
      <c r="H61" s="18">
        <f t="shared" si="0"/>
        <v>242943.47999999998</v>
      </c>
    </row>
    <row r="62" spans="2:8" x14ac:dyDescent="0.25">
      <c r="B62" s="4">
        <v>58</v>
      </c>
      <c r="C62" s="9" t="s">
        <v>63</v>
      </c>
      <c r="D62" s="4" t="s">
        <v>46</v>
      </c>
      <c r="E62" s="8">
        <v>12.42</v>
      </c>
      <c r="F62" s="4">
        <f t="shared" si="1"/>
        <v>133.68887999999998</v>
      </c>
      <c r="G62" s="4">
        <v>1000</v>
      </c>
      <c r="H62" s="18">
        <f t="shared" si="0"/>
        <v>133688.87999999998</v>
      </c>
    </row>
    <row r="63" spans="2:8" x14ac:dyDescent="0.25">
      <c r="B63" s="4">
        <v>59</v>
      </c>
      <c r="C63" s="9" t="s">
        <v>64</v>
      </c>
      <c r="D63" s="4" t="s">
        <v>46</v>
      </c>
      <c r="E63" s="8">
        <v>18.649999999999999</v>
      </c>
      <c r="F63" s="4">
        <f t="shared" si="1"/>
        <v>200.74859999999998</v>
      </c>
      <c r="G63" s="4">
        <v>1000</v>
      </c>
      <c r="H63" s="18">
        <f t="shared" si="0"/>
        <v>200748.59999999998</v>
      </c>
    </row>
    <row r="64" spans="2:8" x14ac:dyDescent="0.25">
      <c r="B64" s="4">
        <v>60</v>
      </c>
      <c r="C64" s="9" t="s">
        <v>65</v>
      </c>
      <c r="D64" s="4" t="s">
        <v>46</v>
      </c>
      <c r="E64" s="8">
        <v>32.07</v>
      </c>
      <c r="F64" s="4">
        <f t="shared" si="1"/>
        <v>345.20148</v>
      </c>
      <c r="G64" s="4">
        <v>1000</v>
      </c>
      <c r="H64" s="18">
        <f t="shared" si="0"/>
        <v>345201.48</v>
      </c>
    </row>
    <row r="65" spans="2:8" s="33" customFormat="1" x14ac:dyDescent="0.25">
      <c r="B65" s="29">
        <v>61</v>
      </c>
      <c r="C65" s="30" t="s">
        <v>66</v>
      </c>
      <c r="D65" s="29" t="s">
        <v>44</v>
      </c>
      <c r="E65" s="31">
        <v>315.57</v>
      </c>
      <c r="F65" s="29">
        <f t="shared" si="1"/>
        <v>3396.7954799999998</v>
      </c>
      <c r="G65" s="29">
        <v>1400</v>
      </c>
      <c r="H65" s="32">
        <f t="shared" si="0"/>
        <v>4755513.6719999993</v>
      </c>
    </row>
    <row r="66" spans="2:8" s="33" customFormat="1" x14ac:dyDescent="0.25">
      <c r="B66" s="29">
        <v>62</v>
      </c>
      <c r="C66" s="30" t="s">
        <v>67</v>
      </c>
      <c r="D66" s="29" t="s">
        <v>44</v>
      </c>
      <c r="E66" s="31">
        <v>223.89</v>
      </c>
      <c r="F66" s="29">
        <f t="shared" si="1"/>
        <v>2409.9519599999999</v>
      </c>
      <c r="G66" s="29">
        <v>1400</v>
      </c>
      <c r="H66" s="32">
        <f t="shared" si="0"/>
        <v>3373932.7439999999</v>
      </c>
    </row>
    <row r="67" spans="2:8" s="33" customFormat="1" x14ac:dyDescent="0.25">
      <c r="B67" s="29">
        <v>63</v>
      </c>
      <c r="C67" s="30" t="s">
        <v>68</v>
      </c>
      <c r="D67" s="29" t="s">
        <v>44</v>
      </c>
      <c r="E67" s="31">
        <v>84.61</v>
      </c>
      <c r="F67" s="29">
        <f t="shared" si="1"/>
        <v>910.74203999999997</v>
      </c>
      <c r="G67" s="29">
        <v>1400</v>
      </c>
      <c r="H67" s="32">
        <f t="shared" si="0"/>
        <v>1275038.8559999999</v>
      </c>
    </row>
    <row r="68" spans="2:8" s="33" customFormat="1" x14ac:dyDescent="0.25">
      <c r="B68" s="29">
        <v>64</v>
      </c>
      <c r="C68" s="30" t="s">
        <v>69</v>
      </c>
      <c r="D68" s="29" t="s">
        <v>44</v>
      </c>
      <c r="E68" s="31">
        <v>11.44</v>
      </c>
      <c r="F68" s="29">
        <f t="shared" si="1"/>
        <v>123.14015999999998</v>
      </c>
      <c r="G68" s="29">
        <v>1400</v>
      </c>
      <c r="H68" s="32">
        <f t="shared" si="0"/>
        <v>172396.22399999996</v>
      </c>
    </row>
    <row r="69" spans="2:8" s="33" customFormat="1" x14ac:dyDescent="0.25">
      <c r="B69" s="29">
        <v>65</v>
      </c>
      <c r="C69" s="30" t="s">
        <v>70</v>
      </c>
      <c r="D69" s="29" t="s">
        <v>44</v>
      </c>
      <c r="E69" s="31">
        <v>31.09</v>
      </c>
      <c r="F69" s="29">
        <f t="shared" si="1"/>
        <v>334.65276</v>
      </c>
      <c r="G69" s="29">
        <v>1400</v>
      </c>
      <c r="H69" s="32">
        <f t="shared" si="0"/>
        <v>468513.864</v>
      </c>
    </row>
    <row r="70" spans="2:8" s="33" customFormat="1" x14ac:dyDescent="0.25">
      <c r="B70" s="29">
        <v>66</v>
      </c>
      <c r="C70" s="30" t="s">
        <v>71</v>
      </c>
      <c r="D70" s="29" t="s">
        <v>44</v>
      </c>
      <c r="E70" s="31">
        <v>16.5</v>
      </c>
      <c r="F70" s="29">
        <f t="shared" ref="F70:F133" si="2">E70*10.764</f>
        <v>177.60599999999999</v>
      </c>
      <c r="G70" s="29">
        <v>1400</v>
      </c>
      <c r="H70" s="32">
        <f t="shared" ref="H70:H133" si="3">G70*F70</f>
        <v>248648.4</v>
      </c>
    </row>
    <row r="71" spans="2:8" s="33" customFormat="1" x14ac:dyDescent="0.25">
      <c r="B71" s="29">
        <v>67</v>
      </c>
      <c r="C71" s="30" t="s">
        <v>72</v>
      </c>
      <c r="D71" s="29" t="s">
        <v>44</v>
      </c>
      <c r="E71" s="31">
        <v>23.82</v>
      </c>
      <c r="F71" s="29">
        <f t="shared" si="2"/>
        <v>256.39848000000001</v>
      </c>
      <c r="G71" s="29">
        <v>1400</v>
      </c>
      <c r="H71" s="32">
        <f t="shared" si="3"/>
        <v>358957.87200000003</v>
      </c>
    </row>
    <row r="72" spans="2:8" s="33" customFormat="1" x14ac:dyDescent="0.25">
      <c r="B72" s="29">
        <v>68</v>
      </c>
      <c r="C72" s="30" t="s">
        <v>73</v>
      </c>
      <c r="D72" s="29" t="s">
        <v>44</v>
      </c>
      <c r="E72" s="31">
        <v>33.74</v>
      </c>
      <c r="F72" s="29">
        <f t="shared" si="2"/>
        <v>363.17736000000002</v>
      </c>
      <c r="G72" s="29">
        <v>1400</v>
      </c>
      <c r="H72" s="32">
        <f t="shared" si="3"/>
        <v>508448.304</v>
      </c>
    </row>
    <row r="73" spans="2:8" s="33" customFormat="1" x14ac:dyDescent="0.25">
      <c r="B73" s="29">
        <v>69</v>
      </c>
      <c r="C73" s="30" t="s">
        <v>74</v>
      </c>
      <c r="D73" s="29" t="s">
        <v>44</v>
      </c>
      <c r="E73" s="31">
        <v>33.15</v>
      </c>
      <c r="F73" s="29">
        <f t="shared" si="2"/>
        <v>356.82659999999998</v>
      </c>
      <c r="G73" s="29">
        <v>1400</v>
      </c>
      <c r="H73" s="32">
        <f t="shared" si="3"/>
        <v>499557.24</v>
      </c>
    </row>
    <row r="74" spans="2:8" s="33" customFormat="1" x14ac:dyDescent="0.25">
      <c r="B74" s="29">
        <v>70</v>
      </c>
      <c r="C74" s="30" t="s">
        <v>75</v>
      </c>
      <c r="D74" s="29" t="s">
        <v>44</v>
      </c>
      <c r="E74" s="31">
        <v>27.75</v>
      </c>
      <c r="F74" s="29">
        <f t="shared" si="2"/>
        <v>298.70099999999996</v>
      </c>
      <c r="G74" s="29">
        <v>1400</v>
      </c>
      <c r="H74" s="32">
        <f t="shared" si="3"/>
        <v>418181.39999999997</v>
      </c>
    </row>
    <row r="75" spans="2:8" s="33" customFormat="1" x14ac:dyDescent="0.25">
      <c r="B75" s="29">
        <v>71</v>
      </c>
      <c r="C75" s="30" t="s">
        <v>76</v>
      </c>
      <c r="D75" s="29" t="s">
        <v>44</v>
      </c>
      <c r="E75" s="31">
        <v>35.49</v>
      </c>
      <c r="F75" s="29">
        <f t="shared" si="2"/>
        <v>382.01436000000001</v>
      </c>
      <c r="G75" s="29">
        <v>1400</v>
      </c>
      <c r="H75" s="32">
        <f t="shared" si="3"/>
        <v>534820.10400000005</v>
      </c>
    </row>
    <row r="76" spans="2:8" s="33" customFormat="1" x14ac:dyDescent="0.25">
      <c r="B76" s="29">
        <v>72</v>
      </c>
      <c r="C76" s="30" t="s">
        <v>77</v>
      </c>
      <c r="D76" s="29" t="s">
        <v>44</v>
      </c>
      <c r="E76" s="31">
        <v>37.71</v>
      </c>
      <c r="F76" s="29">
        <f t="shared" si="2"/>
        <v>405.91043999999999</v>
      </c>
      <c r="G76" s="29">
        <v>1400</v>
      </c>
      <c r="H76" s="32">
        <f t="shared" si="3"/>
        <v>568274.61600000004</v>
      </c>
    </row>
    <row r="77" spans="2:8" s="33" customFormat="1" x14ac:dyDescent="0.25">
      <c r="B77" s="29">
        <v>73</v>
      </c>
      <c r="C77" s="30" t="s">
        <v>78</v>
      </c>
      <c r="D77" s="29" t="s">
        <v>44</v>
      </c>
      <c r="E77" s="31">
        <v>113.37</v>
      </c>
      <c r="F77" s="29">
        <f t="shared" si="2"/>
        <v>1220.31468</v>
      </c>
      <c r="G77" s="29">
        <v>1400</v>
      </c>
      <c r="H77" s="32">
        <f t="shared" si="3"/>
        <v>1708440.5519999999</v>
      </c>
    </row>
    <row r="78" spans="2:8" s="33" customFormat="1" x14ac:dyDescent="0.25">
      <c r="B78" s="29">
        <v>74</v>
      </c>
      <c r="C78" s="30" t="s">
        <v>79</v>
      </c>
      <c r="D78" s="29" t="s">
        <v>44</v>
      </c>
      <c r="E78" s="31">
        <v>185.36</v>
      </c>
      <c r="F78" s="29">
        <f t="shared" si="2"/>
        <v>1995.21504</v>
      </c>
      <c r="G78" s="29">
        <v>1400</v>
      </c>
      <c r="H78" s="32">
        <f t="shared" si="3"/>
        <v>2793301.0559999999</v>
      </c>
    </row>
    <row r="79" spans="2:8" s="33" customFormat="1" x14ac:dyDescent="0.25">
      <c r="B79" s="29">
        <v>75</v>
      </c>
      <c r="C79" s="30" t="s">
        <v>80</v>
      </c>
      <c r="D79" s="29" t="s">
        <v>44</v>
      </c>
      <c r="E79" s="31">
        <v>254.74</v>
      </c>
      <c r="F79" s="29">
        <f t="shared" si="2"/>
        <v>2742.0213599999997</v>
      </c>
      <c r="G79" s="29">
        <v>1400</v>
      </c>
      <c r="H79" s="32">
        <f t="shared" si="3"/>
        <v>3838829.9039999996</v>
      </c>
    </row>
    <row r="80" spans="2:8" s="33" customFormat="1" x14ac:dyDescent="0.25">
      <c r="B80" s="29">
        <v>76</v>
      </c>
      <c r="C80" s="30" t="s">
        <v>81</v>
      </c>
      <c r="D80" s="29" t="s">
        <v>44</v>
      </c>
      <c r="E80" s="31">
        <v>233.47</v>
      </c>
      <c r="F80" s="29">
        <f t="shared" si="2"/>
        <v>2513.0710799999997</v>
      </c>
      <c r="G80" s="29">
        <v>1400</v>
      </c>
      <c r="H80" s="32">
        <f t="shared" si="3"/>
        <v>3518299.5119999996</v>
      </c>
    </row>
    <row r="81" spans="2:8" s="28" customFormat="1" x14ac:dyDescent="0.25">
      <c r="B81" s="24">
        <v>77</v>
      </c>
      <c r="C81" s="25" t="s">
        <v>82</v>
      </c>
      <c r="D81" s="24" t="s">
        <v>44</v>
      </c>
      <c r="E81" s="26">
        <v>1640.09</v>
      </c>
      <c r="F81" s="24">
        <f t="shared" si="2"/>
        <v>17653.928759999999</v>
      </c>
      <c r="G81" s="24">
        <v>1400</v>
      </c>
      <c r="H81" s="27">
        <f t="shared" si="3"/>
        <v>24715500.263999999</v>
      </c>
    </row>
    <row r="82" spans="2:8" x14ac:dyDescent="0.25">
      <c r="B82" s="4">
        <v>78</v>
      </c>
      <c r="C82" s="9" t="s">
        <v>83</v>
      </c>
      <c r="D82" s="4" t="s">
        <v>46</v>
      </c>
      <c r="E82" s="8">
        <v>410.74</v>
      </c>
      <c r="F82" s="4">
        <f t="shared" si="2"/>
        <v>4421.2053599999999</v>
      </c>
      <c r="G82" s="4">
        <v>1000</v>
      </c>
      <c r="H82" s="18">
        <f t="shared" si="3"/>
        <v>4421205.3600000003</v>
      </c>
    </row>
    <row r="83" spans="2:8" s="33" customFormat="1" x14ac:dyDescent="0.25">
      <c r="B83" s="29">
        <v>79</v>
      </c>
      <c r="C83" s="30" t="s">
        <v>84</v>
      </c>
      <c r="D83" s="29" t="s">
        <v>44</v>
      </c>
      <c r="E83" s="31">
        <v>211.04</v>
      </c>
      <c r="F83" s="29">
        <f t="shared" si="2"/>
        <v>2271.63456</v>
      </c>
      <c r="G83" s="29">
        <v>1400</v>
      </c>
      <c r="H83" s="32">
        <f t="shared" si="3"/>
        <v>3180288.3840000001</v>
      </c>
    </row>
    <row r="84" spans="2:8" s="33" customFormat="1" x14ac:dyDescent="0.25">
      <c r="B84" s="29">
        <v>80</v>
      </c>
      <c r="C84" s="30" t="s">
        <v>85</v>
      </c>
      <c r="D84" s="29" t="s">
        <v>44</v>
      </c>
      <c r="E84" s="31">
        <v>198.26</v>
      </c>
      <c r="F84" s="29">
        <f t="shared" si="2"/>
        <v>2134.0706399999999</v>
      </c>
      <c r="G84" s="29">
        <v>1400</v>
      </c>
      <c r="H84" s="32">
        <f t="shared" si="3"/>
        <v>2987698.8959999997</v>
      </c>
    </row>
    <row r="85" spans="2:8" s="33" customFormat="1" x14ac:dyDescent="0.25">
      <c r="B85" s="29">
        <v>81</v>
      </c>
      <c r="C85" s="30" t="s">
        <v>86</v>
      </c>
      <c r="D85" s="29" t="s">
        <v>44</v>
      </c>
      <c r="E85" s="31">
        <v>325.19</v>
      </c>
      <c r="F85" s="29">
        <f t="shared" si="2"/>
        <v>3500.3451599999999</v>
      </c>
      <c r="G85" s="29">
        <v>1400</v>
      </c>
      <c r="H85" s="32">
        <f t="shared" si="3"/>
        <v>4900483.2239999995</v>
      </c>
    </row>
    <row r="86" spans="2:8" s="33" customFormat="1" x14ac:dyDescent="0.25">
      <c r="B86" s="29">
        <v>82</v>
      </c>
      <c r="C86" s="30" t="s">
        <v>87</v>
      </c>
      <c r="D86" s="29" t="s">
        <v>44</v>
      </c>
      <c r="E86" s="31">
        <v>54.43</v>
      </c>
      <c r="F86" s="29">
        <f t="shared" si="2"/>
        <v>585.88451999999995</v>
      </c>
      <c r="G86" s="29">
        <v>1400</v>
      </c>
      <c r="H86" s="32">
        <f t="shared" si="3"/>
        <v>820238.32799999998</v>
      </c>
    </row>
    <row r="87" spans="2:8" s="33" customFormat="1" x14ac:dyDescent="0.25">
      <c r="B87" s="29">
        <v>83</v>
      </c>
      <c r="C87" s="30" t="s">
        <v>88</v>
      </c>
      <c r="D87" s="29" t="s">
        <v>44</v>
      </c>
      <c r="E87" s="31">
        <v>140.38</v>
      </c>
      <c r="F87" s="29">
        <f t="shared" si="2"/>
        <v>1511.0503199999998</v>
      </c>
      <c r="G87" s="29">
        <v>1400</v>
      </c>
      <c r="H87" s="32">
        <f t="shared" si="3"/>
        <v>2115470.4479999999</v>
      </c>
    </row>
    <row r="88" spans="2:8" s="33" customFormat="1" x14ac:dyDescent="0.25">
      <c r="B88" s="29">
        <v>84</v>
      </c>
      <c r="C88" s="30" t="s">
        <v>89</v>
      </c>
      <c r="D88" s="29" t="s">
        <v>44</v>
      </c>
      <c r="E88" s="31">
        <v>64.77</v>
      </c>
      <c r="F88" s="29">
        <f t="shared" si="2"/>
        <v>697.18427999999994</v>
      </c>
      <c r="G88" s="29">
        <v>1400</v>
      </c>
      <c r="H88" s="32">
        <f t="shared" si="3"/>
        <v>976057.99199999997</v>
      </c>
    </row>
    <row r="89" spans="2:8" s="33" customFormat="1" x14ac:dyDescent="0.25">
      <c r="B89" s="29">
        <v>85</v>
      </c>
      <c r="C89" s="30" t="s">
        <v>90</v>
      </c>
      <c r="D89" s="29" t="s">
        <v>44</v>
      </c>
      <c r="E89" s="31">
        <v>17.8</v>
      </c>
      <c r="F89" s="29">
        <f t="shared" si="2"/>
        <v>191.5992</v>
      </c>
      <c r="G89" s="29">
        <v>1400</v>
      </c>
      <c r="H89" s="32">
        <f t="shared" si="3"/>
        <v>268238.88</v>
      </c>
    </row>
    <row r="90" spans="2:8" s="33" customFormat="1" x14ac:dyDescent="0.25">
      <c r="B90" s="29">
        <v>86</v>
      </c>
      <c r="C90" s="30" t="s">
        <v>91</v>
      </c>
      <c r="D90" s="29" t="s">
        <v>44</v>
      </c>
      <c r="E90" s="31">
        <v>55.99</v>
      </c>
      <c r="F90" s="29">
        <f t="shared" si="2"/>
        <v>602.67635999999993</v>
      </c>
      <c r="G90" s="29">
        <v>1400</v>
      </c>
      <c r="H90" s="32">
        <f t="shared" si="3"/>
        <v>843746.90399999986</v>
      </c>
    </row>
    <row r="91" spans="2:8" s="33" customFormat="1" x14ac:dyDescent="0.25">
      <c r="B91" s="29">
        <v>87</v>
      </c>
      <c r="C91" s="30" t="s">
        <v>92</v>
      </c>
      <c r="D91" s="29" t="s">
        <v>44</v>
      </c>
      <c r="E91" s="31">
        <v>78.569999999999993</v>
      </c>
      <c r="F91" s="29">
        <f t="shared" si="2"/>
        <v>845.7274799999999</v>
      </c>
      <c r="G91" s="29">
        <v>1400</v>
      </c>
      <c r="H91" s="32">
        <f t="shared" si="3"/>
        <v>1184018.4719999998</v>
      </c>
    </row>
    <row r="92" spans="2:8" s="33" customFormat="1" x14ac:dyDescent="0.25">
      <c r="B92" s="29">
        <v>88</v>
      </c>
      <c r="C92" s="30" t="s">
        <v>93</v>
      </c>
      <c r="D92" s="29" t="s">
        <v>44</v>
      </c>
      <c r="E92" s="31">
        <v>12.37</v>
      </c>
      <c r="F92" s="29">
        <f t="shared" si="2"/>
        <v>133.15067999999999</v>
      </c>
      <c r="G92" s="29">
        <v>1400</v>
      </c>
      <c r="H92" s="32">
        <f t="shared" si="3"/>
        <v>186410.95199999999</v>
      </c>
    </row>
    <row r="93" spans="2:8" s="33" customFormat="1" x14ac:dyDescent="0.25">
      <c r="B93" s="29">
        <v>89</v>
      </c>
      <c r="C93" s="30" t="s">
        <v>94</v>
      </c>
      <c r="D93" s="29" t="s">
        <v>44</v>
      </c>
      <c r="E93" s="31">
        <v>291.29000000000002</v>
      </c>
      <c r="F93" s="29">
        <f t="shared" si="2"/>
        <v>3135.4455600000001</v>
      </c>
      <c r="G93" s="29">
        <v>1400</v>
      </c>
      <c r="H93" s="32">
        <f t="shared" si="3"/>
        <v>4389623.784</v>
      </c>
    </row>
    <row r="94" spans="2:8" s="33" customFormat="1" x14ac:dyDescent="0.25">
      <c r="B94" s="29">
        <v>90</v>
      </c>
      <c r="C94" s="30" t="s">
        <v>95</v>
      </c>
      <c r="D94" s="29" t="s">
        <v>44</v>
      </c>
      <c r="E94" s="31">
        <v>11.64</v>
      </c>
      <c r="F94" s="29">
        <f t="shared" si="2"/>
        <v>125.29295999999999</v>
      </c>
      <c r="G94" s="29">
        <v>1400</v>
      </c>
      <c r="H94" s="32">
        <f t="shared" si="3"/>
        <v>175410.144</v>
      </c>
    </row>
    <row r="95" spans="2:8" s="33" customFormat="1" x14ac:dyDescent="0.25">
      <c r="B95" s="29">
        <v>91</v>
      </c>
      <c r="C95" s="30" t="s">
        <v>96</v>
      </c>
      <c r="D95" s="29" t="s">
        <v>44</v>
      </c>
      <c r="E95" s="31">
        <v>24.17</v>
      </c>
      <c r="F95" s="29">
        <f t="shared" si="2"/>
        <v>260.16588000000002</v>
      </c>
      <c r="G95" s="29">
        <v>1400</v>
      </c>
      <c r="H95" s="32">
        <f t="shared" si="3"/>
        <v>364232.23200000002</v>
      </c>
    </row>
    <row r="96" spans="2:8" s="33" customFormat="1" x14ac:dyDescent="0.25">
      <c r="B96" s="29">
        <v>92</v>
      </c>
      <c r="C96" s="30" t="s">
        <v>97</v>
      </c>
      <c r="D96" s="29" t="s">
        <v>44</v>
      </c>
      <c r="E96" s="31">
        <v>26.05</v>
      </c>
      <c r="F96" s="29">
        <f t="shared" si="2"/>
        <v>280.40219999999999</v>
      </c>
      <c r="G96" s="29">
        <v>1400</v>
      </c>
      <c r="H96" s="32">
        <f t="shared" si="3"/>
        <v>392563.08</v>
      </c>
    </row>
    <row r="97" spans="2:8" s="33" customFormat="1" x14ac:dyDescent="0.25">
      <c r="B97" s="29">
        <v>93</v>
      </c>
      <c r="C97" s="30" t="s">
        <v>98</v>
      </c>
      <c r="D97" s="29" t="s">
        <v>44</v>
      </c>
      <c r="E97" s="31">
        <v>660.05</v>
      </c>
      <c r="F97" s="29">
        <f t="shared" si="2"/>
        <v>7104.7781999999988</v>
      </c>
      <c r="G97" s="29">
        <v>1400</v>
      </c>
      <c r="H97" s="32">
        <f t="shared" si="3"/>
        <v>9946689.4799999986</v>
      </c>
    </row>
    <row r="98" spans="2:8" s="33" customFormat="1" x14ac:dyDescent="0.25">
      <c r="B98" s="29">
        <v>94</v>
      </c>
      <c r="C98" s="30" t="s">
        <v>99</v>
      </c>
      <c r="D98" s="29" t="s">
        <v>44</v>
      </c>
      <c r="E98" s="31">
        <v>20.56</v>
      </c>
      <c r="F98" s="29">
        <f t="shared" si="2"/>
        <v>221.30783999999997</v>
      </c>
      <c r="G98" s="29">
        <v>1400</v>
      </c>
      <c r="H98" s="32">
        <f t="shared" si="3"/>
        <v>309830.97599999997</v>
      </c>
    </row>
    <row r="99" spans="2:8" x14ac:dyDescent="0.25">
      <c r="B99" s="4">
        <v>95</v>
      </c>
      <c r="C99" s="9" t="s">
        <v>100</v>
      </c>
      <c r="D99" s="4" t="s">
        <v>146</v>
      </c>
      <c r="E99" s="8">
        <f>1079.94*2</f>
        <v>2159.88</v>
      </c>
      <c r="F99" s="4">
        <f>E99*10.764</f>
        <v>23248.94832</v>
      </c>
      <c r="G99" s="4">
        <v>1000</v>
      </c>
      <c r="H99" s="18">
        <f t="shared" si="3"/>
        <v>23248948.32</v>
      </c>
    </row>
    <row r="100" spans="2:8" s="33" customFormat="1" x14ac:dyDescent="0.25">
      <c r="B100" s="29">
        <v>96</v>
      </c>
      <c r="C100" s="30" t="s">
        <v>101</v>
      </c>
      <c r="D100" s="29" t="s">
        <v>44</v>
      </c>
      <c r="E100" s="31">
        <v>176.47</v>
      </c>
      <c r="F100" s="29">
        <f t="shared" si="2"/>
        <v>1899.5230799999999</v>
      </c>
      <c r="G100" s="29">
        <v>1400</v>
      </c>
      <c r="H100" s="32">
        <f t="shared" si="3"/>
        <v>2659332.3119999999</v>
      </c>
    </row>
    <row r="101" spans="2:8" s="33" customFormat="1" x14ac:dyDescent="0.25">
      <c r="B101" s="29">
        <v>97</v>
      </c>
      <c r="C101" s="30" t="s">
        <v>102</v>
      </c>
      <c r="D101" s="29" t="s">
        <v>44</v>
      </c>
      <c r="E101" s="31">
        <v>43.73</v>
      </c>
      <c r="F101" s="29">
        <f t="shared" si="2"/>
        <v>470.70971999999995</v>
      </c>
      <c r="G101" s="29">
        <v>1400</v>
      </c>
      <c r="H101" s="32">
        <f t="shared" si="3"/>
        <v>658993.60799999989</v>
      </c>
    </row>
    <row r="102" spans="2:8" x14ac:dyDescent="0.25">
      <c r="B102" s="4">
        <v>98</v>
      </c>
      <c r="C102" s="9" t="s">
        <v>103</v>
      </c>
      <c r="D102" s="4" t="s">
        <v>46</v>
      </c>
      <c r="E102" s="8">
        <v>77.260000000000005</v>
      </c>
      <c r="F102" s="4">
        <f t="shared" si="2"/>
        <v>831.62663999999995</v>
      </c>
      <c r="G102" s="4">
        <v>1000</v>
      </c>
      <c r="H102" s="18">
        <f t="shared" si="3"/>
        <v>831626.6399999999</v>
      </c>
    </row>
    <row r="103" spans="2:8" s="33" customFormat="1" x14ac:dyDescent="0.25">
      <c r="B103" s="29">
        <v>99</v>
      </c>
      <c r="C103" s="30" t="s">
        <v>104</v>
      </c>
      <c r="D103" s="29" t="s">
        <v>44</v>
      </c>
      <c r="E103" s="31">
        <v>67.16</v>
      </c>
      <c r="F103" s="29">
        <f t="shared" si="2"/>
        <v>722.91023999999993</v>
      </c>
      <c r="G103" s="29">
        <v>1400</v>
      </c>
      <c r="H103" s="32">
        <f t="shared" si="3"/>
        <v>1012074.3359999999</v>
      </c>
    </row>
    <row r="104" spans="2:8" s="33" customFormat="1" x14ac:dyDescent="0.25">
      <c r="B104" s="29">
        <v>100</v>
      </c>
      <c r="C104" s="30" t="s">
        <v>105</v>
      </c>
      <c r="D104" s="29" t="s">
        <v>44</v>
      </c>
      <c r="E104" s="31">
        <v>184.45</v>
      </c>
      <c r="F104" s="29">
        <f t="shared" si="2"/>
        <v>1985.4197999999997</v>
      </c>
      <c r="G104" s="29">
        <v>1400</v>
      </c>
      <c r="H104" s="32">
        <f t="shared" si="3"/>
        <v>2779587.7199999997</v>
      </c>
    </row>
    <row r="105" spans="2:8" x14ac:dyDescent="0.25">
      <c r="B105" s="4">
        <v>101</v>
      </c>
      <c r="C105" s="9" t="s">
        <v>106</v>
      </c>
      <c r="D105" s="4" t="s">
        <v>46</v>
      </c>
      <c r="E105" s="8">
        <v>143.85</v>
      </c>
      <c r="F105" s="4">
        <f t="shared" si="2"/>
        <v>1548.4013999999997</v>
      </c>
      <c r="G105" s="4">
        <v>1000</v>
      </c>
      <c r="H105" s="18">
        <f t="shared" si="3"/>
        <v>1548401.3999999997</v>
      </c>
    </row>
    <row r="106" spans="2:8" x14ac:dyDescent="0.25">
      <c r="B106" s="4">
        <v>102</v>
      </c>
      <c r="C106" s="9" t="s">
        <v>107</v>
      </c>
      <c r="D106" s="4" t="s">
        <v>147</v>
      </c>
      <c r="E106" s="8">
        <v>127.62</v>
      </c>
      <c r="F106" s="4">
        <f t="shared" si="2"/>
        <v>1373.7016799999999</v>
      </c>
      <c r="G106" s="4">
        <v>1000</v>
      </c>
      <c r="H106" s="18">
        <f t="shared" si="3"/>
        <v>1373701.68</v>
      </c>
    </row>
    <row r="107" spans="2:8" x14ac:dyDescent="0.25">
      <c r="B107" s="4">
        <v>103</v>
      </c>
      <c r="C107" s="9" t="s">
        <v>108</v>
      </c>
      <c r="D107" s="4" t="s">
        <v>148</v>
      </c>
      <c r="E107" s="8">
        <f>237.56*2</f>
        <v>475.12</v>
      </c>
      <c r="F107" s="4">
        <f t="shared" si="2"/>
        <v>5114.1916799999999</v>
      </c>
      <c r="G107" s="4">
        <v>1000</v>
      </c>
      <c r="H107" s="18">
        <f t="shared" si="3"/>
        <v>5114191.68</v>
      </c>
    </row>
    <row r="108" spans="2:8" s="33" customFormat="1" x14ac:dyDescent="0.25">
      <c r="B108" s="29">
        <v>104</v>
      </c>
      <c r="C108" s="30" t="s">
        <v>109</v>
      </c>
      <c r="D108" s="29" t="s">
        <v>44</v>
      </c>
      <c r="E108" s="31">
        <v>485.66</v>
      </c>
      <c r="F108" s="29">
        <f t="shared" si="2"/>
        <v>5227.6442399999996</v>
      </c>
      <c r="G108" s="29">
        <v>1400</v>
      </c>
      <c r="H108" s="32">
        <f t="shared" si="3"/>
        <v>7318701.9359999998</v>
      </c>
    </row>
    <row r="109" spans="2:8" s="33" customFormat="1" x14ac:dyDescent="0.25">
      <c r="B109" s="29">
        <v>105</v>
      </c>
      <c r="C109" s="30" t="s">
        <v>110</v>
      </c>
      <c r="D109" s="29" t="s">
        <v>44</v>
      </c>
      <c r="E109" s="31">
        <v>237.33</v>
      </c>
      <c r="F109" s="29">
        <f t="shared" si="2"/>
        <v>2554.62012</v>
      </c>
      <c r="G109" s="29">
        <v>1400</v>
      </c>
      <c r="H109" s="32">
        <f t="shared" si="3"/>
        <v>3576468.1680000001</v>
      </c>
    </row>
    <row r="110" spans="2:8" s="33" customFormat="1" x14ac:dyDescent="0.25">
      <c r="B110" s="29">
        <v>106</v>
      </c>
      <c r="C110" s="30" t="s">
        <v>111</v>
      </c>
      <c r="D110" s="29" t="s">
        <v>44</v>
      </c>
      <c r="E110" s="31">
        <v>321.33</v>
      </c>
      <c r="F110" s="29">
        <f t="shared" si="2"/>
        <v>3458.7961199999995</v>
      </c>
      <c r="G110" s="29">
        <v>1400</v>
      </c>
      <c r="H110" s="32">
        <f t="shared" si="3"/>
        <v>4842314.567999999</v>
      </c>
    </row>
    <row r="111" spans="2:8" s="33" customFormat="1" x14ac:dyDescent="0.25">
      <c r="B111" s="29">
        <v>107</v>
      </c>
      <c r="C111" s="30" t="s">
        <v>112</v>
      </c>
      <c r="D111" s="29" t="s">
        <v>44</v>
      </c>
      <c r="E111" s="31">
        <v>198.94</v>
      </c>
      <c r="F111" s="29">
        <f t="shared" si="2"/>
        <v>2141.3901599999999</v>
      </c>
      <c r="G111" s="29">
        <v>1400</v>
      </c>
      <c r="H111" s="32">
        <f t="shared" si="3"/>
        <v>2997946.2239999999</v>
      </c>
    </row>
    <row r="112" spans="2:8" s="33" customFormat="1" x14ac:dyDescent="0.25">
      <c r="B112" s="29">
        <v>108</v>
      </c>
      <c r="C112" s="30" t="s">
        <v>113</v>
      </c>
      <c r="D112" s="29" t="s">
        <v>44</v>
      </c>
      <c r="E112" s="31">
        <v>150.46</v>
      </c>
      <c r="F112" s="29">
        <f t="shared" si="2"/>
        <v>1619.55144</v>
      </c>
      <c r="G112" s="29">
        <v>1400</v>
      </c>
      <c r="H112" s="32">
        <f t="shared" si="3"/>
        <v>2267372.0159999998</v>
      </c>
    </row>
    <row r="113" spans="2:8" x14ac:dyDescent="0.25">
      <c r="B113" s="4">
        <v>109</v>
      </c>
      <c r="C113" s="9" t="s">
        <v>114</v>
      </c>
      <c r="D113" s="4" t="s">
        <v>46</v>
      </c>
      <c r="E113" s="8">
        <v>80.8</v>
      </c>
      <c r="F113" s="4">
        <f t="shared" si="2"/>
        <v>869.73119999999994</v>
      </c>
      <c r="G113" s="4">
        <v>1000</v>
      </c>
      <c r="H113" s="18">
        <f t="shared" si="3"/>
        <v>869731.2</v>
      </c>
    </row>
    <row r="114" spans="2:8" x14ac:dyDescent="0.25">
      <c r="B114" s="4">
        <v>110</v>
      </c>
      <c r="C114" s="9" t="s">
        <v>115</v>
      </c>
      <c r="D114" s="4" t="s">
        <v>46</v>
      </c>
      <c r="E114" s="8">
        <v>23.74</v>
      </c>
      <c r="F114" s="4">
        <f t="shared" si="2"/>
        <v>255.53735999999998</v>
      </c>
      <c r="G114" s="4">
        <v>1000</v>
      </c>
      <c r="H114" s="18">
        <f t="shared" si="3"/>
        <v>255537.36</v>
      </c>
    </row>
    <row r="115" spans="2:8" x14ac:dyDescent="0.25">
      <c r="B115" s="4">
        <v>111</v>
      </c>
      <c r="C115" s="9" t="s">
        <v>116</v>
      </c>
      <c r="D115" s="4" t="s">
        <v>149</v>
      </c>
      <c r="E115" s="8">
        <f>71.47*3</f>
        <v>214.41</v>
      </c>
      <c r="F115" s="4">
        <f t="shared" si="2"/>
        <v>2307.90924</v>
      </c>
      <c r="G115" s="4">
        <v>1000</v>
      </c>
      <c r="H115" s="18">
        <f t="shared" si="3"/>
        <v>2307909.2399999998</v>
      </c>
    </row>
    <row r="116" spans="2:8" x14ac:dyDescent="0.25">
      <c r="B116" s="4">
        <v>112</v>
      </c>
      <c r="C116" s="9" t="s">
        <v>117</v>
      </c>
      <c r="D116" s="4" t="s">
        <v>46</v>
      </c>
      <c r="E116" s="8">
        <v>100.34</v>
      </c>
      <c r="F116" s="4">
        <f t="shared" si="2"/>
        <v>1080.0597599999999</v>
      </c>
      <c r="G116" s="4">
        <v>1000</v>
      </c>
      <c r="H116" s="18">
        <f t="shared" si="3"/>
        <v>1080059.7599999998</v>
      </c>
    </row>
    <row r="117" spans="2:8" x14ac:dyDescent="0.25">
      <c r="B117" s="4">
        <v>113</v>
      </c>
      <c r="C117" s="9" t="s">
        <v>118</v>
      </c>
      <c r="D117" s="4" t="s">
        <v>149</v>
      </c>
      <c r="E117" s="8">
        <f>277.38*3</f>
        <v>832.14</v>
      </c>
      <c r="F117" s="4">
        <f t="shared" si="2"/>
        <v>8957.1549599999998</v>
      </c>
      <c r="G117" s="4">
        <v>1000</v>
      </c>
      <c r="H117" s="18">
        <f t="shared" si="3"/>
        <v>8957154.959999999</v>
      </c>
    </row>
    <row r="118" spans="2:8" x14ac:dyDescent="0.25">
      <c r="B118" s="4">
        <v>114</v>
      </c>
      <c r="C118" s="9" t="s">
        <v>119</v>
      </c>
      <c r="D118" s="4" t="s">
        <v>46</v>
      </c>
      <c r="E118" s="8">
        <v>94.4</v>
      </c>
      <c r="F118" s="4">
        <f t="shared" si="2"/>
        <v>1016.1215999999999</v>
      </c>
      <c r="G118" s="4">
        <v>1000</v>
      </c>
      <c r="H118" s="18">
        <f t="shared" si="3"/>
        <v>1016121.6</v>
      </c>
    </row>
    <row r="119" spans="2:8" x14ac:dyDescent="0.25">
      <c r="B119" s="4">
        <v>115</v>
      </c>
      <c r="C119" s="9" t="s">
        <v>120</v>
      </c>
      <c r="D119" s="4" t="s">
        <v>46</v>
      </c>
      <c r="E119" s="8">
        <v>147.07</v>
      </c>
      <c r="F119" s="4">
        <f t="shared" si="2"/>
        <v>1583.0614799999998</v>
      </c>
      <c r="G119" s="4">
        <v>1000</v>
      </c>
      <c r="H119" s="18">
        <f t="shared" si="3"/>
        <v>1583061.4799999997</v>
      </c>
    </row>
    <row r="120" spans="2:8" x14ac:dyDescent="0.25">
      <c r="B120" s="4">
        <v>116</v>
      </c>
      <c r="C120" s="9" t="s">
        <v>121</v>
      </c>
      <c r="D120" s="4" t="s">
        <v>46</v>
      </c>
      <c r="E120" s="8">
        <v>66.62</v>
      </c>
      <c r="F120" s="4">
        <f t="shared" si="2"/>
        <v>717.09767999999997</v>
      </c>
      <c r="G120" s="4">
        <v>1000</v>
      </c>
      <c r="H120" s="18">
        <f t="shared" si="3"/>
        <v>717097.67999999993</v>
      </c>
    </row>
    <row r="121" spans="2:8" s="33" customFormat="1" x14ac:dyDescent="0.25">
      <c r="B121" s="29">
        <v>117</v>
      </c>
      <c r="C121" s="30" t="s">
        <v>122</v>
      </c>
      <c r="D121" s="29" t="s">
        <v>44</v>
      </c>
      <c r="E121" s="31">
        <v>55.69</v>
      </c>
      <c r="F121" s="29">
        <f t="shared" si="2"/>
        <v>599.44715999999994</v>
      </c>
      <c r="G121" s="29">
        <v>1400</v>
      </c>
      <c r="H121" s="32">
        <f t="shared" si="3"/>
        <v>839226.02399999986</v>
      </c>
    </row>
    <row r="122" spans="2:8" x14ac:dyDescent="0.25">
      <c r="B122" s="4">
        <v>118</v>
      </c>
      <c r="C122" s="9" t="s">
        <v>123</v>
      </c>
      <c r="D122" s="4" t="s">
        <v>46</v>
      </c>
      <c r="E122" s="8">
        <v>129.47</v>
      </c>
      <c r="F122" s="4">
        <f t="shared" si="2"/>
        <v>1393.6150799999998</v>
      </c>
      <c r="G122" s="4">
        <v>1000</v>
      </c>
      <c r="H122" s="18">
        <f t="shared" si="3"/>
        <v>1393615.0799999998</v>
      </c>
    </row>
    <row r="123" spans="2:8" x14ac:dyDescent="0.25">
      <c r="B123" s="4">
        <v>119</v>
      </c>
      <c r="C123" s="9" t="s">
        <v>124</v>
      </c>
      <c r="D123" s="4" t="s">
        <v>46</v>
      </c>
      <c r="E123" s="8">
        <v>140</v>
      </c>
      <c r="F123" s="4">
        <f t="shared" si="2"/>
        <v>1506.9599999999998</v>
      </c>
      <c r="G123" s="4">
        <v>1000</v>
      </c>
      <c r="H123" s="18">
        <f t="shared" si="3"/>
        <v>1506959.9999999998</v>
      </c>
    </row>
    <row r="124" spans="2:8" x14ac:dyDescent="0.25">
      <c r="B124" s="4">
        <v>120</v>
      </c>
      <c r="C124" s="9" t="s">
        <v>125</v>
      </c>
      <c r="D124" s="4" t="s">
        <v>46</v>
      </c>
      <c r="E124" s="8">
        <v>79.56</v>
      </c>
      <c r="F124" s="4">
        <f t="shared" si="2"/>
        <v>856.38383999999996</v>
      </c>
      <c r="G124" s="4">
        <v>1000</v>
      </c>
      <c r="H124" s="18">
        <f t="shared" si="3"/>
        <v>856383.84</v>
      </c>
    </row>
    <row r="125" spans="2:8" x14ac:dyDescent="0.25">
      <c r="B125" s="4">
        <v>121</v>
      </c>
      <c r="C125" s="9" t="s">
        <v>126</v>
      </c>
      <c r="D125" s="4" t="s">
        <v>46</v>
      </c>
      <c r="E125" s="8">
        <v>118.59</v>
      </c>
      <c r="F125" s="4">
        <f t="shared" si="2"/>
        <v>1276.5027599999999</v>
      </c>
      <c r="G125" s="4">
        <v>1000</v>
      </c>
      <c r="H125" s="18">
        <f t="shared" si="3"/>
        <v>1276502.7599999998</v>
      </c>
    </row>
    <row r="126" spans="2:8" x14ac:dyDescent="0.25">
      <c r="B126" s="4">
        <v>122</v>
      </c>
      <c r="C126" s="9" t="s">
        <v>124</v>
      </c>
      <c r="D126" s="4" t="s">
        <v>46</v>
      </c>
      <c r="E126" s="8">
        <v>95.29</v>
      </c>
      <c r="F126" s="4">
        <f t="shared" si="2"/>
        <v>1025.70156</v>
      </c>
      <c r="G126" s="4">
        <v>1000</v>
      </c>
      <c r="H126" s="18">
        <f t="shared" si="3"/>
        <v>1025701.5599999999</v>
      </c>
    </row>
    <row r="127" spans="2:8" x14ac:dyDescent="0.25">
      <c r="B127" s="4">
        <v>123</v>
      </c>
      <c r="C127" s="9" t="s">
        <v>51</v>
      </c>
      <c r="D127" s="4" t="s">
        <v>46</v>
      </c>
      <c r="E127" s="8">
        <v>95.22</v>
      </c>
      <c r="F127" s="4">
        <f t="shared" si="2"/>
        <v>1024.9480799999999</v>
      </c>
      <c r="G127" s="4">
        <v>1000</v>
      </c>
      <c r="H127" s="18">
        <f t="shared" si="3"/>
        <v>1024948.0799999998</v>
      </c>
    </row>
    <row r="128" spans="2:8" s="33" customFormat="1" x14ac:dyDescent="0.25">
      <c r="B128" s="29">
        <v>124</v>
      </c>
      <c r="C128" s="30" t="s">
        <v>127</v>
      </c>
      <c r="D128" s="29" t="s">
        <v>44</v>
      </c>
      <c r="E128" s="31">
        <v>280.31</v>
      </c>
      <c r="F128" s="29">
        <f t="shared" si="2"/>
        <v>3017.25684</v>
      </c>
      <c r="G128" s="29">
        <v>1400</v>
      </c>
      <c r="H128" s="32">
        <f t="shared" si="3"/>
        <v>4224159.5760000004</v>
      </c>
    </row>
    <row r="129" spans="2:8" s="33" customFormat="1" x14ac:dyDescent="0.25">
      <c r="B129" s="29">
        <v>125</v>
      </c>
      <c r="C129" s="30" t="s">
        <v>128</v>
      </c>
      <c r="D129" s="29" t="s">
        <v>44</v>
      </c>
      <c r="E129" s="31">
        <v>121.4</v>
      </c>
      <c r="F129" s="29">
        <f t="shared" si="2"/>
        <v>1306.7495999999999</v>
      </c>
      <c r="G129" s="29">
        <v>1400</v>
      </c>
      <c r="H129" s="32">
        <f t="shared" si="3"/>
        <v>1829449.4399999997</v>
      </c>
    </row>
    <row r="130" spans="2:8" s="33" customFormat="1" x14ac:dyDescent="0.25">
      <c r="B130" s="29">
        <v>126</v>
      </c>
      <c r="C130" s="30" t="s">
        <v>129</v>
      </c>
      <c r="D130" s="29" t="s">
        <v>44</v>
      </c>
      <c r="E130" s="31">
        <v>35.299999999999997</v>
      </c>
      <c r="F130" s="29">
        <f t="shared" si="2"/>
        <v>379.96919999999994</v>
      </c>
      <c r="G130" s="29">
        <v>1400</v>
      </c>
      <c r="H130" s="32">
        <f t="shared" si="3"/>
        <v>531956.87999999989</v>
      </c>
    </row>
    <row r="131" spans="2:8" s="33" customFormat="1" x14ac:dyDescent="0.25">
      <c r="B131" s="29">
        <v>127</v>
      </c>
      <c r="C131" s="30" t="s">
        <v>130</v>
      </c>
      <c r="D131" s="29" t="s">
        <v>44</v>
      </c>
      <c r="E131" s="31">
        <v>85.22</v>
      </c>
      <c r="F131" s="29">
        <f t="shared" si="2"/>
        <v>917.3080799999999</v>
      </c>
      <c r="G131" s="29">
        <v>1400</v>
      </c>
      <c r="H131" s="32">
        <f t="shared" si="3"/>
        <v>1284231.3119999999</v>
      </c>
    </row>
    <row r="132" spans="2:8" s="33" customFormat="1" x14ac:dyDescent="0.25">
      <c r="B132" s="29">
        <v>128</v>
      </c>
      <c r="C132" s="30" t="s">
        <v>131</v>
      </c>
      <c r="D132" s="29" t="s">
        <v>44</v>
      </c>
      <c r="E132" s="31">
        <v>226.25</v>
      </c>
      <c r="F132" s="29">
        <f t="shared" si="2"/>
        <v>2435.355</v>
      </c>
      <c r="G132" s="29">
        <v>1400</v>
      </c>
      <c r="H132" s="32">
        <f t="shared" si="3"/>
        <v>3409497</v>
      </c>
    </row>
    <row r="133" spans="2:8" s="33" customFormat="1" x14ac:dyDescent="0.25">
      <c r="B133" s="29">
        <v>129</v>
      </c>
      <c r="C133" s="30" t="s">
        <v>132</v>
      </c>
      <c r="D133" s="29" t="s">
        <v>44</v>
      </c>
      <c r="E133" s="31">
        <v>29.3</v>
      </c>
      <c r="F133" s="29">
        <f t="shared" si="2"/>
        <v>315.3852</v>
      </c>
      <c r="G133" s="29">
        <v>1400</v>
      </c>
      <c r="H133" s="32">
        <f t="shared" si="3"/>
        <v>441539.27999999997</v>
      </c>
    </row>
    <row r="134" spans="2:8" x14ac:dyDescent="0.25">
      <c r="B134" s="4">
        <v>130</v>
      </c>
      <c r="C134" s="9" t="s">
        <v>133</v>
      </c>
      <c r="D134" s="4" t="s">
        <v>146</v>
      </c>
      <c r="E134" s="8">
        <f>213.83*2</f>
        <v>427.66</v>
      </c>
      <c r="F134" s="4">
        <f t="shared" ref="F134:F197" si="4">E134*10.764</f>
        <v>4603.3322399999997</v>
      </c>
      <c r="G134" s="4">
        <v>1000</v>
      </c>
      <c r="H134" s="18">
        <f t="shared" ref="H134:H197" si="5">G134*F134</f>
        <v>4603332.2399999993</v>
      </c>
    </row>
    <row r="135" spans="2:8" x14ac:dyDescent="0.25">
      <c r="B135" s="4">
        <v>131</v>
      </c>
      <c r="C135" s="9" t="s">
        <v>134</v>
      </c>
      <c r="D135" s="4" t="s">
        <v>46</v>
      </c>
      <c r="E135" s="8">
        <v>55.62</v>
      </c>
      <c r="F135" s="4">
        <f t="shared" si="4"/>
        <v>598.69367999999997</v>
      </c>
      <c r="G135" s="4">
        <v>1000</v>
      </c>
      <c r="H135" s="18">
        <f t="shared" si="5"/>
        <v>598693.67999999993</v>
      </c>
    </row>
    <row r="136" spans="2:8" x14ac:dyDescent="0.25">
      <c r="B136" s="4">
        <v>132</v>
      </c>
      <c r="C136" s="9" t="s">
        <v>135</v>
      </c>
      <c r="D136" s="4" t="s">
        <v>46</v>
      </c>
      <c r="E136" s="8">
        <v>21.55</v>
      </c>
      <c r="F136" s="4">
        <f t="shared" si="4"/>
        <v>231.96420000000001</v>
      </c>
      <c r="G136" s="4">
        <v>1000</v>
      </c>
      <c r="H136" s="18">
        <f t="shared" si="5"/>
        <v>231964.2</v>
      </c>
    </row>
    <row r="137" spans="2:8" x14ac:dyDescent="0.25">
      <c r="B137" s="4">
        <v>133</v>
      </c>
      <c r="C137" s="9" t="s">
        <v>136</v>
      </c>
      <c r="D137" s="4" t="s">
        <v>46</v>
      </c>
      <c r="E137" s="8">
        <v>26.44</v>
      </c>
      <c r="F137" s="4">
        <f t="shared" si="4"/>
        <v>284.60016000000002</v>
      </c>
      <c r="G137" s="4">
        <v>1000</v>
      </c>
      <c r="H137" s="18">
        <f t="shared" si="5"/>
        <v>284600.16000000003</v>
      </c>
    </row>
    <row r="138" spans="2:8" x14ac:dyDescent="0.25">
      <c r="B138" s="4">
        <v>134</v>
      </c>
      <c r="C138" s="9" t="s">
        <v>137</v>
      </c>
      <c r="D138" s="4" t="s">
        <v>46</v>
      </c>
      <c r="E138" s="8">
        <v>86.64</v>
      </c>
      <c r="F138" s="4">
        <f t="shared" si="4"/>
        <v>932.59295999999995</v>
      </c>
      <c r="G138" s="4">
        <v>1000</v>
      </c>
      <c r="H138" s="18">
        <f t="shared" si="5"/>
        <v>932592.96</v>
      </c>
    </row>
    <row r="139" spans="2:8" x14ac:dyDescent="0.25">
      <c r="B139" s="4">
        <v>135</v>
      </c>
      <c r="C139" s="9" t="s">
        <v>138</v>
      </c>
      <c r="D139" s="4" t="s">
        <v>46</v>
      </c>
      <c r="E139" s="8">
        <v>208.43</v>
      </c>
      <c r="F139" s="4">
        <f t="shared" si="4"/>
        <v>2243.54052</v>
      </c>
      <c r="G139" s="4">
        <v>1000</v>
      </c>
      <c r="H139" s="18">
        <f t="shared" si="5"/>
        <v>2243540.52</v>
      </c>
    </row>
    <row r="140" spans="2:8" ht="30" x14ac:dyDescent="0.25">
      <c r="B140" s="4">
        <v>136</v>
      </c>
      <c r="C140" s="9" t="s">
        <v>139</v>
      </c>
      <c r="D140" s="4" t="s">
        <v>46</v>
      </c>
      <c r="E140" s="8">
        <v>253.98</v>
      </c>
      <c r="F140" s="4">
        <f t="shared" si="4"/>
        <v>2733.8407199999997</v>
      </c>
      <c r="G140" s="4">
        <v>1000</v>
      </c>
      <c r="H140" s="18">
        <f t="shared" si="5"/>
        <v>2733840.7199999997</v>
      </c>
    </row>
    <row r="141" spans="2:8" x14ac:dyDescent="0.25">
      <c r="B141" s="4">
        <v>137</v>
      </c>
      <c r="C141" s="10" t="s">
        <v>140</v>
      </c>
      <c r="D141" s="4"/>
      <c r="E141" s="8">
        <v>70.58</v>
      </c>
      <c r="F141" s="4">
        <f t="shared" si="4"/>
        <v>759.72311999999988</v>
      </c>
      <c r="G141" s="17"/>
      <c r="H141" s="18">
        <f t="shared" si="5"/>
        <v>0</v>
      </c>
    </row>
    <row r="142" spans="2:8" x14ac:dyDescent="0.25">
      <c r="B142" s="4">
        <v>138</v>
      </c>
      <c r="C142" s="10" t="s">
        <v>141</v>
      </c>
      <c r="D142" s="4"/>
      <c r="E142" s="8">
        <v>61.27</v>
      </c>
      <c r="F142" s="4">
        <f t="shared" si="4"/>
        <v>659.51027999999997</v>
      </c>
      <c r="G142" s="17"/>
      <c r="H142" s="18">
        <f t="shared" si="5"/>
        <v>0</v>
      </c>
    </row>
    <row r="143" spans="2:8" x14ac:dyDescent="0.25">
      <c r="B143" s="4">
        <v>139</v>
      </c>
      <c r="C143" s="10" t="s">
        <v>142</v>
      </c>
      <c r="D143" s="4"/>
      <c r="E143" s="8">
        <v>50.26</v>
      </c>
      <c r="F143" s="4">
        <f t="shared" si="4"/>
        <v>540.99863999999991</v>
      </c>
      <c r="G143" s="17"/>
      <c r="H143" s="18">
        <f t="shared" si="5"/>
        <v>0</v>
      </c>
    </row>
    <row r="144" spans="2:8" x14ac:dyDescent="0.25">
      <c r="B144" s="4">
        <v>140</v>
      </c>
      <c r="C144" s="10" t="s">
        <v>143</v>
      </c>
      <c r="D144" s="4"/>
      <c r="E144" s="8">
        <v>13.16</v>
      </c>
      <c r="F144" s="4">
        <f t="shared" si="4"/>
        <v>141.65423999999999</v>
      </c>
      <c r="G144" s="17"/>
      <c r="H144" s="18">
        <f t="shared" si="5"/>
        <v>0</v>
      </c>
    </row>
    <row r="145" spans="2:8" x14ac:dyDescent="0.25">
      <c r="B145" s="4">
        <v>141</v>
      </c>
      <c r="C145" s="9" t="s">
        <v>144</v>
      </c>
      <c r="D145" s="4" t="s">
        <v>46</v>
      </c>
      <c r="E145" s="8">
        <v>395.19</v>
      </c>
      <c r="F145" s="4">
        <f t="shared" si="4"/>
        <v>4253.8251599999994</v>
      </c>
      <c r="G145" s="4">
        <v>1000</v>
      </c>
      <c r="H145" s="18">
        <f t="shared" si="5"/>
        <v>4253825.1599999992</v>
      </c>
    </row>
    <row r="146" spans="2:8" x14ac:dyDescent="0.25">
      <c r="B146" s="4">
        <v>142</v>
      </c>
      <c r="C146" s="9" t="s">
        <v>145</v>
      </c>
      <c r="D146" s="4" t="s">
        <v>46</v>
      </c>
      <c r="E146" s="8">
        <v>320.10000000000002</v>
      </c>
      <c r="F146" s="4">
        <f t="shared" si="4"/>
        <v>3445.5563999999999</v>
      </c>
      <c r="G146" s="4">
        <v>1000</v>
      </c>
      <c r="H146" s="18">
        <f t="shared" si="5"/>
        <v>3445556.4</v>
      </c>
    </row>
    <row r="147" spans="2:8" x14ac:dyDescent="0.25">
      <c r="B147" s="4">
        <v>143</v>
      </c>
      <c r="C147" s="9" t="s">
        <v>150</v>
      </c>
      <c r="D147" s="4" t="s">
        <v>46</v>
      </c>
      <c r="E147" s="8">
        <v>98.83</v>
      </c>
      <c r="F147" s="4">
        <f t="shared" si="4"/>
        <v>1063.80612</v>
      </c>
      <c r="G147" s="4">
        <v>1000</v>
      </c>
      <c r="H147" s="18">
        <f t="shared" si="5"/>
        <v>1063806.1199999999</v>
      </c>
    </row>
    <row r="148" spans="2:8" x14ac:dyDescent="0.25">
      <c r="B148" s="4">
        <v>144</v>
      </c>
      <c r="C148" s="9" t="s">
        <v>151</v>
      </c>
      <c r="D148" s="4" t="s">
        <v>46</v>
      </c>
      <c r="E148" s="8">
        <v>432.19</v>
      </c>
      <c r="F148" s="4">
        <f t="shared" si="4"/>
        <v>4652.0931599999994</v>
      </c>
      <c r="G148" s="4">
        <v>1000</v>
      </c>
      <c r="H148" s="18">
        <f t="shared" si="5"/>
        <v>4652093.1599999992</v>
      </c>
    </row>
    <row r="149" spans="2:8" s="33" customFormat="1" x14ac:dyDescent="0.25">
      <c r="B149" s="29">
        <v>145</v>
      </c>
      <c r="C149" s="30" t="s">
        <v>152</v>
      </c>
      <c r="D149" s="29" t="s">
        <v>44</v>
      </c>
      <c r="E149" s="31">
        <v>67.33</v>
      </c>
      <c r="F149" s="29">
        <f t="shared" si="4"/>
        <v>724.74011999999993</v>
      </c>
      <c r="G149" s="29">
        <v>1400</v>
      </c>
      <c r="H149" s="32">
        <f t="shared" si="5"/>
        <v>1014636.1679999999</v>
      </c>
    </row>
    <row r="150" spans="2:8" s="33" customFormat="1" x14ac:dyDescent="0.25">
      <c r="B150" s="29">
        <v>146</v>
      </c>
      <c r="C150" s="30" t="s">
        <v>153</v>
      </c>
      <c r="D150" s="29" t="s">
        <v>44</v>
      </c>
      <c r="E150" s="31">
        <v>80.88</v>
      </c>
      <c r="F150" s="29">
        <f t="shared" si="4"/>
        <v>870.59231999999986</v>
      </c>
      <c r="G150" s="29">
        <v>1400</v>
      </c>
      <c r="H150" s="32">
        <f t="shared" si="5"/>
        <v>1218829.2479999999</v>
      </c>
    </row>
    <row r="151" spans="2:8" s="33" customFormat="1" x14ac:dyDescent="0.25">
      <c r="B151" s="29">
        <v>147</v>
      </c>
      <c r="C151" s="30" t="s">
        <v>154</v>
      </c>
      <c r="D151" s="29" t="s">
        <v>44</v>
      </c>
      <c r="E151" s="31">
        <v>125.16</v>
      </c>
      <c r="F151" s="29">
        <f t="shared" si="4"/>
        <v>1347.2222399999998</v>
      </c>
      <c r="G151" s="29">
        <v>1400</v>
      </c>
      <c r="H151" s="32">
        <f t="shared" si="5"/>
        <v>1886111.1359999997</v>
      </c>
    </row>
    <row r="152" spans="2:8" s="33" customFormat="1" x14ac:dyDescent="0.25">
      <c r="B152" s="29">
        <v>148</v>
      </c>
      <c r="C152" s="30" t="s">
        <v>155</v>
      </c>
      <c r="D152" s="29" t="s">
        <v>44</v>
      </c>
      <c r="E152" s="31">
        <v>288.38</v>
      </c>
      <c r="F152" s="29">
        <f t="shared" si="4"/>
        <v>3104.1223199999999</v>
      </c>
      <c r="G152" s="29">
        <v>1400</v>
      </c>
      <c r="H152" s="32">
        <f t="shared" si="5"/>
        <v>4345771.2479999997</v>
      </c>
    </row>
    <row r="153" spans="2:8" s="33" customFormat="1" x14ac:dyDescent="0.25">
      <c r="B153" s="29">
        <v>149</v>
      </c>
      <c r="C153" s="30" t="s">
        <v>156</v>
      </c>
      <c r="D153" s="29" t="s">
        <v>44</v>
      </c>
      <c r="E153" s="31">
        <v>15.34</v>
      </c>
      <c r="F153" s="29">
        <f t="shared" si="4"/>
        <v>165.11975999999999</v>
      </c>
      <c r="G153" s="29">
        <v>1400</v>
      </c>
      <c r="H153" s="32">
        <f t="shared" si="5"/>
        <v>231167.66399999999</v>
      </c>
    </row>
    <row r="154" spans="2:8" s="33" customFormat="1" x14ac:dyDescent="0.25">
      <c r="B154" s="29">
        <v>150</v>
      </c>
      <c r="C154" s="30" t="s">
        <v>157</v>
      </c>
      <c r="D154" s="29" t="s">
        <v>44</v>
      </c>
      <c r="E154" s="31">
        <v>8.49</v>
      </c>
      <c r="F154" s="29">
        <f t="shared" si="4"/>
        <v>91.386359999999996</v>
      </c>
      <c r="G154" s="29">
        <v>1400</v>
      </c>
      <c r="H154" s="32">
        <f t="shared" si="5"/>
        <v>127940.90399999999</v>
      </c>
    </row>
    <row r="155" spans="2:8" s="33" customFormat="1" x14ac:dyDescent="0.25">
      <c r="B155" s="29">
        <v>151</v>
      </c>
      <c r="C155" s="30" t="s">
        <v>158</v>
      </c>
      <c r="D155" s="29" t="s">
        <v>44</v>
      </c>
      <c r="E155" s="31">
        <v>6.71</v>
      </c>
      <c r="F155" s="29">
        <f t="shared" si="4"/>
        <v>72.226439999999997</v>
      </c>
      <c r="G155" s="29">
        <v>1400</v>
      </c>
      <c r="H155" s="32">
        <f t="shared" si="5"/>
        <v>101117.01599999999</v>
      </c>
    </row>
    <row r="156" spans="2:8" x14ac:dyDescent="0.25">
      <c r="B156" s="4">
        <v>152</v>
      </c>
      <c r="C156" s="10" t="s">
        <v>159</v>
      </c>
      <c r="D156" s="4" t="s">
        <v>45</v>
      </c>
      <c r="E156" s="8">
        <v>51.97</v>
      </c>
      <c r="F156" s="4">
        <f t="shared" si="4"/>
        <v>559.40508</v>
      </c>
      <c r="G156" s="17"/>
      <c r="H156" s="18">
        <f t="shared" si="5"/>
        <v>0</v>
      </c>
    </row>
    <row r="157" spans="2:8" x14ac:dyDescent="0.25">
      <c r="B157" s="4">
        <v>153</v>
      </c>
      <c r="C157" s="10" t="s">
        <v>160</v>
      </c>
      <c r="D157" s="4" t="s">
        <v>45</v>
      </c>
      <c r="E157" s="8">
        <v>206.26</v>
      </c>
      <c r="F157" s="4">
        <f t="shared" si="4"/>
        <v>2220.18264</v>
      </c>
      <c r="G157" s="17"/>
      <c r="H157" s="18">
        <f t="shared" si="5"/>
        <v>0</v>
      </c>
    </row>
    <row r="158" spans="2:8" x14ac:dyDescent="0.25">
      <c r="B158" s="4">
        <v>154</v>
      </c>
      <c r="C158" s="10" t="s">
        <v>161</v>
      </c>
      <c r="D158" s="4" t="s">
        <v>198</v>
      </c>
      <c r="E158" s="8">
        <v>301.07</v>
      </c>
      <c r="F158" s="4">
        <f t="shared" si="4"/>
        <v>3240.7174799999998</v>
      </c>
      <c r="G158" s="17"/>
      <c r="H158" s="18">
        <f t="shared" si="5"/>
        <v>0</v>
      </c>
    </row>
    <row r="159" spans="2:8" x14ac:dyDescent="0.25">
      <c r="B159" s="4">
        <v>155</v>
      </c>
      <c r="C159" s="10" t="s">
        <v>162</v>
      </c>
      <c r="D159" s="4" t="s">
        <v>198</v>
      </c>
      <c r="E159" s="8">
        <v>330.63</v>
      </c>
      <c r="F159" s="4">
        <f t="shared" si="4"/>
        <v>3558.9013199999999</v>
      </c>
      <c r="G159" s="17"/>
      <c r="H159" s="18">
        <f t="shared" si="5"/>
        <v>0</v>
      </c>
    </row>
    <row r="160" spans="2:8" s="33" customFormat="1" x14ac:dyDescent="0.25">
      <c r="B160" s="29">
        <v>156</v>
      </c>
      <c r="C160" s="30" t="s">
        <v>163</v>
      </c>
      <c r="D160" s="29" t="s">
        <v>44</v>
      </c>
      <c r="E160" s="31">
        <v>36.43</v>
      </c>
      <c r="F160" s="29">
        <f t="shared" si="4"/>
        <v>392.13252</v>
      </c>
      <c r="G160" s="29">
        <v>1400</v>
      </c>
      <c r="H160" s="32">
        <f t="shared" si="5"/>
        <v>548985.52800000005</v>
      </c>
    </row>
    <row r="161" spans="2:9" s="33" customFormat="1" x14ac:dyDescent="0.25">
      <c r="B161" s="29">
        <v>157</v>
      </c>
      <c r="C161" s="30" t="s">
        <v>164</v>
      </c>
      <c r="D161" s="29" t="s">
        <v>44</v>
      </c>
      <c r="E161" s="31">
        <v>172.33</v>
      </c>
      <c r="F161" s="29">
        <f t="shared" si="4"/>
        <v>1854.96012</v>
      </c>
      <c r="G161" s="29">
        <v>1400</v>
      </c>
      <c r="H161" s="32">
        <f t="shared" si="5"/>
        <v>2596944.1680000001</v>
      </c>
    </row>
    <row r="162" spans="2:9" x14ac:dyDescent="0.25">
      <c r="B162" s="4">
        <v>158</v>
      </c>
      <c r="C162" s="9" t="s">
        <v>165</v>
      </c>
      <c r="D162" s="4" t="s">
        <v>46</v>
      </c>
      <c r="E162" s="8">
        <v>346.74</v>
      </c>
      <c r="F162" s="4">
        <f t="shared" si="4"/>
        <v>3732.3093599999997</v>
      </c>
      <c r="G162" s="4">
        <v>1000</v>
      </c>
      <c r="H162" s="18">
        <f t="shared" si="5"/>
        <v>3732309.36</v>
      </c>
    </row>
    <row r="163" spans="2:9" s="33" customFormat="1" x14ac:dyDescent="0.25">
      <c r="B163" s="29">
        <v>159</v>
      </c>
      <c r="C163" s="30" t="s">
        <v>166</v>
      </c>
      <c r="D163" s="29" t="s">
        <v>44</v>
      </c>
      <c r="E163" s="31">
        <v>83.93</v>
      </c>
      <c r="F163" s="29">
        <f t="shared" si="4"/>
        <v>903.42251999999996</v>
      </c>
      <c r="G163" s="29">
        <v>1400</v>
      </c>
      <c r="H163" s="32">
        <f t="shared" si="5"/>
        <v>1264791.5279999999</v>
      </c>
    </row>
    <row r="164" spans="2:9" s="33" customFormat="1" x14ac:dyDescent="0.25">
      <c r="B164" s="29">
        <v>160</v>
      </c>
      <c r="C164" s="30" t="s">
        <v>167</v>
      </c>
      <c r="D164" s="29" t="s">
        <v>44</v>
      </c>
      <c r="E164" s="31">
        <v>646.52</v>
      </c>
      <c r="F164" s="29">
        <f t="shared" si="4"/>
        <v>6959.1412799999998</v>
      </c>
      <c r="G164" s="29">
        <v>1400</v>
      </c>
      <c r="H164" s="32">
        <f t="shared" si="5"/>
        <v>9742797.7919999994</v>
      </c>
    </row>
    <row r="165" spans="2:9" s="33" customFormat="1" x14ac:dyDescent="0.25">
      <c r="B165" s="29">
        <v>161</v>
      </c>
      <c r="C165" s="30" t="s">
        <v>168</v>
      </c>
      <c r="D165" s="29" t="s">
        <v>44</v>
      </c>
      <c r="E165" s="31">
        <v>241.65</v>
      </c>
      <c r="F165" s="29">
        <f t="shared" si="4"/>
        <v>2601.1205999999997</v>
      </c>
      <c r="G165" s="29">
        <v>1400</v>
      </c>
      <c r="H165" s="32">
        <f t="shared" si="5"/>
        <v>3641568.84</v>
      </c>
    </row>
    <row r="166" spans="2:9" s="33" customFormat="1" x14ac:dyDescent="0.25">
      <c r="B166" s="29">
        <v>162</v>
      </c>
      <c r="C166" s="30" t="s">
        <v>167</v>
      </c>
      <c r="D166" s="29" t="s">
        <v>44</v>
      </c>
      <c r="E166" s="31">
        <v>143.22999999999999</v>
      </c>
      <c r="F166" s="29">
        <f t="shared" si="4"/>
        <v>1541.7277199999999</v>
      </c>
      <c r="G166" s="29">
        <v>1400</v>
      </c>
      <c r="H166" s="32">
        <f t="shared" si="5"/>
        <v>2158418.8079999997</v>
      </c>
      <c r="I166" s="33" t="s">
        <v>262</v>
      </c>
    </row>
    <row r="167" spans="2:9" s="33" customFormat="1" x14ac:dyDescent="0.25">
      <c r="B167" s="29">
        <v>163</v>
      </c>
      <c r="C167" s="30" t="s">
        <v>169</v>
      </c>
      <c r="D167" s="29" t="s">
        <v>44</v>
      </c>
      <c r="E167" s="31">
        <v>68.41</v>
      </c>
      <c r="F167" s="29">
        <f t="shared" si="4"/>
        <v>736.36523999999997</v>
      </c>
      <c r="G167" s="29">
        <v>1400</v>
      </c>
      <c r="H167" s="32">
        <f t="shared" si="5"/>
        <v>1030911.336</v>
      </c>
    </row>
    <row r="168" spans="2:9" s="33" customFormat="1" x14ac:dyDescent="0.25">
      <c r="B168" s="29">
        <v>164</v>
      </c>
      <c r="C168" s="30" t="s">
        <v>170</v>
      </c>
      <c r="D168" s="29" t="s">
        <v>44</v>
      </c>
      <c r="E168" s="31">
        <v>24.86</v>
      </c>
      <c r="F168" s="29">
        <f t="shared" si="4"/>
        <v>267.59303999999997</v>
      </c>
      <c r="G168" s="29">
        <v>1400</v>
      </c>
      <c r="H168" s="32">
        <f t="shared" si="5"/>
        <v>374630.25599999994</v>
      </c>
    </row>
    <row r="169" spans="2:9" s="33" customFormat="1" x14ac:dyDescent="0.25">
      <c r="B169" s="29">
        <v>165</v>
      </c>
      <c r="C169" s="30" t="s">
        <v>171</v>
      </c>
      <c r="D169" s="29" t="s">
        <v>44</v>
      </c>
      <c r="E169" s="31">
        <v>100.57</v>
      </c>
      <c r="F169" s="29">
        <f t="shared" si="4"/>
        <v>1082.5354799999998</v>
      </c>
      <c r="G169" s="29">
        <v>1400</v>
      </c>
      <c r="H169" s="32">
        <f t="shared" si="5"/>
        <v>1515549.6719999998</v>
      </c>
    </row>
    <row r="170" spans="2:9" s="33" customFormat="1" x14ac:dyDescent="0.25">
      <c r="B170" s="29">
        <v>166</v>
      </c>
      <c r="C170" s="30" t="s">
        <v>172</v>
      </c>
      <c r="D170" s="29" t="s">
        <v>44</v>
      </c>
      <c r="E170" s="31">
        <v>52.39</v>
      </c>
      <c r="F170" s="29">
        <f t="shared" si="4"/>
        <v>563.92595999999992</v>
      </c>
      <c r="G170" s="29">
        <v>1400</v>
      </c>
      <c r="H170" s="32">
        <f t="shared" si="5"/>
        <v>789496.34399999992</v>
      </c>
    </row>
    <row r="171" spans="2:9" x14ac:dyDescent="0.25">
      <c r="B171" s="4">
        <v>167</v>
      </c>
      <c r="C171" s="9" t="s">
        <v>173</v>
      </c>
      <c r="D171" s="4" t="s">
        <v>46</v>
      </c>
      <c r="E171" s="8">
        <v>43.94</v>
      </c>
      <c r="F171" s="4">
        <f t="shared" si="4"/>
        <v>472.97015999999996</v>
      </c>
      <c r="G171" s="4">
        <v>1000</v>
      </c>
      <c r="H171" s="18">
        <f t="shared" si="5"/>
        <v>472970.16</v>
      </c>
    </row>
    <row r="172" spans="2:9" s="33" customFormat="1" x14ac:dyDescent="0.25">
      <c r="B172" s="29">
        <v>168</v>
      </c>
      <c r="C172" s="30" t="s">
        <v>174</v>
      </c>
      <c r="D172" s="29" t="s">
        <v>44</v>
      </c>
      <c r="E172" s="31">
        <v>33.24</v>
      </c>
      <c r="F172" s="29">
        <f t="shared" si="4"/>
        <v>357.79536000000002</v>
      </c>
      <c r="G172" s="29">
        <v>1400</v>
      </c>
      <c r="H172" s="32">
        <f t="shared" si="5"/>
        <v>500913.50400000002</v>
      </c>
    </row>
    <row r="173" spans="2:9" s="33" customFormat="1" x14ac:dyDescent="0.25">
      <c r="B173" s="29">
        <v>169</v>
      </c>
      <c r="C173" s="30" t="s">
        <v>175</v>
      </c>
      <c r="D173" s="29" t="s">
        <v>44</v>
      </c>
      <c r="E173" s="31">
        <v>92.2</v>
      </c>
      <c r="F173" s="29">
        <f t="shared" si="4"/>
        <v>992.44079999999997</v>
      </c>
      <c r="G173" s="29">
        <v>1400</v>
      </c>
      <c r="H173" s="32">
        <f t="shared" si="5"/>
        <v>1389417.1199999999</v>
      </c>
    </row>
    <row r="174" spans="2:9" s="33" customFormat="1" x14ac:dyDescent="0.25">
      <c r="B174" s="29">
        <v>170</v>
      </c>
      <c r="C174" s="30" t="s">
        <v>176</v>
      </c>
      <c r="D174" s="29" t="s">
        <v>44</v>
      </c>
      <c r="E174" s="31">
        <v>86.05</v>
      </c>
      <c r="F174" s="29">
        <f t="shared" si="4"/>
        <v>926.24219999999991</v>
      </c>
      <c r="G174" s="29">
        <v>1400</v>
      </c>
      <c r="H174" s="32">
        <f t="shared" si="5"/>
        <v>1296739.0799999998</v>
      </c>
    </row>
    <row r="175" spans="2:9" x14ac:dyDescent="0.25">
      <c r="B175" s="4">
        <v>171</v>
      </c>
      <c r="C175" s="9" t="s">
        <v>177</v>
      </c>
      <c r="D175" s="4" t="s">
        <v>46</v>
      </c>
      <c r="E175" s="8">
        <v>76.03</v>
      </c>
      <c r="F175" s="4">
        <f t="shared" si="4"/>
        <v>818.38691999999992</v>
      </c>
      <c r="G175" s="4">
        <v>1000</v>
      </c>
      <c r="H175" s="18">
        <f t="shared" si="5"/>
        <v>818386.91999999993</v>
      </c>
    </row>
    <row r="176" spans="2:9" x14ac:dyDescent="0.25">
      <c r="B176" s="4">
        <v>172</v>
      </c>
      <c r="C176" s="9" t="s">
        <v>178</v>
      </c>
      <c r="D176" s="4" t="s">
        <v>46</v>
      </c>
      <c r="E176" s="8">
        <v>13.23</v>
      </c>
      <c r="F176" s="4">
        <f t="shared" si="4"/>
        <v>142.40771999999998</v>
      </c>
      <c r="G176" s="4">
        <v>1000</v>
      </c>
      <c r="H176" s="18">
        <f t="shared" si="5"/>
        <v>142407.71999999997</v>
      </c>
    </row>
    <row r="177" spans="2:8" x14ac:dyDescent="0.25">
      <c r="B177" s="4">
        <v>173</v>
      </c>
      <c r="C177" s="9" t="s">
        <v>179</v>
      </c>
      <c r="D177" s="4" t="s">
        <v>46</v>
      </c>
      <c r="E177" s="8">
        <v>14.07</v>
      </c>
      <c r="F177" s="4">
        <f t="shared" si="4"/>
        <v>151.44947999999999</v>
      </c>
      <c r="G177" s="4">
        <v>1000</v>
      </c>
      <c r="H177" s="18">
        <f t="shared" si="5"/>
        <v>151449.47999999998</v>
      </c>
    </row>
    <row r="178" spans="2:8" s="33" customFormat="1" x14ac:dyDescent="0.25">
      <c r="B178" s="29">
        <v>174</v>
      </c>
      <c r="C178" s="30" t="s">
        <v>180</v>
      </c>
      <c r="D178" s="29" t="s">
        <v>44</v>
      </c>
      <c r="E178" s="31">
        <v>172.16</v>
      </c>
      <c r="F178" s="29">
        <f t="shared" si="4"/>
        <v>1853.13024</v>
      </c>
      <c r="G178" s="29">
        <v>1400</v>
      </c>
      <c r="H178" s="32">
        <f t="shared" si="5"/>
        <v>2594382.3360000001</v>
      </c>
    </row>
    <row r="179" spans="2:8" x14ac:dyDescent="0.25">
      <c r="B179" s="4">
        <v>175</v>
      </c>
      <c r="C179" s="10" t="s">
        <v>181</v>
      </c>
      <c r="D179" s="4" t="s">
        <v>199</v>
      </c>
      <c r="E179" s="8">
        <v>26.4</v>
      </c>
      <c r="F179" s="4">
        <f t="shared" si="4"/>
        <v>284.16959999999995</v>
      </c>
      <c r="G179" s="17"/>
      <c r="H179" s="18">
        <f t="shared" si="5"/>
        <v>0</v>
      </c>
    </row>
    <row r="180" spans="2:8" x14ac:dyDescent="0.25">
      <c r="B180" s="4">
        <v>176</v>
      </c>
      <c r="C180" s="9" t="s">
        <v>182</v>
      </c>
      <c r="D180" s="4" t="s">
        <v>46</v>
      </c>
      <c r="E180" s="8">
        <v>256.48</v>
      </c>
      <c r="F180" s="4">
        <f t="shared" si="4"/>
        <v>2760.75072</v>
      </c>
      <c r="G180" s="4">
        <v>1000</v>
      </c>
      <c r="H180" s="18">
        <f t="shared" si="5"/>
        <v>2760750.72</v>
      </c>
    </row>
    <row r="181" spans="2:8" s="33" customFormat="1" x14ac:dyDescent="0.25">
      <c r="B181" s="29">
        <v>177</v>
      </c>
      <c r="C181" s="30" t="s">
        <v>183</v>
      </c>
      <c r="D181" s="29" t="s">
        <v>44</v>
      </c>
      <c r="E181" s="31">
        <v>84.35</v>
      </c>
      <c r="F181" s="29">
        <f t="shared" si="4"/>
        <v>907.94339999999988</v>
      </c>
      <c r="G181" s="29">
        <v>1400</v>
      </c>
      <c r="H181" s="32">
        <f t="shared" si="5"/>
        <v>1271120.7599999998</v>
      </c>
    </row>
    <row r="182" spans="2:8" x14ac:dyDescent="0.25">
      <c r="B182" s="4">
        <v>178</v>
      </c>
      <c r="C182" s="10" t="s">
        <v>184</v>
      </c>
      <c r="D182" s="4" t="s">
        <v>199</v>
      </c>
      <c r="E182" s="8">
        <v>212.97</v>
      </c>
      <c r="F182" s="4">
        <f t="shared" si="4"/>
        <v>2292.4090799999999</v>
      </c>
      <c r="G182" s="17"/>
      <c r="H182" s="18">
        <f t="shared" si="5"/>
        <v>0</v>
      </c>
    </row>
    <row r="183" spans="2:8" s="33" customFormat="1" x14ac:dyDescent="0.25">
      <c r="B183" s="29">
        <v>179</v>
      </c>
      <c r="C183" s="30" t="s">
        <v>185</v>
      </c>
      <c r="D183" s="29" t="s">
        <v>44</v>
      </c>
      <c r="E183" s="31">
        <v>359.3</v>
      </c>
      <c r="F183" s="29">
        <f t="shared" si="4"/>
        <v>3867.5052000000001</v>
      </c>
      <c r="G183" s="29">
        <v>1400</v>
      </c>
      <c r="H183" s="32">
        <f t="shared" si="5"/>
        <v>5414507.2800000003</v>
      </c>
    </row>
    <row r="184" spans="2:8" x14ac:dyDescent="0.25">
      <c r="B184" s="4">
        <v>180</v>
      </c>
      <c r="C184" s="9" t="s">
        <v>186</v>
      </c>
      <c r="D184" s="4" t="s">
        <v>46</v>
      </c>
      <c r="E184" s="8">
        <v>337.7</v>
      </c>
      <c r="F184" s="4">
        <f t="shared" si="4"/>
        <v>3635.0027999999998</v>
      </c>
      <c r="G184" s="4">
        <v>1000</v>
      </c>
      <c r="H184" s="18">
        <f t="shared" si="5"/>
        <v>3635002.8</v>
      </c>
    </row>
    <row r="185" spans="2:8" s="33" customFormat="1" x14ac:dyDescent="0.25">
      <c r="B185" s="29">
        <v>181</v>
      </c>
      <c r="C185" s="30" t="s">
        <v>187</v>
      </c>
      <c r="D185" s="29" t="s">
        <v>44</v>
      </c>
      <c r="E185" s="31">
        <v>38.54</v>
      </c>
      <c r="F185" s="29">
        <f t="shared" si="4"/>
        <v>414.84455999999994</v>
      </c>
      <c r="G185" s="29">
        <v>1400</v>
      </c>
      <c r="H185" s="32">
        <f t="shared" si="5"/>
        <v>580782.38399999996</v>
      </c>
    </row>
    <row r="186" spans="2:8" x14ac:dyDescent="0.25">
      <c r="B186" s="4">
        <v>182</v>
      </c>
      <c r="C186" s="10" t="s">
        <v>188</v>
      </c>
      <c r="D186" s="4" t="s">
        <v>199</v>
      </c>
      <c r="E186" s="8">
        <v>8.14</v>
      </c>
      <c r="F186" s="4">
        <f t="shared" si="4"/>
        <v>87.618960000000001</v>
      </c>
      <c r="G186" s="17"/>
      <c r="H186" s="18">
        <f t="shared" si="5"/>
        <v>0</v>
      </c>
    </row>
    <row r="187" spans="2:8" s="33" customFormat="1" x14ac:dyDescent="0.25">
      <c r="B187" s="29">
        <v>183</v>
      </c>
      <c r="C187" s="30" t="s">
        <v>189</v>
      </c>
      <c r="D187" s="29" t="s">
        <v>44</v>
      </c>
      <c r="E187" s="31">
        <v>40.119999999999997</v>
      </c>
      <c r="F187" s="29">
        <f t="shared" si="4"/>
        <v>431.85167999999993</v>
      </c>
      <c r="G187" s="29">
        <v>1400</v>
      </c>
      <c r="H187" s="32">
        <f t="shared" si="5"/>
        <v>604592.35199999996</v>
      </c>
    </row>
    <row r="188" spans="2:8" s="33" customFormat="1" x14ac:dyDescent="0.25">
      <c r="B188" s="29">
        <v>184</v>
      </c>
      <c r="C188" s="30" t="s">
        <v>190</v>
      </c>
      <c r="D188" s="29" t="s">
        <v>44</v>
      </c>
      <c r="E188" s="31">
        <v>3.49</v>
      </c>
      <c r="F188" s="29">
        <f t="shared" si="4"/>
        <v>37.566360000000003</v>
      </c>
      <c r="G188" s="29">
        <v>1400</v>
      </c>
      <c r="H188" s="32">
        <f t="shared" si="5"/>
        <v>52592.904000000002</v>
      </c>
    </row>
    <row r="189" spans="2:8" x14ac:dyDescent="0.25">
      <c r="B189" s="4">
        <v>185</v>
      </c>
      <c r="C189" s="10" t="s">
        <v>191</v>
      </c>
      <c r="D189" s="4" t="s">
        <v>199</v>
      </c>
      <c r="E189" s="8">
        <v>14.18</v>
      </c>
      <c r="F189" s="4">
        <f t="shared" si="4"/>
        <v>152.63351999999998</v>
      </c>
      <c r="G189" s="17"/>
      <c r="H189" s="18">
        <f t="shared" si="5"/>
        <v>0</v>
      </c>
    </row>
    <row r="190" spans="2:8" s="33" customFormat="1" x14ac:dyDescent="0.25">
      <c r="B190" s="29">
        <v>186</v>
      </c>
      <c r="C190" s="30" t="s">
        <v>192</v>
      </c>
      <c r="D190" s="29" t="s">
        <v>44</v>
      </c>
      <c r="E190" s="31">
        <v>96.41</v>
      </c>
      <c r="F190" s="29">
        <f t="shared" si="4"/>
        <v>1037.7572399999999</v>
      </c>
      <c r="G190" s="29">
        <v>1400</v>
      </c>
      <c r="H190" s="32">
        <f t="shared" si="5"/>
        <v>1452860.1359999999</v>
      </c>
    </row>
    <row r="191" spans="2:8" s="33" customFormat="1" x14ac:dyDescent="0.25">
      <c r="B191" s="29">
        <v>187</v>
      </c>
      <c r="C191" s="30" t="s">
        <v>193</v>
      </c>
      <c r="D191" s="29" t="s">
        <v>44</v>
      </c>
      <c r="E191" s="31">
        <v>672.13</v>
      </c>
      <c r="F191" s="29">
        <f t="shared" si="4"/>
        <v>7234.8073199999999</v>
      </c>
      <c r="G191" s="29">
        <v>1400</v>
      </c>
      <c r="H191" s="32">
        <f t="shared" si="5"/>
        <v>10128730.248</v>
      </c>
    </row>
    <row r="192" spans="2:8" s="33" customFormat="1" x14ac:dyDescent="0.25">
      <c r="B192" s="29">
        <v>188</v>
      </c>
      <c r="C192" s="30" t="s">
        <v>194</v>
      </c>
      <c r="D192" s="29" t="s">
        <v>200</v>
      </c>
      <c r="E192" s="31">
        <v>2253.7199999999998</v>
      </c>
      <c r="F192" s="29">
        <f t="shared" si="4"/>
        <v>24259.042079999996</v>
      </c>
      <c r="G192" s="29">
        <v>1000</v>
      </c>
      <c r="H192" s="32">
        <f t="shared" si="5"/>
        <v>24259042.079999994</v>
      </c>
    </row>
    <row r="193" spans="2:8" s="30" customFormat="1" x14ac:dyDescent="0.25">
      <c r="B193" s="39">
        <v>189</v>
      </c>
      <c r="C193" s="30" t="s">
        <v>195</v>
      </c>
      <c r="D193" s="29" t="s">
        <v>200</v>
      </c>
      <c r="E193" s="31">
        <v>130.13</v>
      </c>
      <c r="F193" s="31">
        <f t="shared" si="4"/>
        <v>1400.7193199999999</v>
      </c>
      <c r="G193" s="40">
        <v>1000</v>
      </c>
      <c r="H193" s="41">
        <f t="shared" si="5"/>
        <v>1400719.3199999998</v>
      </c>
    </row>
    <row r="194" spans="2:8" s="30" customFormat="1" x14ac:dyDescent="0.25">
      <c r="B194" s="39">
        <v>190</v>
      </c>
      <c r="C194" s="30" t="s">
        <v>195</v>
      </c>
      <c r="D194" s="29" t="s">
        <v>200</v>
      </c>
      <c r="E194" s="31">
        <v>56.26</v>
      </c>
      <c r="F194" s="31">
        <f t="shared" si="4"/>
        <v>605.58263999999997</v>
      </c>
      <c r="G194" s="40">
        <v>1000</v>
      </c>
      <c r="H194" s="41">
        <f t="shared" si="5"/>
        <v>605582.64</v>
      </c>
    </row>
    <row r="195" spans="2:8" s="33" customFormat="1" x14ac:dyDescent="0.25">
      <c r="B195" s="29">
        <v>191</v>
      </c>
      <c r="C195" s="30" t="s">
        <v>196</v>
      </c>
      <c r="D195" s="29" t="s">
        <v>44</v>
      </c>
      <c r="E195" s="31">
        <v>686.75</v>
      </c>
      <c r="F195" s="29">
        <f t="shared" si="4"/>
        <v>7392.1769999999997</v>
      </c>
      <c r="G195" s="29">
        <v>1400</v>
      </c>
      <c r="H195" s="32">
        <f t="shared" si="5"/>
        <v>10349047.799999999</v>
      </c>
    </row>
    <row r="196" spans="2:8" s="33" customFormat="1" x14ac:dyDescent="0.25">
      <c r="B196" s="29">
        <v>192</v>
      </c>
      <c r="C196" s="30" t="s">
        <v>197</v>
      </c>
      <c r="D196" s="29" t="s">
        <v>44</v>
      </c>
      <c r="E196" s="31">
        <v>347.71</v>
      </c>
      <c r="F196" s="29">
        <f t="shared" si="4"/>
        <v>3742.7504399999993</v>
      </c>
      <c r="G196" s="29">
        <v>1400</v>
      </c>
      <c r="H196" s="32">
        <f t="shared" si="5"/>
        <v>5239850.6159999995</v>
      </c>
    </row>
    <row r="197" spans="2:8" x14ac:dyDescent="0.25">
      <c r="B197" s="4">
        <v>193</v>
      </c>
      <c r="C197" s="9" t="s">
        <v>201</v>
      </c>
      <c r="D197" s="4" t="s">
        <v>46</v>
      </c>
      <c r="E197" s="8">
        <v>340.23</v>
      </c>
      <c r="F197" s="4">
        <f t="shared" si="4"/>
        <v>3662.2357200000001</v>
      </c>
      <c r="G197" s="4">
        <v>1000</v>
      </c>
      <c r="H197" s="18">
        <f t="shared" si="5"/>
        <v>3662235.72</v>
      </c>
    </row>
    <row r="198" spans="2:8" s="33" customFormat="1" x14ac:dyDescent="0.25">
      <c r="B198" s="29">
        <v>194</v>
      </c>
      <c r="C198" s="30" t="s">
        <v>202</v>
      </c>
      <c r="D198" s="29" t="s">
        <v>44</v>
      </c>
      <c r="E198" s="31">
        <v>973.31</v>
      </c>
      <c r="F198" s="29">
        <f t="shared" ref="F198:F251" si="6">E198*10.764</f>
        <v>10476.708839999999</v>
      </c>
      <c r="G198" s="29">
        <v>1400</v>
      </c>
      <c r="H198" s="32">
        <f t="shared" ref="H198:H251" si="7">G198*F198</f>
        <v>14667392.375999998</v>
      </c>
    </row>
    <row r="199" spans="2:8" s="33" customFormat="1" x14ac:dyDescent="0.25">
      <c r="B199" s="29">
        <v>195</v>
      </c>
      <c r="C199" s="30" t="s">
        <v>203</v>
      </c>
      <c r="D199" s="29" t="s">
        <v>44</v>
      </c>
      <c r="E199" s="31">
        <v>85.4</v>
      </c>
      <c r="F199" s="29">
        <f t="shared" si="6"/>
        <v>919.24559999999997</v>
      </c>
      <c r="G199" s="29">
        <v>1400</v>
      </c>
      <c r="H199" s="32">
        <f t="shared" si="7"/>
        <v>1286943.8399999999</v>
      </c>
    </row>
    <row r="200" spans="2:8" x14ac:dyDescent="0.25">
      <c r="B200" s="4">
        <v>196</v>
      </c>
      <c r="C200" s="9" t="s">
        <v>204</v>
      </c>
      <c r="D200" s="4" t="s">
        <v>46</v>
      </c>
      <c r="E200" s="8">
        <v>97.56</v>
      </c>
      <c r="F200" s="4">
        <f t="shared" si="6"/>
        <v>1050.1358399999999</v>
      </c>
      <c r="G200" s="4">
        <v>1000</v>
      </c>
      <c r="H200" s="18">
        <f t="shared" si="7"/>
        <v>1050135.8399999999</v>
      </c>
    </row>
    <row r="201" spans="2:8" x14ac:dyDescent="0.25">
      <c r="B201" s="4">
        <v>197</v>
      </c>
      <c r="C201" s="9" t="s">
        <v>113</v>
      </c>
      <c r="D201" s="4" t="s">
        <v>46</v>
      </c>
      <c r="E201" s="8">
        <v>92.89</v>
      </c>
      <c r="F201" s="4">
        <f t="shared" si="6"/>
        <v>999.86795999999993</v>
      </c>
      <c r="G201" s="4">
        <v>1000</v>
      </c>
      <c r="H201" s="18">
        <f t="shared" si="7"/>
        <v>999867.96</v>
      </c>
    </row>
    <row r="202" spans="2:8" x14ac:dyDescent="0.25">
      <c r="B202" s="4">
        <v>198</v>
      </c>
      <c r="C202" s="9" t="s">
        <v>205</v>
      </c>
      <c r="D202" s="4" t="s">
        <v>46</v>
      </c>
      <c r="E202" s="8">
        <v>395.86</v>
      </c>
      <c r="F202" s="4">
        <f t="shared" si="6"/>
        <v>4261.0370400000002</v>
      </c>
      <c r="G202" s="4">
        <v>1000</v>
      </c>
      <c r="H202" s="18">
        <f t="shared" si="7"/>
        <v>4261037.04</v>
      </c>
    </row>
    <row r="203" spans="2:8" s="33" customFormat="1" x14ac:dyDescent="0.25">
      <c r="B203" s="29">
        <v>199</v>
      </c>
      <c r="C203" s="30" t="s">
        <v>206</v>
      </c>
      <c r="D203" s="29" t="s">
        <v>44</v>
      </c>
      <c r="E203" s="31">
        <v>186.8</v>
      </c>
      <c r="F203" s="29">
        <f t="shared" si="6"/>
        <v>2010.7152000000001</v>
      </c>
      <c r="G203" s="29">
        <v>1400</v>
      </c>
      <c r="H203" s="32">
        <f t="shared" si="7"/>
        <v>2815001.2800000003</v>
      </c>
    </row>
    <row r="204" spans="2:8" x14ac:dyDescent="0.25">
      <c r="B204" s="4">
        <v>200</v>
      </c>
      <c r="C204" s="9" t="s">
        <v>205</v>
      </c>
      <c r="D204" s="4" t="s">
        <v>46</v>
      </c>
      <c r="E204" s="8">
        <v>52.14</v>
      </c>
      <c r="F204" s="4">
        <f t="shared" si="6"/>
        <v>561.23496</v>
      </c>
      <c r="G204" s="4">
        <v>1000</v>
      </c>
      <c r="H204" s="18">
        <f t="shared" si="7"/>
        <v>561234.96</v>
      </c>
    </row>
    <row r="205" spans="2:8" s="33" customFormat="1" x14ac:dyDescent="0.25">
      <c r="B205" s="29">
        <v>201</v>
      </c>
      <c r="C205" s="30" t="s">
        <v>207</v>
      </c>
      <c r="D205" s="29" t="s">
        <v>44</v>
      </c>
      <c r="E205" s="31">
        <v>52.11</v>
      </c>
      <c r="F205" s="29">
        <f t="shared" si="6"/>
        <v>560.91203999999993</v>
      </c>
      <c r="G205" s="29">
        <v>1400</v>
      </c>
      <c r="H205" s="32">
        <f t="shared" si="7"/>
        <v>785276.85599999991</v>
      </c>
    </row>
    <row r="206" spans="2:8" s="33" customFormat="1" x14ac:dyDescent="0.25">
      <c r="B206" s="29">
        <v>202</v>
      </c>
      <c r="C206" s="30" t="s">
        <v>208</v>
      </c>
      <c r="D206" s="29" t="s">
        <v>44</v>
      </c>
      <c r="E206" s="31">
        <v>163.18</v>
      </c>
      <c r="F206" s="29">
        <f t="shared" si="6"/>
        <v>1756.4695199999999</v>
      </c>
      <c r="G206" s="29">
        <v>1400</v>
      </c>
      <c r="H206" s="32">
        <f t="shared" si="7"/>
        <v>2459057.3279999997</v>
      </c>
    </row>
    <row r="207" spans="2:8" x14ac:dyDescent="0.25">
      <c r="B207" s="4">
        <v>203</v>
      </c>
      <c r="C207" s="9" t="s">
        <v>209</v>
      </c>
      <c r="D207" s="4" t="s">
        <v>46</v>
      </c>
      <c r="E207" s="8">
        <v>103.23</v>
      </c>
      <c r="F207" s="4">
        <f t="shared" si="6"/>
        <v>1111.1677199999999</v>
      </c>
      <c r="G207" s="4">
        <v>1000</v>
      </c>
      <c r="H207" s="18">
        <f t="shared" si="7"/>
        <v>1111167.72</v>
      </c>
    </row>
    <row r="208" spans="2:8" s="33" customFormat="1" x14ac:dyDescent="0.25">
      <c r="B208" s="29">
        <v>204</v>
      </c>
      <c r="C208" s="30" t="s">
        <v>103</v>
      </c>
      <c r="D208" s="29" t="s">
        <v>44</v>
      </c>
      <c r="E208" s="31">
        <v>173.19</v>
      </c>
      <c r="F208" s="29">
        <f t="shared" si="6"/>
        <v>1864.2171599999999</v>
      </c>
      <c r="G208" s="29">
        <v>1400</v>
      </c>
      <c r="H208" s="32">
        <f t="shared" si="7"/>
        <v>2609904.0239999997</v>
      </c>
    </row>
    <row r="209" spans="2:8" s="28" customFormat="1" x14ac:dyDescent="0.25">
      <c r="B209" s="24">
        <v>205</v>
      </c>
      <c r="C209" s="25" t="s">
        <v>210</v>
      </c>
      <c r="D209" s="24" t="s">
        <v>44</v>
      </c>
      <c r="E209" s="26">
        <v>3298.96</v>
      </c>
      <c r="F209" s="24">
        <f t="shared" si="6"/>
        <v>35510.005440000001</v>
      </c>
      <c r="G209" s="24">
        <v>1400</v>
      </c>
      <c r="H209" s="27">
        <f t="shared" si="7"/>
        <v>49714007.616000004</v>
      </c>
    </row>
    <row r="210" spans="2:8" s="33" customFormat="1" x14ac:dyDescent="0.25">
      <c r="B210" s="29">
        <v>206</v>
      </c>
      <c r="C210" s="30" t="s">
        <v>211</v>
      </c>
      <c r="D210" s="29" t="s">
        <v>44</v>
      </c>
      <c r="E210" s="31">
        <v>17.95</v>
      </c>
      <c r="F210" s="29">
        <f t="shared" si="6"/>
        <v>193.21379999999999</v>
      </c>
      <c r="G210" s="29">
        <v>1400</v>
      </c>
      <c r="H210" s="32">
        <f t="shared" si="7"/>
        <v>270499.32</v>
      </c>
    </row>
    <row r="211" spans="2:8" s="33" customFormat="1" x14ac:dyDescent="0.25">
      <c r="B211" s="29">
        <v>207</v>
      </c>
      <c r="C211" s="30" t="s">
        <v>212</v>
      </c>
      <c r="D211" s="29" t="s">
        <v>44</v>
      </c>
      <c r="E211" s="31">
        <v>16.96</v>
      </c>
      <c r="F211" s="29">
        <f t="shared" si="6"/>
        <v>182.55743999999999</v>
      </c>
      <c r="G211" s="29">
        <v>1400</v>
      </c>
      <c r="H211" s="32">
        <f t="shared" si="7"/>
        <v>255580.41599999997</v>
      </c>
    </row>
    <row r="212" spans="2:8" s="33" customFormat="1" x14ac:dyDescent="0.25">
      <c r="B212" s="29">
        <v>208</v>
      </c>
      <c r="C212" s="30" t="s">
        <v>213</v>
      </c>
      <c r="D212" s="29" t="s">
        <v>44</v>
      </c>
      <c r="E212" s="31">
        <v>16.940000000000001</v>
      </c>
      <c r="F212" s="29">
        <f t="shared" si="6"/>
        <v>182.34216000000001</v>
      </c>
      <c r="G212" s="29">
        <v>1400</v>
      </c>
      <c r="H212" s="32">
        <f t="shared" si="7"/>
        <v>255279.024</v>
      </c>
    </row>
    <row r="213" spans="2:8" s="33" customFormat="1" x14ac:dyDescent="0.25">
      <c r="B213" s="29">
        <v>209</v>
      </c>
      <c r="C213" s="30" t="s">
        <v>214</v>
      </c>
      <c r="D213" s="29" t="s">
        <v>44</v>
      </c>
      <c r="E213" s="31">
        <v>24.18</v>
      </c>
      <c r="F213" s="29">
        <f t="shared" si="6"/>
        <v>260.27351999999996</v>
      </c>
      <c r="G213" s="29">
        <v>1400</v>
      </c>
      <c r="H213" s="32">
        <f t="shared" si="7"/>
        <v>364382.92799999996</v>
      </c>
    </row>
    <row r="214" spans="2:8" s="33" customFormat="1" x14ac:dyDescent="0.25">
      <c r="B214" s="29">
        <v>210</v>
      </c>
      <c r="C214" s="30" t="s">
        <v>215</v>
      </c>
      <c r="D214" s="29" t="s">
        <v>44</v>
      </c>
      <c r="E214" s="31">
        <v>24.13</v>
      </c>
      <c r="F214" s="29">
        <f t="shared" si="6"/>
        <v>259.73532</v>
      </c>
      <c r="G214" s="29">
        <v>1400</v>
      </c>
      <c r="H214" s="32">
        <f t="shared" si="7"/>
        <v>363629.44799999997</v>
      </c>
    </row>
    <row r="215" spans="2:8" s="33" customFormat="1" x14ac:dyDescent="0.25">
      <c r="B215" s="29">
        <v>211</v>
      </c>
      <c r="C215" s="30" t="s">
        <v>212</v>
      </c>
      <c r="D215" s="29" t="s">
        <v>44</v>
      </c>
      <c r="E215" s="31">
        <v>44.09</v>
      </c>
      <c r="F215" s="29">
        <f t="shared" si="6"/>
        <v>474.58476000000002</v>
      </c>
      <c r="G215" s="29">
        <v>1400</v>
      </c>
      <c r="H215" s="32">
        <f t="shared" si="7"/>
        <v>664418.66399999999</v>
      </c>
    </row>
    <row r="216" spans="2:8" s="33" customFormat="1" x14ac:dyDescent="0.25">
      <c r="B216" s="29">
        <v>212</v>
      </c>
      <c r="C216" s="30" t="s">
        <v>216</v>
      </c>
      <c r="D216" s="29" t="s">
        <v>44</v>
      </c>
      <c r="E216" s="31">
        <v>27.53</v>
      </c>
      <c r="F216" s="29">
        <f t="shared" si="6"/>
        <v>296.33292</v>
      </c>
      <c r="G216" s="29">
        <v>1400</v>
      </c>
      <c r="H216" s="32">
        <f t="shared" si="7"/>
        <v>414866.08799999999</v>
      </c>
    </row>
    <row r="217" spans="2:8" s="33" customFormat="1" x14ac:dyDescent="0.25">
      <c r="B217" s="29">
        <v>213</v>
      </c>
      <c r="C217" s="30" t="s">
        <v>217</v>
      </c>
      <c r="D217" s="29" t="s">
        <v>44</v>
      </c>
      <c r="E217" s="31">
        <v>348.41</v>
      </c>
      <c r="F217" s="29">
        <f t="shared" si="6"/>
        <v>3750.2852400000002</v>
      </c>
      <c r="G217" s="29">
        <v>1400</v>
      </c>
      <c r="H217" s="32">
        <f t="shared" si="7"/>
        <v>5250399.3360000001</v>
      </c>
    </row>
    <row r="218" spans="2:8" s="33" customFormat="1" x14ac:dyDescent="0.25">
      <c r="B218" s="29">
        <v>214</v>
      </c>
      <c r="C218" s="30" t="s">
        <v>218</v>
      </c>
      <c r="D218" s="29" t="s">
        <v>44</v>
      </c>
      <c r="E218" s="31">
        <v>124.67</v>
      </c>
      <c r="F218" s="29">
        <f t="shared" si="6"/>
        <v>1341.9478799999999</v>
      </c>
      <c r="G218" s="29">
        <v>1400</v>
      </c>
      <c r="H218" s="32">
        <f t="shared" si="7"/>
        <v>1878727.0319999999</v>
      </c>
    </row>
    <row r="219" spans="2:8" s="33" customFormat="1" x14ac:dyDescent="0.25">
      <c r="B219" s="29">
        <v>215</v>
      </c>
      <c r="C219" s="30" t="s">
        <v>219</v>
      </c>
      <c r="D219" s="29" t="s">
        <v>44</v>
      </c>
      <c r="E219" s="31">
        <v>31.07</v>
      </c>
      <c r="F219" s="29">
        <f t="shared" si="6"/>
        <v>334.43747999999999</v>
      </c>
      <c r="G219" s="29">
        <v>1400</v>
      </c>
      <c r="H219" s="32">
        <f t="shared" si="7"/>
        <v>468212.47200000001</v>
      </c>
    </row>
    <row r="220" spans="2:8" s="33" customFormat="1" x14ac:dyDescent="0.25">
      <c r="B220" s="29">
        <v>216</v>
      </c>
      <c r="C220" s="30" t="s">
        <v>220</v>
      </c>
      <c r="D220" s="29" t="s">
        <v>44</v>
      </c>
      <c r="E220" s="31">
        <v>5.01</v>
      </c>
      <c r="F220" s="29">
        <f t="shared" si="6"/>
        <v>53.927639999999997</v>
      </c>
      <c r="G220" s="29">
        <v>1400</v>
      </c>
      <c r="H220" s="32">
        <f t="shared" si="7"/>
        <v>75498.695999999996</v>
      </c>
    </row>
    <row r="221" spans="2:8" s="33" customFormat="1" x14ac:dyDescent="0.25">
      <c r="B221" s="29">
        <v>217</v>
      </c>
      <c r="C221" s="30" t="s">
        <v>221</v>
      </c>
      <c r="D221" s="29" t="s">
        <v>44</v>
      </c>
      <c r="E221" s="31">
        <v>2.21</v>
      </c>
      <c r="F221" s="29">
        <f t="shared" si="6"/>
        <v>23.788439999999998</v>
      </c>
      <c r="G221" s="29">
        <v>1400</v>
      </c>
      <c r="H221" s="32">
        <f t="shared" si="7"/>
        <v>33303.815999999999</v>
      </c>
    </row>
    <row r="222" spans="2:8" s="33" customFormat="1" x14ac:dyDescent="0.25">
      <c r="B222" s="29">
        <v>218</v>
      </c>
      <c r="C222" s="30" t="s">
        <v>222</v>
      </c>
      <c r="D222" s="29" t="s">
        <v>44</v>
      </c>
      <c r="E222" s="31">
        <v>5.01</v>
      </c>
      <c r="F222" s="29">
        <f t="shared" si="6"/>
        <v>53.927639999999997</v>
      </c>
      <c r="G222" s="29">
        <v>1400</v>
      </c>
      <c r="H222" s="32">
        <f t="shared" si="7"/>
        <v>75498.695999999996</v>
      </c>
    </row>
    <row r="223" spans="2:8" s="33" customFormat="1" x14ac:dyDescent="0.25">
      <c r="B223" s="29">
        <v>219</v>
      </c>
      <c r="C223" s="30" t="s">
        <v>223</v>
      </c>
      <c r="D223" s="29" t="s">
        <v>44</v>
      </c>
      <c r="E223" s="31">
        <v>670.29</v>
      </c>
      <c r="F223" s="29">
        <f t="shared" si="6"/>
        <v>7215.0015599999988</v>
      </c>
      <c r="G223" s="29">
        <v>1400</v>
      </c>
      <c r="H223" s="32">
        <f t="shared" si="7"/>
        <v>10101002.183999998</v>
      </c>
    </row>
    <row r="224" spans="2:8" x14ac:dyDescent="0.25">
      <c r="B224" s="4">
        <v>220</v>
      </c>
      <c r="C224" s="10" t="s">
        <v>224</v>
      </c>
      <c r="D224" s="4" t="s">
        <v>199</v>
      </c>
      <c r="E224" s="8">
        <v>38.119999999999997</v>
      </c>
      <c r="F224" s="4">
        <f t="shared" si="6"/>
        <v>410.32367999999997</v>
      </c>
      <c r="G224" s="17"/>
      <c r="H224" s="18">
        <f t="shared" si="7"/>
        <v>0</v>
      </c>
    </row>
    <row r="225" spans="2:8" x14ac:dyDescent="0.25">
      <c r="B225" s="4">
        <v>221</v>
      </c>
      <c r="C225" s="9" t="s">
        <v>225</v>
      </c>
      <c r="D225" s="4" t="s">
        <v>46</v>
      </c>
      <c r="E225" s="8">
        <v>274.51</v>
      </c>
      <c r="F225" s="4">
        <f t="shared" si="6"/>
        <v>2954.8256399999996</v>
      </c>
      <c r="G225" s="4">
        <v>1000</v>
      </c>
      <c r="H225" s="18">
        <f t="shared" si="7"/>
        <v>2954825.6399999997</v>
      </c>
    </row>
    <row r="226" spans="2:8" x14ac:dyDescent="0.25">
      <c r="B226" s="4">
        <v>222</v>
      </c>
      <c r="C226" s="9" t="s">
        <v>226</v>
      </c>
      <c r="D226" s="4" t="s">
        <v>46</v>
      </c>
      <c r="E226" s="8">
        <v>6.8</v>
      </c>
      <c r="F226" s="4">
        <f t="shared" si="6"/>
        <v>73.1952</v>
      </c>
      <c r="G226" s="4">
        <v>1000</v>
      </c>
      <c r="H226" s="18">
        <f t="shared" si="7"/>
        <v>73195.199999999997</v>
      </c>
    </row>
    <row r="227" spans="2:8" s="33" customFormat="1" x14ac:dyDescent="0.25">
      <c r="B227" s="29">
        <v>223</v>
      </c>
      <c r="C227" s="30" t="s">
        <v>227</v>
      </c>
      <c r="D227" s="29" t="s">
        <v>44</v>
      </c>
      <c r="E227" s="31">
        <v>75.819999999999993</v>
      </c>
      <c r="F227" s="29">
        <f t="shared" si="6"/>
        <v>816.1264799999999</v>
      </c>
      <c r="G227" s="29">
        <v>1400</v>
      </c>
      <c r="H227" s="32">
        <f t="shared" si="7"/>
        <v>1142577.0719999999</v>
      </c>
    </row>
    <row r="228" spans="2:8" s="33" customFormat="1" x14ac:dyDescent="0.25">
      <c r="B228" s="29">
        <v>224</v>
      </c>
      <c r="C228" s="30" t="s">
        <v>228</v>
      </c>
      <c r="D228" s="29" t="s">
        <v>44</v>
      </c>
      <c r="E228" s="31">
        <v>24</v>
      </c>
      <c r="F228" s="29">
        <f t="shared" si="6"/>
        <v>258.33600000000001</v>
      </c>
      <c r="G228" s="29">
        <v>1400</v>
      </c>
      <c r="H228" s="32">
        <f t="shared" si="7"/>
        <v>361670.40000000002</v>
      </c>
    </row>
    <row r="229" spans="2:8" s="33" customFormat="1" x14ac:dyDescent="0.25">
      <c r="B229" s="29">
        <v>225</v>
      </c>
      <c r="C229" s="30" t="s">
        <v>229</v>
      </c>
      <c r="D229" s="29" t="s">
        <v>44</v>
      </c>
      <c r="E229" s="31">
        <v>36.299999999999997</v>
      </c>
      <c r="F229" s="29">
        <f t="shared" si="6"/>
        <v>390.73319999999995</v>
      </c>
      <c r="G229" s="29">
        <v>1400</v>
      </c>
      <c r="H229" s="32">
        <f t="shared" si="7"/>
        <v>547026.48</v>
      </c>
    </row>
    <row r="230" spans="2:8" s="33" customFormat="1" x14ac:dyDescent="0.25">
      <c r="B230" s="29">
        <v>226</v>
      </c>
      <c r="C230" s="30" t="s">
        <v>230</v>
      </c>
      <c r="D230" s="29" t="s">
        <v>44</v>
      </c>
      <c r="E230" s="31">
        <v>63.49</v>
      </c>
      <c r="F230" s="29">
        <f t="shared" si="6"/>
        <v>683.40635999999995</v>
      </c>
      <c r="G230" s="29">
        <v>1400</v>
      </c>
      <c r="H230" s="32">
        <f t="shared" si="7"/>
        <v>956768.90399999998</v>
      </c>
    </row>
    <row r="231" spans="2:8" s="33" customFormat="1" x14ac:dyDescent="0.25">
      <c r="B231" s="29">
        <v>227</v>
      </c>
      <c r="C231" s="30" t="s">
        <v>231</v>
      </c>
      <c r="D231" s="29" t="s">
        <v>44</v>
      </c>
      <c r="E231" s="31">
        <v>2.8</v>
      </c>
      <c r="F231" s="29">
        <f t="shared" si="6"/>
        <v>30.139199999999995</v>
      </c>
      <c r="G231" s="29">
        <v>1400</v>
      </c>
      <c r="H231" s="32">
        <f t="shared" si="7"/>
        <v>42194.87999999999</v>
      </c>
    </row>
    <row r="232" spans="2:8" x14ac:dyDescent="0.25">
      <c r="B232" s="4">
        <v>228</v>
      </c>
      <c r="C232" s="10" t="s">
        <v>232</v>
      </c>
      <c r="D232" s="4"/>
      <c r="E232" s="8">
        <v>5268.56</v>
      </c>
      <c r="F232" s="4">
        <f t="shared" si="6"/>
        <v>56710.779840000003</v>
      </c>
      <c r="G232" s="17"/>
      <c r="H232" s="18">
        <f t="shared" si="7"/>
        <v>0</v>
      </c>
    </row>
    <row r="233" spans="2:8" x14ac:dyDescent="0.25">
      <c r="B233" s="4">
        <v>229</v>
      </c>
      <c r="C233" s="10" t="s">
        <v>233</v>
      </c>
      <c r="D233" s="4"/>
      <c r="E233" s="8">
        <v>140.93</v>
      </c>
      <c r="F233" s="4">
        <f t="shared" si="6"/>
        <v>1516.9705200000001</v>
      </c>
      <c r="G233" s="17"/>
      <c r="H233" s="18">
        <f t="shared" si="7"/>
        <v>0</v>
      </c>
    </row>
    <row r="234" spans="2:8" x14ac:dyDescent="0.25">
      <c r="B234" s="4">
        <v>230</v>
      </c>
      <c r="C234" s="10" t="s">
        <v>234</v>
      </c>
      <c r="D234" s="4"/>
      <c r="E234" s="8">
        <v>69.31</v>
      </c>
      <c r="F234" s="4">
        <f t="shared" si="6"/>
        <v>746.05283999999995</v>
      </c>
      <c r="G234" s="17"/>
      <c r="H234" s="18">
        <f t="shared" si="7"/>
        <v>0</v>
      </c>
    </row>
    <row r="235" spans="2:8" x14ac:dyDescent="0.25">
      <c r="B235" s="4">
        <v>231</v>
      </c>
      <c r="C235" s="10" t="s">
        <v>235</v>
      </c>
      <c r="D235" s="4"/>
      <c r="E235" s="8">
        <v>69.37</v>
      </c>
      <c r="F235" s="4">
        <f t="shared" si="6"/>
        <v>746.69867999999997</v>
      </c>
      <c r="G235" s="17"/>
      <c r="H235" s="18">
        <f t="shared" si="7"/>
        <v>0</v>
      </c>
    </row>
    <row r="236" spans="2:8" x14ac:dyDescent="0.25">
      <c r="B236" s="4">
        <v>232</v>
      </c>
      <c r="C236" s="10" t="s">
        <v>236</v>
      </c>
      <c r="D236" s="4"/>
      <c r="E236" s="8">
        <v>270.69</v>
      </c>
      <c r="F236" s="4">
        <f t="shared" si="6"/>
        <v>2913.7071599999999</v>
      </c>
      <c r="G236" s="17"/>
      <c r="H236" s="18">
        <f t="shared" si="7"/>
        <v>0</v>
      </c>
    </row>
    <row r="237" spans="2:8" x14ac:dyDescent="0.25">
      <c r="B237" s="4">
        <v>233</v>
      </c>
      <c r="C237" s="10" t="s">
        <v>237</v>
      </c>
      <c r="D237" s="4"/>
      <c r="E237" s="8">
        <v>126.33</v>
      </c>
      <c r="F237" s="4">
        <f t="shared" si="6"/>
        <v>1359.81612</v>
      </c>
      <c r="G237" s="17"/>
      <c r="H237" s="18">
        <f t="shared" si="7"/>
        <v>0</v>
      </c>
    </row>
    <row r="238" spans="2:8" x14ac:dyDescent="0.25">
      <c r="B238" s="4">
        <v>234</v>
      </c>
      <c r="C238" s="10" t="s">
        <v>238</v>
      </c>
      <c r="D238" s="4"/>
      <c r="E238" s="8">
        <v>173.05</v>
      </c>
      <c r="F238" s="4">
        <f t="shared" si="6"/>
        <v>1862.7102</v>
      </c>
      <c r="G238" s="17"/>
      <c r="H238" s="18">
        <f t="shared" si="7"/>
        <v>0</v>
      </c>
    </row>
    <row r="239" spans="2:8" x14ac:dyDescent="0.25">
      <c r="B239" s="4">
        <v>235</v>
      </c>
      <c r="C239" s="10" t="s">
        <v>239</v>
      </c>
      <c r="D239" s="4"/>
      <c r="E239" s="8">
        <v>68.58</v>
      </c>
      <c r="F239" s="4">
        <f t="shared" si="6"/>
        <v>738.19511999999997</v>
      </c>
      <c r="G239" s="17"/>
      <c r="H239" s="18">
        <f t="shared" si="7"/>
        <v>0</v>
      </c>
    </row>
    <row r="240" spans="2:8" x14ac:dyDescent="0.25">
      <c r="B240" s="4">
        <v>236</v>
      </c>
      <c r="C240" s="10" t="s">
        <v>240</v>
      </c>
      <c r="D240" s="4"/>
      <c r="E240" s="8">
        <v>161.05000000000001</v>
      </c>
      <c r="F240" s="4">
        <f t="shared" si="6"/>
        <v>1733.5422000000001</v>
      </c>
      <c r="G240" s="17"/>
      <c r="H240" s="18">
        <f t="shared" si="7"/>
        <v>0</v>
      </c>
    </row>
    <row r="241" spans="2:8" x14ac:dyDescent="0.25">
      <c r="B241" s="4">
        <v>237</v>
      </c>
      <c r="C241" s="10" t="s">
        <v>241</v>
      </c>
      <c r="D241" s="4"/>
      <c r="E241" s="8">
        <v>27.59</v>
      </c>
      <c r="F241" s="4">
        <f t="shared" si="6"/>
        <v>296.97875999999997</v>
      </c>
      <c r="G241" s="17"/>
      <c r="H241" s="18">
        <f t="shared" si="7"/>
        <v>0</v>
      </c>
    </row>
    <row r="242" spans="2:8" x14ac:dyDescent="0.25">
      <c r="B242" s="4">
        <v>238</v>
      </c>
      <c r="C242" s="10" t="s">
        <v>242</v>
      </c>
      <c r="D242" s="4"/>
      <c r="E242" s="8">
        <v>74.16</v>
      </c>
      <c r="F242" s="4">
        <f t="shared" si="6"/>
        <v>798.25823999999989</v>
      </c>
      <c r="G242" s="17"/>
      <c r="H242" s="18">
        <f t="shared" si="7"/>
        <v>0</v>
      </c>
    </row>
    <row r="243" spans="2:8" x14ac:dyDescent="0.25">
      <c r="B243" s="4">
        <v>239</v>
      </c>
      <c r="C243" s="10" t="s">
        <v>243</v>
      </c>
      <c r="D243" s="4"/>
      <c r="E243" s="8">
        <v>79.16</v>
      </c>
      <c r="F243" s="4">
        <f t="shared" si="6"/>
        <v>852.07823999999994</v>
      </c>
      <c r="G243" s="17"/>
      <c r="H243" s="18">
        <f t="shared" si="7"/>
        <v>0</v>
      </c>
    </row>
    <row r="244" spans="2:8" x14ac:dyDescent="0.25">
      <c r="B244" s="4">
        <v>240</v>
      </c>
      <c r="C244" s="10" t="s">
        <v>244</v>
      </c>
      <c r="D244" s="4"/>
      <c r="E244" s="8">
        <v>262.77999999999997</v>
      </c>
      <c r="F244" s="4">
        <f t="shared" si="6"/>
        <v>2828.5639199999996</v>
      </c>
      <c r="G244" s="17"/>
      <c r="H244" s="18">
        <f t="shared" si="7"/>
        <v>0</v>
      </c>
    </row>
    <row r="245" spans="2:8" x14ac:dyDescent="0.25">
      <c r="B245" s="4">
        <v>241</v>
      </c>
      <c r="C245" s="10" t="s">
        <v>245</v>
      </c>
      <c r="D245" s="4"/>
      <c r="E245" s="8">
        <v>251.68</v>
      </c>
      <c r="F245" s="4">
        <f t="shared" si="6"/>
        <v>2709.0835200000001</v>
      </c>
      <c r="G245" s="17"/>
      <c r="H245" s="18">
        <f t="shared" si="7"/>
        <v>0</v>
      </c>
    </row>
    <row r="246" spans="2:8" x14ac:dyDescent="0.25">
      <c r="B246" s="4">
        <v>242</v>
      </c>
      <c r="C246" s="10" t="s">
        <v>246</v>
      </c>
      <c r="D246" s="4"/>
      <c r="E246" s="8">
        <v>126.65</v>
      </c>
      <c r="F246" s="4">
        <f t="shared" si="6"/>
        <v>1363.2606000000001</v>
      </c>
      <c r="G246" s="17"/>
      <c r="H246" s="18">
        <f t="shared" si="7"/>
        <v>0</v>
      </c>
    </row>
    <row r="247" spans="2:8" x14ac:dyDescent="0.25">
      <c r="B247" s="4">
        <v>243</v>
      </c>
      <c r="C247" s="10" t="s">
        <v>247</v>
      </c>
      <c r="D247" s="4"/>
      <c r="E247" s="8">
        <v>274.52</v>
      </c>
      <c r="F247" s="4">
        <f t="shared" si="6"/>
        <v>2954.9332799999997</v>
      </c>
      <c r="G247" s="17"/>
      <c r="H247" s="18">
        <f t="shared" si="7"/>
        <v>0</v>
      </c>
    </row>
    <row r="248" spans="2:8" x14ac:dyDescent="0.25">
      <c r="B248" s="4">
        <v>244</v>
      </c>
      <c r="C248" s="10" t="s">
        <v>248</v>
      </c>
      <c r="D248" s="4"/>
      <c r="E248" s="8">
        <v>8.68</v>
      </c>
      <c r="F248" s="4">
        <f t="shared" si="6"/>
        <v>93.431519999999992</v>
      </c>
      <c r="G248" s="17"/>
      <c r="H248" s="18">
        <f t="shared" si="7"/>
        <v>0</v>
      </c>
    </row>
    <row r="249" spans="2:8" x14ac:dyDescent="0.25">
      <c r="B249" s="4">
        <v>245</v>
      </c>
      <c r="C249" s="10" t="s">
        <v>249</v>
      </c>
      <c r="D249" s="4"/>
      <c r="E249" s="8">
        <v>68.58</v>
      </c>
      <c r="F249" s="4">
        <f t="shared" si="6"/>
        <v>738.19511999999997</v>
      </c>
      <c r="G249" s="17"/>
      <c r="H249" s="18">
        <f t="shared" si="7"/>
        <v>0</v>
      </c>
    </row>
    <row r="250" spans="2:8" x14ac:dyDescent="0.25">
      <c r="B250" s="4">
        <v>246</v>
      </c>
      <c r="C250" s="10" t="s">
        <v>250</v>
      </c>
      <c r="D250" s="4"/>
      <c r="E250" s="8">
        <v>89.92</v>
      </c>
      <c r="F250" s="4">
        <f t="shared" si="6"/>
        <v>967.89887999999996</v>
      </c>
      <c r="G250" s="17"/>
      <c r="H250" s="18">
        <f t="shared" si="7"/>
        <v>0</v>
      </c>
    </row>
    <row r="251" spans="2:8" x14ac:dyDescent="0.25">
      <c r="B251" s="4">
        <v>247</v>
      </c>
      <c r="C251" s="10" t="s">
        <v>251</v>
      </c>
      <c r="D251" s="4"/>
      <c r="E251" s="8">
        <v>8457.69</v>
      </c>
      <c r="F251" s="4">
        <f t="shared" si="6"/>
        <v>91038.575159999993</v>
      </c>
      <c r="G251" s="17"/>
      <c r="H251" s="18">
        <f t="shared" si="7"/>
        <v>0</v>
      </c>
    </row>
    <row r="252" spans="2:8" x14ac:dyDescent="0.25">
      <c r="B252" s="4"/>
      <c r="C252" s="11" t="s">
        <v>252</v>
      </c>
      <c r="D252" s="12"/>
      <c r="E252" s="13">
        <f>SUM(E5:E251)</f>
        <v>138146.31000000006</v>
      </c>
      <c r="F252" s="13">
        <f>SUM(F5:F251)</f>
        <v>1487006.88084</v>
      </c>
      <c r="G252" s="17"/>
      <c r="H252" s="19">
        <f>SUM(H5:H251)</f>
        <v>1538998938.3600001</v>
      </c>
    </row>
  </sheetData>
  <autoFilter ref="B4:H25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L249"/>
  <sheetViews>
    <sheetView workbookViewId="0">
      <selection activeCell="C227" sqref="C227"/>
    </sheetView>
  </sheetViews>
  <sheetFormatPr defaultRowHeight="15" x14ac:dyDescent="0.25"/>
  <cols>
    <col min="1" max="1" width="9.140625" style="46"/>
    <col min="2" max="2" width="28" style="66" customWidth="1"/>
    <col min="3" max="3" width="33.28515625" style="46" customWidth="1"/>
    <col min="4" max="4" width="15" style="46" bestFit="1" customWidth="1"/>
    <col min="5" max="5" width="13.140625" style="55" bestFit="1" customWidth="1"/>
    <col min="6" max="6" width="10.28515625" style="46" bestFit="1" customWidth="1"/>
    <col min="7" max="7" width="12.7109375" style="46" bestFit="1" customWidth="1"/>
    <col min="8" max="8" width="18.5703125" style="46" customWidth="1"/>
    <col min="12" max="12" width="10" bestFit="1" customWidth="1"/>
  </cols>
  <sheetData>
    <row r="2" spans="1:8" x14ac:dyDescent="0.25">
      <c r="A2" s="107" t="s">
        <v>264</v>
      </c>
      <c r="B2" s="108"/>
      <c r="C2" s="108"/>
      <c r="D2" s="109"/>
      <c r="E2" s="109"/>
      <c r="F2" s="109"/>
      <c r="G2" s="109"/>
      <c r="H2" s="110"/>
    </row>
    <row r="3" spans="1:8" s="2" customFormat="1" ht="42.75" x14ac:dyDescent="0.25">
      <c r="A3" s="42" t="s">
        <v>1</v>
      </c>
      <c r="B3" s="67" t="s">
        <v>2</v>
      </c>
      <c r="C3" s="42" t="s">
        <v>3</v>
      </c>
      <c r="D3" s="42" t="s">
        <v>269</v>
      </c>
      <c r="E3" s="43" t="s">
        <v>265</v>
      </c>
      <c r="F3" s="42" t="s">
        <v>266</v>
      </c>
      <c r="G3" s="42" t="s">
        <v>267</v>
      </c>
      <c r="H3" s="44" t="s">
        <v>263</v>
      </c>
    </row>
    <row r="4" spans="1:8" s="83" customFormat="1" ht="30" hidden="1" x14ac:dyDescent="0.25">
      <c r="A4" s="59">
        <v>6</v>
      </c>
      <c r="B4" s="68" t="s">
        <v>10</v>
      </c>
      <c r="C4" s="45" t="s">
        <v>268</v>
      </c>
      <c r="D4" s="59" t="s">
        <v>270</v>
      </c>
      <c r="E4" s="77">
        <v>2557.14</v>
      </c>
      <c r="F4" s="77">
        <f t="shared" ref="F4:F67" si="0">E4*10.764</f>
        <v>27525.054959999998</v>
      </c>
      <c r="G4" s="75">
        <v>1400</v>
      </c>
      <c r="H4" s="84">
        <f>G4*F4</f>
        <v>38535076.943999998</v>
      </c>
    </row>
    <row r="5" spans="1:8" s="83" customFormat="1" ht="30" hidden="1" x14ac:dyDescent="0.25">
      <c r="A5" s="59">
        <v>7</v>
      </c>
      <c r="B5" s="68" t="s">
        <v>11</v>
      </c>
      <c r="C5" s="45" t="s">
        <v>268</v>
      </c>
      <c r="D5" s="59" t="s">
        <v>270</v>
      </c>
      <c r="E5" s="77">
        <v>7656.82</v>
      </c>
      <c r="F5" s="77">
        <f t="shared" si="0"/>
        <v>82418.010479999997</v>
      </c>
      <c r="G5" s="75">
        <v>1400</v>
      </c>
      <c r="H5" s="84">
        <f t="shared" ref="H5:H68" si="1">G5*F5</f>
        <v>115385214.67199999</v>
      </c>
    </row>
    <row r="6" spans="1:8" s="83" customFormat="1" ht="30" hidden="1" x14ac:dyDescent="0.25">
      <c r="A6" s="59">
        <v>8</v>
      </c>
      <c r="B6" s="68" t="s">
        <v>12</v>
      </c>
      <c r="C6" s="45" t="s">
        <v>268</v>
      </c>
      <c r="D6" s="59" t="s">
        <v>270</v>
      </c>
      <c r="E6" s="77">
        <v>5009.07</v>
      </c>
      <c r="F6" s="77">
        <f t="shared" si="0"/>
        <v>53917.629479999996</v>
      </c>
      <c r="G6" s="75">
        <v>1400</v>
      </c>
      <c r="H6" s="84">
        <f t="shared" si="1"/>
        <v>75484681.272</v>
      </c>
    </row>
    <row r="7" spans="1:8" s="83" customFormat="1" ht="30" hidden="1" x14ac:dyDescent="0.25">
      <c r="A7" s="59">
        <v>9</v>
      </c>
      <c r="B7" s="68" t="s">
        <v>13</v>
      </c>
      <c r="C7" s="45" t="s">
        <v>268</v>
      </c>
      <c r="D7" s="59" t="s">
        <v>270</v>
      </c>
      <c r="E7" s="77">
        <v>4220.37</v>
      </c>
      <c r="F7" s="77">
        <f t="shared" si="0"/>
        <v>45428.062679999995</v>
      </c>
      <c r="G7" s="75">
        <v>1400</v>
      </c>
      <c r="H7" s="84">
        <f t="shared" si="1"/>
        <v>63599287.751999997</v>
      </c>
    </row>
    <row r="8" spans="1:8" s="83" customFormat="1" ht="30" hidden="1" x14ac:dyDescent="0.25">
      <c r="A8" s="59">
        <v>10</v>
      </c>
      <c r="B8" s="68" t="s">
        <v>14</v>
      </c>
      <c r="C8" s="45" t="s">
        <v>268</v>
      </c>
      <c r="D8" s="59" t="s">
        <v>270</v>
      </c>
      <c r="E8" s="77">
        <v>1935.7</v>
      </c>
      <c r="F8" s="77">
        <f t="shared" si="0"/>
        <v>20835.874799999998</v>
      </c>
      <c r="G8" s="75">
        <v>1400</v>
      </c>
      <c r="H8" s="84">
        <f t="shared" si="1"/>
        <v>29170224.719999995</v>
      </c>
    </row>
    <row r="9" spans="1:8" s="83" customFormat="1" ht="30" hidden="1" x14ac:dyDescent="0.25">
      <c r="A9" s="59">
        <v>11</v>
      </c>
      <c r="B9" s="68" t="s">
        <v>15</v>
      </c>
      <c r="C9" s="45" t="s">
        <v>268</v>
      </c>
      <c r="D9" s="59" t="s">
        <v>270</v>
      </c>
      <c r="E9" s="77">
        <v>6470.3</v>
      </c>
      <c r="F9" s="77">
        <f t="shared" si="0"/>
        <v>69646.309200000003</v>
      </c>
      <c r="G9" s="75">
        <v>1400</v>
      </c>
      <c r="H9" s="84">
        <f t="shared" si="1"/>
        <v>97504832.88000001</v>
      </c>
    </row>
    <row r="10" spans="1:8" s="83" customFormat="1" ht="30" hidden="1" x14ac:dyDescent="0.25">
      <c r="A10" s="59">
        <v>12</v>
      </c>
      <c r="B10" s="68" t="s">
        <v>16</v>
      </c>
      <c r="C10" s="45" t="s">
        <v>268</v>
      </c>
      <c r="D10" s="59" t="s">
        <v>270</v>
      </c>
      <c r="E10" s="77">
        <v>4882.21</v>
      </c>
      <c r="F10" s="77">
        <f t="shared" si="0"/>
        <v>52552.108439999996</v>
      </c>
      <c r="G10" s="75">
        <v>1400</v>
      </c>
      <c r="H10" s="84">
        <f t="shared" si="1"/>
        <v>73572951.816</v>
      </c>
    </row>
    <row r="11" spans="1:8" ht="30" hidden="1" x14ac:dyDescent="0.25">
      <c r="A11" s="47">
        <v>14</v>
      </c>
      <c r="B11" s="69" t="s">
        <v>17</v>
      </c>
      <c r="C11" s="49" t="s">
        <v>273</v>
      </c>
      <c r="D11" s="47" t="s">
        <v>270</v>
      </c>
      <c r="E11" s="56">
        <v>15.49</v>
      </c>
      <c r="F11" s="56">
        <f t="shared" si="0"/>
        <v>166.73435999999998</v>
      </c>
      <c r="G11" s="76">
        <v>1000</v>
      </c>
      <c r="H11" s="84">
        <f t="shared" si="1"/>
        <v>166734.35999999999</v>
      </c>
    </row>
    <row r="12" spans="1:8" ht="30" hidden="1" x14ac:dyDescent="0.25">
      <c r="A12" s="47">
        <v>20</v>
      </c>
      <c r="B12" s="69" t="s">
        <v>20</v>
      </c>
      <c r="C12" s="49" t="s">
        <v>273</v>
      </c>
      <c r="D12" s="47" t="s">
        <v>270</v>
      </c>
      <c r="E12" s="56">
        <v>565.45000000000005</v>
      </c>
      <c r="F12" s="56">
        <f t="shared" si="0"/>
        <v>6086.5038000000004</v>
      </c>
      <c r="G12" s="76">
        <v>800</v>
      </c>
      <c r="H12" s="84">
        <f t="shared" si="1"/>
        <v>4869203.04</v>
      </c>
    </row>
    <row r="13" spans="1:8" ht="30" hidden="1" x14ac:dyDescent="0.25">
      <c r="A13" s="47">
        <v>21</v>
      </c>
      <c r="B13" s="70" t="s">
        <v>21</v>
      </c>
      <c r="C13" s="49" t="s">
        <v>273</v>
      </c>
      <c r="D13" s="47" t="s">
        <v>270</v>
      </c>
      <c r="E13" s="56">
        <v>32.299999999999997</v>
      </c>
      <c r="F13" s="56">
        <f t="shared" si="0"/>
        <v>347.67719999999997</v>
      </c>
      <c r="G13" s="76">
        <v>800</v>
      </c>
      <c r="H13" s="84">
        <f t="shared" si="1"/>
        <v>278141.75999999995</v>
      </c>
    </row>
    <row r="14" spans="1:8" ht="30" hidden="1" x14ac:dyDescent="0.25">
      <c r="A14" s="47">
        <v>22</v>
      </c>
      <c r="B14" s="70" t="s">
        <v>22</v>
      </c>
      <c r="C14" s="49" t="s">
        <v>273</v>
      </c>
      <c r="D14" s="47" t="s">
        <v>270</v>
      </c>
      <c r="E14" s="56">
        <v>2335.52</v>
      </c>
      <c r="F14" s="56">
        <f t="shared" si="0"/>
        <v>25139.537279999997</v>
      </c>
      <c r="G14" s="76">
        <v>800</v>
      </c>
      <c r="H14" s="84">
        <f t="shared" si="1"/>
        <v>20111629.823999997</v>
      </c>
    </row>
    <row r="15" spans="1:8" s="38" customFormat="1" ht="30" hidden="1" x14ac:dyDescent="0.25">
      <c r="A15" s="60">
        <v>23</v>
      </c>
      <c r="B15" s="71" t="s">
        <v>23</v>
      </c>
      <c r="C15" s="53" t="s">
        <v>268</v>
      </c>
      <c r="D15" s="47" t="s">
        <v>270</v>
      </c>
      <c r="E15" s="78">
        <v>452.87</v>
      </c>
      <c r="F15" s="78">
        <f t="shared" si="0"/>
        <v>4874.6926800000001</v>
      </c>
      <c r="G15" s="75">
        <v>800</v>
      </c>
      <c r="H15" s="84">
        <f t="shared" si="1"/>
        <v>3899754.1440000003</v>
      </c>
    </row>
    <row r="16" spans="1:8" s="33" customFormat="1" ht="30" hidden="1" x14ac:dyDescent="0.25">
      <c r="A16" s="61">
        <v>24</v>
      </c>
      <c r="B16" s="72" t="s">
        <v>24</v>
      </c>
      <c r="C16" s="53" t="s">
        <v>268</v>
      </c>
      <c r="D16" s="47" t="s">
        <v>270</v>
      </c>
      <c r="E16" s="79">
        <v>280.85000000000002</v>
      </c>
      <c r="F16" s="79">
        <f t="shared" si="0"/>
        <v>3023.0693999999999</v>
      </c>
      <c r="G16" s="75">
        <v>1200</v>
      </c>
      <c r="H16" s="84">
        <f t="shared" si="1"/>
        <v>3627683.28</v>
      </c>
    </row>
    <row r="17" spans="1:8" s="33" customFormat="1" ht="30" hidden="1" x14ac:dyDescent="0.25">
      <c r="A17" s="61">
        <v>25</v>
      </c>
      <c r="B17" s="72" t="s">
        <v>25</v>
      </c>
      <c r="C17" s="53" t="s">
        <v>268</v>
      </c>
      <c r="D17" s="47" t="s">
        <v>270</v>
      </c>
      <c r="E17" s="79">
        <v>173.59</v>
      </c>
      <c r="F17" s="79">
        <f t="shared" si="0"/>
        <v>1868.5227599999998</v>
      </c>
      <c r="G17" s="75">
        <v>1200</v>
      </c>
      <c r="H17" s="84">
        <f t="shared" si="1"/>
        <v>2242227.3119999999</v>
      </c>
    </row>
    <row r="18" spans="1:8" s="33" customFormat="1" ht="30" hidden="1" x14ac:dyDescent="0.25">
      <c r="A18" s="61">
        <v>26</v>
      </c>
      <c r="B18" s="72" t="s">
        <v>26</v>
      </c>
      <c r="C18" s="53" t="s">
        <v>268</v>
      </c>
      <c r="D18" s="47" t="s">
        <v>270</v>
      </c>
      <c r="E18" s="79">
        <v>2384.79</v>
      </c>
      <c r="F18" s="79">
        <f t="shared" si="0"/>
        <v>25669.879559999998</v>
      </c>
      <c r="G18" s="75">
        <v>1200</v>
      </c>
      <c r="H18" s="84">
        <f t="shared" si="1"/>
        <v>30803855.471999995</v>
      </c>
    </row>
    <row r="19" spans="1:8" s="33" customFormat="1" ht="30" hidden="1" x14ac:dyDescent="0.25">
      <c r="A19" s="61">
        <v>27</v>
      </c>
      <c r="B19" s="72" t="s">
        <v>27</v>
      </c>
      <c r="C19" s="53" t="s">
        <v>268</v>
      </c>
      <c r="D19" s="47" t="s">
        <v>270</v>
      </c>
      <c r="E19" s="79">
        <v>2498.8200000000002</v>
      </c>
      <c r="F19" s="79">
        <f t="shared" si="0"/>
        <v>26897.298480000001</v>
      </c>
      <c r="G19" s="75">
        <v>1200</v>
      </c>
      <c r="H19" s="84">
        <f t="shared" si="1"/>
        <v>32276758.176000003</v>
      </c>
    </row>
    <row r="20" spans="1:8" s="28" customFormat="1" ht="30" hidden="1" x14ac:dyDescent="0.25">
      <c r="A20" s="62">
        <v>28</v>
      </c>
      <c r="B20" s="73" t="s">
        <v>28</v>
      </c>
      <c r="C20" s="54" t="s">
        <v>268</v>
      </c>
      <c r="D20" s="47" t="s">
        <v>270</v>
      </c>
      <c r="E20" s="80">
        <v>976.03</v>
      </c>
      <c r="F20" s="80">
        <f t="shared" si="0"/>
        <v>10505.986919999999</v>
      </c>
      <c r="G20" s="75">
        <v>1200</v>
      </c>
      <c r="H20" s="84">
        <f t="shared" si="1"/>
        <v>12607184.304</v>
      </c>
    </row>
    <row r="21" spans="1:8" s="33" customFormat="1" ht="25.5" hidden="1" customHeight="1" x14ac:dyDescent="0.25">
      <c r="A21" s="61">
        <v>29</v>
      </c>
      <c r="B21" s="72" t="s">
        <v>29</v>
      </c>
      <c r="C21" s="53" t="s">
        <v>268</v>
      </c>
      <c r="D21" s="47" t="s">
        <v>270</v>
      </c>
      <c r="E21" s="79">
        <v>3774.13</v>
      </c>
      <c r="F21" s="79">
        <f t="shared" si="0"/>
        <v>40624.73532</v>
      </c>
      <c r="G21" s="75">
        <v>1200</v>
      </c>
      <c r="H21" s="84">
        <f t="shared" si="1"/>
        <v>48749682.384000003</v>
      </c>
    </row>
    <row r="22" spans="1:8" s="33" customFormat="1" ht="30" hidden="1" x14ac:dyDescent="0.25">
      <c r="A22" s="61">
        <v>30</v>
      </c>
      <c r="B22" s="72" t="s">
        <v>30</v>
      </c>
      <c r="C22" s="53" t="s">
        <v>268</v>
      </c>
      <c r="D22" s="47" t="s">
        <v>270</v>
      </c>
      <c r="E22" s="79">
        <v>994.21</v>
      </c>
      <c r="F22" s="79">
        <f t="shared" si="0"/>
        <v>10701.676439999999</v>
      </c>
      <c r="G22" s="75">
        <v>1200</v>
      </c>
      <c r="H22" s="84">
        <f t="shared" si="1"/>
        <v>12842011.727999998</v>
      </c>
    </row>
    <row r="23" spans="1:8" s="33" customFormat="1" ht="30" hidden="1" x14ac:dyDescent="0.25">
      <c r="A23" s="61">
        <v>31</v>
      </c>
      <c r="B23" s="72" t="s">
        <v>31</v>
      </c>
      <c r="C23" s="53" t="s">
        <v>268</v>
      </c>
      <c r="D23" s="47" t="s">
        <v>270</v>
      </c>
      <c r="E23" s="79">
        <v>47.37</v>
      </c>
      <c r="F23" s="79">
        <f t="shared" si="0"/>
        <v>509.89067999999992</v>
      </c>
      <c r="G23" s="75">
        <v>1200</v>
      </c>
      <c r="H23" s="84">
        <f t="shared" si="1"/>
        <v>611868.81599999988</v>
      </c>
    </row>
    <row r="24" spans="1:8" s="28" customFormat="1" ht="30" hidden="1" x14ac:dyDescent="0.25">
      <c r="A24" s="62">
        <v>32</v>
      </c>
      <c r="B24" s="73" t="s">
        <v>32</v>
      </c>
      <c r="C24" s="54" t="s">
        <v>268</v>
      </c>
      <c r="D24" s="47" t="s">
        <v>270</v>
      </c>
      <c r="E24" s="80">
        <v>2712.13</v>
      </c>
      <c r="F24" s="80">
        <f t="shared" si="0"/>
        <v>29193.367320000001</v>
      </c>
      <c r="G24" s="75">
        <v>1200</v>
      </c>
      <c r="H24" s="84">
        <f t="shared" si="1"/>
        <v>35032040.784000002</v>
      </c>
    </row>
    <row r="25" spans="1:8" s="28" customFormat="1" ht="30" hidden="1" x14ac:dyDescent="0.25">
      <c r="A25" s="62">
        <v>33</v>
      </c>
      <c r="B25" s="73" t="s">
        <v>33</v>
      </c>
      <c r="C25" s="54" t="s">
        <v>268</v>
      </c>
      <c r="D25" s="47" t="s">
        <v>270</v>
      </c>
      <c r="E25" s="80">
        <v>1693.52</v>
      </c>
      <c r="F25" s="80">
        <f t="shared" si="0"/>
        <v>18229.049279999999</v>
      </c>
      <c r="G25" s="75">
        <v>1200</v>
      </c>
      <c r="H25" s="84">
        <f t="shared" si="1"/>
        <v>21874859.136</v>
      </c>
    </row>
    <row r="26" spans="1:8" s="28" customFormat="1" ht="30" hidden="1" x14ac:dyDescent="0.25">
      <c r="A26" s="62">
        <v>34</v>
      </c>
      <c r="B26" s="73" t="s">
        <v>34</v>
      </c>
      <c r="C26" s="54" t="s">
        <v>268</v>
      </c>
      <c r="D26" s="47" t="s">
        <v>270</v>
      </c>
      <c r="E26" s="80">
        <v>2306.39</v>
      </c>
      <c r="F26" s="80">
        <f t="shared" si="0"/>
        <v>24825.981959999997</v>
      </c>
      <c r="G26" s="75">
        <v>1200</v>
      </c>
      <c r="H26" s="84">
        <f t="shared" si="1"/>
        <v>29791178.351999998</v>
      </c>
    </row>
    <row r="27" spans="1:8" s="28" customFormat="1" ht="30" hidden="1" x14ac:dyDescent="0.25">
      <c r="A27" s="62">
        <v>35</v>
      </c>
      <c r="B27" s="73" t="s">
        <v>35</v>
      </c>
      <c r="C27" s="54" t="s">
        <v>268</v>
      </c>
      <c r="D27" s="47" t="s">
        <v>270</v>
      </c>
      <c r="E27" s="80">
        <v>5975.53</v>
      </c>
      <c r="F27" s="80">
        <f t="shared" si="0"/>
        <v>64320.604919999991</v>
      </c>
      <c r="G27" s="75">
        <v>1200</v>
      </c>
      <c r="H27" s="84">
        <f t="shared" si="1"/>
        <v>77184725.903999984</v>
      </c>
    </row>
    <row r="28" spans="1:8" s="33" customFormat="1" ht="30" hidden="1" x14ac:dyDescent="0.25">
      <c r="A28" s="61">
        <v>36</v>
      </c>
      <c r="B28" s="72" t="s">
        <v>36</v>
      </c>
      <c r="C28" s="53" t="s">
        <v>268</v>
      </c>
      <c r="D28" s="47" t="s">
        <v>270</v>
      </c>
      <c r="E28" s="79">
        <v>233.12</v>
      </c>
      <c r="F28" s="79">
        <f t="shared" si="0"/>
        <v>2509.30368</v>
      </c>
      <c r="G28" s="75">
        <v>1000</v>
      </c>
      <c r="H28" s="84">
        <f t="shared" si="1"/>
        <v>2509303.6800000002</v>
      </c>
    </row>
    <row r="29" spans="1:8" s="28" customFormat="1" ht="30" hidden="1" x14ac:dyDescent="0.25">
      <c r="A29" s="62">
        <v>37</v>
      </c>
      <c r="B29" s="73" t="s">
        <v>37</v>
      </c>
      <c r="C29" s="54" t="s">
        <v>268</v>
      </c>
      <c r="D29" s="47" t="s">
        <v>270</v>
      </c>
      <c r="E29" s="80">
        <v>3097.02</v>
      </c>
      <c r="F29" s="80">
        <f t="shared" si="0"/>
        <v>33336.323279999997</v>
      </c>
      <c r="G29" s="75">
        <v>1100</v>
      </c>
      <c r="H29" s="84">
        <f t="shared" si="1"/>
        <v>36669955.607999995</v>
      </c>
    </row>
    <row r="30" spans="1:8" s="28" customFormat="1" ht="30" hidden="1" x14ac:dyDescent="0.25">
      <c r="A30" s="62">
        <v>38</v>
      </c>
      <c r="B30" s="73" t="s">
        <v>38</v>
      </c>
      <c r="C30" s="54" t="s">
        <v>268</v>
      </c>
      <c r="D30" s="47" t="s">
        <v>270</v>
      </c>
      <c r="E30" s="80">
        <v>937.45</v>
      </c>
      <c r="F30" s="80">
        <f t="shared" si="0"/>
        <v>10090.711799999999</v>
      </c>
      <c r="G30" s="75">
        <v>1100</v>
      </c>
      <c r="H30" s="84">
        <f t="shared" si="1"/>
        <v>11099782.979999999</v>
      </c>
    </row>
    <row r="31" spans="1:8" s="28" customFormat="1" ht="30" hidden="1" x14ac:dyDescent="0.25">
      <c r="A31" s="62">
        <v>39</v>
      </c>
      <c r="B31" s="73" t="s">
        <v>39</v>
      </c>
      <c r="C31" s="54" t="s">
        <v>268</v>
      </c>
      <c r="D31" s="47" t="s">
        <v>270</v>
      </c>
      <c r="E31" s="80">
        <v>3059.64</v>
      </c>
      <c r="F31" s="80">
        <f t="shared" si="0"/>
        <v>32933.964959999998</v>
      </c>
      <c r="G31" s="75">
        <v>1100</v>
      </c>
      <c r="H31" s="84">
        <f t="shared" si="1"/>
        <v>36227361.456</v>
      </c>
    </row>
    <row r="32" spans="1:8" s="28" customFormat="1" ht="30" hidden="1" x14ac:dyDescent="0.25">
      <c r="A32" s="62">
        <v>40</v>
      </c>
      <c r="B32" s="73" t="s">
        <v>40</v>
      </c>
      <c r="C32" s="54" t="s">
        <v>268</v>
      </c>
      <c r="D32" s="47" t="s">
        <v>270</v>
      </c>
      <c r="E32" s="80">
        <v>546.16999999999996</v>
      </c>
      <c r="F32" s="80">
        <f t="shared" si="0"/>
        <v>5878.9738799999996</v>
      </c>
      <c r="G32" s="75">
        <v>1100</v>
      </c>
      <c r="H32" s="84">
        <f t="shared" si="1"/>
        <v>6466871.2679999992</v>
      </c>
    </row>
    <row r="33" spans="1:8" s="28" customFormat="1" ht="30" hidden="1" x14ac:dyDescent="0.25">
      <c r="A33" s="62">
        <v>41</v>
      </c>
      <c r="B33" s="73" t="s">
        <v>41</v>
      </c>
      <c r="C33" s="54" t="s">
        <v>268</v>
      </c>
      <c r="D33" s="47" t="s">
        <v>270</v>
      </c>
      <c r="E33" s="80">
        <v>2171.4299999999998</v>
      </c>
      <c r="F33" s="80">
        <f t="shared" si="0"/>
        <v>23373.272519999999</v>
      </c>
      <c r="G33" s="75">
        <v>1100</v>
      </c>
      <c r="H33" s="84">
        <f t="shared" si="1"/>
        <v>25710599.772</v>
      </c>
    </row>
    <row r="34" spans="1:8" ht="30" hidden="1" x14ac:dyDescent="0.25">
      <c r="A34" s="47">
        <v>42</v>
      </c>
      <c r="B34" s="70" t="s">
        <v>42</v>
      </c>
      <c r="C34" s="49" t="s">
        <v>273</v>
      </c>
      <c r="D34" s="47" t="s">
        <v>271</v>
      </c>
      <c r="E34" s="56">
        <v>343.32</v>
      </c>
      <c r="F34" s="56">
        <f t="shared" si="0"/>
        <v>3695.4964799999998</v>
      </c>
      <c r="G34" s="75">
        <v>1000</v>
      </c>
      <c r="H34" s="84">
        <f t="shared" si="1"/>
        <v>3695496.48</v>
      </c>
    </row>
    <row r="35" spans="1:8" s="33" customFormat="1" ht="30" hidden="1" x14ac:dyDescent="0.25">
      <c r="A35" s="61">
        <v>43</v>
      </c>
      <c r="B35" s="72" t="s">
        <v>43</v>
      </c>
      <c r="C35" s="53" t="s">
        <v>268</v>
      </c>
      <c r="D35" s="47" t="s">
        <v>270</v>
      </c>
      <c r="E35" s="79">
        <v>342.32</v>
      </c>
      <c r="F35" s="79">
        <f t="shared" si="0"/>
        <v>3684.7324799999997</v>
      </c>
      <c r="G35" s="75">
        <v>1100</v>
      </c>
      <c r="H35" s="84">
        <f t="shared" si="1"/>
        <v>4053205.7279999997</v>
      </c>
    </row>
    <row r="36" spans="1:8" s="28" customFormat="1" ht="30" hidden="1" x14ac:dyDescent="0.25">
      <c r="A36" s="62">
        <v>44</v>
      </c>
      <c r="B36" s="73" t="s">
        <v>49</v>
      </c>
      <c r="C36" s="54" t="s">
        <v>268</v>
      </c>
      <c r="D36" s="47" t="s">
        <v>270</v>
      </c>
      <c r="E36" s="51">
        <v>2603.37</v>
      </c>
      <c r="F36" s="80">
        <f t="shared" si="0"/>
        <v>28022.674679999996</v>
      </c>
      <c r="G36" s="75">
        <v>1100</v>
      </c>
      <c r="H36" s="84">
        <f t="shared" si="1"/>
        <v>30824942.147999994</v>
      </c>
    </row>
    <row r="37" spans="1:8" s="33" customFormat="1" ht="30" hidden="1" x14ac:dyDescent="0.25">
      <c r="A37" s="61">
        <v>45</v>
      </c>
      <c r="B37" s="72" t="s">
        <v>50</v>
      </c>
      <c r="C37" s="53" t="s">
        <v>268</v>
      </c>
      <c r="D37" s="47" t="s">
        <v>270</v>
      </c>
      <c r="E37" s="79">
        <v>371.2</v>
      </c>
      <c r="F37" s="79">
        <f t="shared" si="0"/>
        <v>3995.5967999999998</v>
      </c>
      <c r="G37" s="75">
        <v>1100</v>
      </c>
      <c r="H37" s="84">
        <f t="shared" si="1"/>
        <v>4395156.4799999995</v>
      </c>
    </row>
    <row r="38" spans="1:8" s="33" customFormat="1" ht="30" hidden="1" x14ac:dyDescent="0.25">
      <c r="A38" s="61">
        <v>46</v>
      </c>
      <c r="B38" s="72" t="s">
        <v>51</v>
      </c>
      <c r="C38" s="53" t="s">
        <v>268</v>
      </c>
      <c r="D38" s="47" t="s">
        <v>270</v>
      </c>
      <c r="E38" s="79">
        <v>512.77</v>
      </c>
      <c r="F38" s="79">
        <f t="shared" si="0"/>
        <v>5519.4562799999994</v>
      </c>
      <c r="G38" s="75">
        <v>1100</v>
      </c>
      <c r="H38" s="84">
        <f t="shared" si="1"/>
        <v>6071401.9079999998</v>
      </c>
    </row>
    <row r="39" spans="1:8" x14ac:dyDescent="0.25">
      <c r="A39" s="47">
        <v>47</v>
      </c>
      <c r="B39" s="70" t="s">
        <v>52</v>
      </c>
      <c r="C39" s="47" t="s">
        <v>45</v>
      </c>
      <c r="D39" s="47" t="s">
        <v>270</v>
      </c>
      <c r="E39" s="56">
        <v>56.88</v>
      </c>
      <c r="F39" s="56">
        <f t="shared" si="0"/>
        <v>612.25631999999996</v>
      </c>
      <c r="G39" s="75"/>
      <c r="H39" s="84">
        <f t="shared" si="1"/>
        <v>0</v>
      </c>
    </row>
    <row r="40" spans="1:8" ht="30" hidden="1" x14ac:dyDescent="0.25">
      <c r="A40" s="47">
        <v>48</v>
      </c>
      <c r="B40" s="69" t="s">
        <v>53</v>
      </c>
      <c r="C40" s="49" t="s">
        <v>273</v>
      </c>
      <c r="D40" s="47" t="s">
        <v>270</v>
      </c>
      <c r="E40" s="56">
        <v>24.26</v>
      </c>
      <c r="F40" s="56">
        <f t="shared" si="0"/>
        <v>261.13463999999999</v>
      </c>
      <c r="G40" s="75">
        <v>1000</v>
      </c>
      <c r="H40" s="84">
        <f t="shared" si="1"/>
        <v>261134.63999999998</v>
      </c>
    </row>
    <row r="41" spans="1:8" ht="30" hidden="1" x14ac:dyDescent="0.25">
      <c r="A41" s="47">
        <v>49</v>
      </c>
      <c r="B41" s="69" t="s">
        <v>54</v>
      </c>
      <c r="C41" s="49" t="s">
        <v>273</v>
      </c>
      <c r="D41" s="47" t="s">
        <v>270</v>
      </c>
      <c r="E41" s="56">
        <v>17.68</v>
      </c>
      <c r="F41" s="56">
        <f t="shared" si="0"/>
        <v>190.30751999999998</v>
      </c>
      <c r="G41" s="75">
        <v>1000</v>
      </c>
      <c r="H41" s="84">
        <f t="shared" si="1"/>
        <v>190307.52</v>
      </c>
    </row>
    <row r="42" spans="1:8" ht="30" hidden="1" x14ac:dyDescent="0.25">
      <c r="A42" s="47">
        <v>50</v>
      </c>
      <c r="B42" s="69" t="s">
        <v>55</v>
      </c>
      <c r="C42" s="49" t="s">
        <v>273</v>
      </c>
      <c r="D42" s="47" t="s">
        <v>270</v>
      </c>
      <c r="E42" s="56">
        <v>15.21</v>
      </c>
      <c r="F42" s="56">
        <f t="shared" si="0"/>
        <v>163.72044</v>
      </c>
      <c r="G42" s="75">
        <v>1000</v>
      </c>
      <c r="H42" s="84">
        <f t="shared" si="1"/>
        <v>163720.44</v>
      </c>
    </row>
    <row r="43" spans="1:8" ht="30" hidden="1" x14ac:dyDescent="0.25">
      <c r="A43" s="47">
        <v>51</v>
      </c>
      <c r="B43" s="69" t="s">
        <v>56</v>
      </c>
      <c r="C43" s="49" t="s">
        <v>273</v>
      </c>
      <c r="D43" s="47" t="s">
        <v>270</v>
      </c>
      <c r="E43" s="56">
        <v>14.44</v>
      </c>
      <c r="F43" s="56">
        <f t="shared" si="0"/>
        <v>155.43215999999998</v>
      </c>
      <c r="G43" s="75">
        <v>1000</v>
      </c>
      <c r="H43" s="84">
        <f t="shared" si="1"/>
        <v>155432.15999999997</v>
      </c>
    </row>
    <row r="44" spans="1:8" ht="30" hidden="1" x14ac:dyDescent="0.25">
      <c r="A44" s="47">
        <v>52</v>
      </c>
      <c r="B44" s="69" t="s">
        <v>57</v>
      </c>
      <c r="C44" s="49" t="s">
        <v>273</v>
      </c>
      <c r="D44" s="47" t="s">
        <v>270</v>
      </c>
      <c r="E44" s="56">
        <v>9.4700000000000006</v>
      </c>
      <c r="F44" s="56">
        <f t="shared" si="0"/>
        <v>101.93508</v>
      </c>
      <c r="G44" s="75">
        <v>1000</v>
      </c>
      <c r="H44" s="84">
        <f t="shared" si="1"/>
        <v>101935.08</v>
      </c>
    </row>
    <row r="45" spans="1:8" ht="30" hidden="1" x14ac:dyDescent="0.25">
      <c r="A45" s="47">
        <v>53</v>
      </c>
      <c r="B45" s="69" t="s">
        <v>58</v>
      </c>
      <c r="C45" s="49" t="s">
        <v>273</v>
      </c>
      <c r="D45" s="47" t="s">
        <v>270</v>
      </c>
      <c r="E45" s="56">
        <v>12.81</v>
      </c>
      <c r="F45" s="56">
        <f t="shared" si="0"/>
        <v>137.88684000000001</v>
      </c>
      <c r="G45" s="75">
        <v>1000</v>
      </c>
      <c r="H45" s="84">
        <f t="shared" si="1"/>
        <v>137886.84</v>
      </c>
    </row>
    <row r="46" spans="1:8" ht="30" hidden="1" x14ac:dyDescent="0.25">
      <c r="A46" s="47">
        <v>54</v>
      </c>
      <c r="B46" s="69" t="s">
        <v>59</v>
      </c>
      <c r="C46" s="49" t="s">
        <v>273</v>
      </c>
      <c r="D46" s="47" t="s">
        <v>270</v>
      </c>
      <c r="E46" s="56">
        <v>18.22</v>
      </c>
      <c r="F46" s="56">
        <f t="shared" si="0"/>
        <v>196.12007999999997</v>
      </c>
      <c r="G46" s="75">
        <v>1000</v>
      </c>
      <c r="H46" s="84">
        <f t="shared" si="1"/>
        <v>196120.08</v>
      </c>
    </row>
    <row r="47" spans="1:8" ht="30" hidden="1" x14ac:dyDescent="0.25">
      <c r="A47" s="47">
        <v>55</v>
      </c>
      <c r="B47" s="69" t="s">
        <v>60</v>
      </c>
      <c r="C47" s="49" t="s">
        <v>273</v>
      </c>
      <c r="D47" s="47" t="s">
        <v>270</v>
      </c>
      <c r="E47" s="56">
        <v>31.54</v>
      </c>
      <c r="F47" s="56">
        <f t="shared" si="0"/>
        <v>339.49655999999999</v>
      </c>
      <c r="G47" s="75">
        <v>1000</v>
      </c>
      <c r="H47" s="84">
        <f t="shared" si="1"/>
        <v>339496.56</v>
      </c>
    </row>
    <row r="48" spans="1:8" ht="30" hidden="1" x14ac:dyDescent="0.25">
      <c r="A48" s="47">
        <v>56</v>
      </c>
      <c r="B48" s="69" t="s">
        <v>61</v>
      </c>
      <c r="C48" s="49" t="s">
        <v>273</v>
      </c>
      <c r="D48" s="47" t="s">
        <v>270</v>
      </c>
      <c r="E48" s="56">
        <v>10.83</v>
      </c>
      <c r="F48" s="56">
        <f t="shared" si="0"/>
        <v>116.57411999999999</v>
      </c>
      <c r="G48" s="75">
        <v>1000</v>
      </c>
      <c r="H48" s="84">
        <f t="shared" si="1"/>
        <v>116574.12</v>
      </c>
    </row>
    <row r="49" spans="1:8" ht="30" hidden="1" x14ac:dyDescent="0.25">
      <c r="A49" s="47">
        <v>57</v>
      </c>
      <c r="B49" s="69" t="s">
        <v>62</v>
      </c>
      <c r="C49" s="49" t="s">
        <v>273</v>
      </c>
      <c r="D49" s="47" t="s">
        <v>270</v>
      </c>
      <c r="E49" s="56">
        <v>22.57</v>
      </c>
      <c r="F49" s="56">
        <f t="shared" si="0"/>
        <v>242.94347999999999</v>
      </c>
      <c r="G49" s="75">
        <v>1000</v>
      </c>
      <c r="H49" s="84">
        <f t="shared" si="1"/>
        <v>242943.47999999998</v>
      </c>
    </row>
    <row r="50" spans="1:8" ht="30" hidden="1" x14ac:dyDescent="0.25">
      <c r="A50" s="47">
        <v>58</v>
      </c>
      <c r="B50" s="69" t="s">
        <v>63</v>
      </c>
      <c r="C50" s="49" t="s">
        <v>273</v>
      </c>
      <c r="D50" s="47" t="s">
        <v>270</v>
      </c>
      <c r="E50" s="56">
        <v>12.42</v>
      </c>
      <c r="F50" s="56">
        <f t="shared" si="0"/>
        <v>133.68887999999998</v>
      </c>
      <c r="G50" s="75">
        <v>1000</v>
      </c>
      <c r="H50" s="84">
        <f t="shared" si="1"/>
        <v>133688.87999999998</v>
      </c>
    </row>
    <row r="51" spans="1:8" ht="30" hidden="1" x14ac:dyDescent="0.25">
      <c r="A51" s="47">
        <v>59</v>
      </c>
      <c r="B51" s="69" t="s">
        <v>64</v>
      </c>
      <c r="C51" s="49" t="s">
        <v>273</v>
      </c>
      <c r="D51" s="47" t="s">
        <v>270</v>
      </c>
      <c r="E51" s="56">
        <v>18.649999999999999</v>
      </c>
      <c r="F51" s="56">
        <f t="shared" si="0"/>
        <v>200.74859999999998</v>
      </c>
      <c r="G51" s="75">
        <v>1000</v>
      </c>
      <c r="H51" s="84">
        <f t="shared" si="1"/>
        <v>200748.59999999998</v>
      </c>
    </row>
    <row r="52" spans="1:8" ht="30" hidden="1" x14ac:dyDescent="0.25">
      <c r="A52" s="47">
        <v>60</v>
      </c>
      <c r="B52" s="69" t="s">
        <v>65</v>
      </c>
      <c r="C52" s="49" t="s">
        <v>273</v>
      </c>
      <c r="D52" s="47" t="s">
        <v>270</v>
      </c>
      <c r="E52" s="56">
        <v>32.07</v>
      </c>
      <c r="F52" s="56">
        <f t="shared" si="0"/>
        <v>345.20148</v>
      </c>
      <c r="G52" s="75">
        <v>1000</v>
      </c>
      <c r="H52" s="84">
        <f t="shared" si="1"/>
        <v>345201.48</v>
      </c>
    </row>
    <row r="53" spans="1:8" s="33" customFormat="1" ht="30" hidden="1" x14ac:dyDescent="0.25">
      <c r="A53" s="61">
        <v>61</v>
      </c>
      <c r="B53" s="72" t="s">
        <v>66</v>
      </c>
      <c r="C53" s="53" t="s">
        <v>268</v>
      </c>
      <c r="D53" s="47" t="s">
        <v>270</v>
      </c>
      <c r="E53" s="79">
        <v>315.57</v>
      </c>
      <c r="F53" s="79">
        <f t="shared" si="0"/>
        <v>3396.7954799999998</v>
      </c>
      <c r="G53" s="75">
        <v>1000</v>
      </c>
      <c r="H53" s="84">
        <f t="shared" si="1"/>
        <v>3396795.48</v>
      </c>
    </row>
    <row r="54" spans="1:8" s="33" customFormat="1" ht="30" hidden="1" x14ac:dyDescent="0.25">
      <c r="A54" s="61">
        <v>62</v>
      </c>
      <c r="B54" s="72" t="s">
        <v>67</v>
      </c>
      <c r="C54" s="53" t="s">
        <v>268</v>
      </c>
      <c r="D54" s="47" t="s">
        <v>270</v>
      </c>
      <c r="E54" s="79">
        <v>223.89</v>
      </c>
      <c r="F54" s="79">
        <f t="shared" si="0"/>
        <v>2409.9519599999999</v>
      </c>
      <c r="G54" s="75">
        <v>1000</v>
      </c>
      <c r="H54" s="84">
        <f t="shared" si="1"/>
        <v>2409951.96</v>
      </c>
    </row>
    <row r="55" spans="1:8" s="33" customFormat="1" ht="30" hidden="1" x14ac:dyDescent="0.25">
      <c r="A55" s="61">
        <v>63</v>
      </c>
      <c r="B55" s="72" t="s">
        <v>68</v>
      </c>
      <c r="C55" s="53" t="s">
        <v>268</v>
      </c>
      <c r="D55" s="47" t="s">
        <v>270</v>
      </c>
      <c r="E55" s="79">
        <v>84.61</v>
      </c>
      <c r="F55" s="79">
        <f t="shared" si="0"/>
        <v>910.74203999999997</v>
      </c>
      <c r="G55" s="75">
        <v>1000</v>
      </c>
      <c r="H55" s="84">
        <f t="shared" si="1"/>
        <v>910742.03999999992</v>
      </c>
    </row>
    <row r="56" spans="1:8" s="33" customFormat="1" ht="30" hidden="1" x14ac:dyDescent="0.25">
      <c r="A56" s="61">
        <v>64</v>
      </c>
      <c r="B56" s="72" t="s">
        <v>69</v>
      </c>
      <c r="C56" s="53" t="s">
        <v>268</v>
      </c>
      <c r="D56" s="47" t="s">
        <v>270</v>
      </c>
      <c r="E56" s="79">
        <v>11.44</v>
      </c>
      <c r="F56" s="79">
        <f t="shared" si="0"/>
        <v>123.14015999999998</v>
      </c>
      <c r="G56" s="75">
        <v>1000</v>
      </c>
      <c r="H56" s="84">
        <f t="shared" si="1"/>
        <v>123140.15999999997</v>
      </c>
    </row>
    <row r="57" spans="1:8" s="33" customFormat="1" ht="30" hidden="1" x14ac:dyDescent="0.25">
      <c r="A57" s="61">
        <v>65</v>
      </c>
      <c r="B57" s="72" t="s">
        <v>70</v>
      </c>
      <c r="C57" s="53" t="s">
        <v>268</v>
      </c>
      <c r="D57" s="47" t="s">
        <v>270</v>
      </c>
      <c r="E57" s="79">
        <v>31.09</v>
      </c>
      <c r="F57" s="79">
        <f t="shared" si="0"/>
        <v>334.65276</v>
      </c>
      <c r="G57" s="75">
        <v>1000</v>
      </c>
      <c r="H57" s="84">
        <f t="shared" si="1"/>
        <v>334652.76</v>
      </c>
    </row>
    <row r="58" spans="1:8" s="33" customFormat="1" ht="30" hidden="1" x14ac:dyDescent="0.25">
      <c r="A58" s="61">
        <v>66</v>
      </c>
      <c r="B58" s="72" t="s">
        <v>71</v>
      </c>
      <c r="C58" s="53" t="s">
        <v>268</v>
      </c>
      <c r="D58" s="47" t="s">
        <v>270</v>
      </c>
      <c r="E58" s="79">
        <v>16.5</v>
      </c>
      <c r="F58" s="79">
        <f t="shared" si="0"/>
        <v>177.60599999999999</v>
      </c>
      <c r="G58" s="75">
        <v>1000</v>
      </c>
      <c r="H58" s="84">
        <f t="shared" si="1"/>
        <v>177606</v>
      </c>
    </row>
    <row r="59" spans="1:8" s="33" customFormat="1" ht="30" hidden="1" x14ac:dyDescent="0.25">
      <c r="A59" s="61">
        <v>67</v>
      </c>
      <c r="B59" s="72" t="s">
        <v>72</v>
      </c>
      <c r="C59" s="53" t="s">
        <v>268</v>
      </c>
      <c r="D59" s="47" t="s">
        <v>270</v>
      </c>
      <c r="E59" s="79">
        <v>23.82</v>
      </c>
      <c r="F59" s="79">
        <f t="shared" si="0"/>
        <v>256.39848000000001</v>
      </c>
      <c r="G59" s="75">
        <v>1000</v>
      </c>
      <c r="H59" s="84">
        <f t="shared" si="1"/>
        <v>256398.48</v>
      </c>
    </row>
    <row r="60" spans="1:8" s="33" customFormat="1" ht="30" hidden="1" x14ac:dyDescent="0.25">
      <c r="A60" s="61">
        <v>68</v>
      </c>
      <c r="B60" s="72" t="s">
        <v>73</v>
      </c>
      <c r="C60" s="53" t="s">
        <v>268</v>
      </c>
      <c r="D60" s="47" t="s">
        <v>270</v>
      </c>
      <c r="E60" s="79">
        <v>33.74</v>
      </c>
      <c r="F60" s="79">
        <f t="shared" si="0"/>
        <v>363.17736000000002</v>
      </c>
      <c r="G60" s="75">
        <v>1000</v>
      </c>
      <c r="H60" s="84">
        <f t="shared" si="1"/>
        <v>363177.36000000004</v>
      </c>
    </row>
    <row r="61" spans="1:8" s="33" customFormat="1" ht="30" hidden="1" x14ac:dyDescent="0.25">
      <c r="A61" s="61">
        <v>69</v>
      </c>
      <c r="B61" s="72" t="s">
        <v>74</v>
      </c>
      <c r="C61" s="53" t="s">
        <v>268</v>
      </c>
      <c r="D61" s="47" t="s">
        <v>270</v>
      </c>
      <c r="E61" s="79">
        <v>33.15</v>
      </c>
      <c r="F61" s="79">
        <f t="shared" si="0"/>
        <v>356.82659999999998</v>
      </c>
      <c r="G61" s="75">
        <v>1000</v>
      </c>
      <c r="H61" s="84">
        <f t="shared" si="1"/>
        <v>356826.6</v>
      </c>
    </row>
    <row r="62" spans="1:8" s="33" customFormat="1" ht="30" hidden="1" x14ac:dyDescent="0.25">
      <c r="A62" s="61">
        <v>70</v>
      </c>
      <c r="B62" s="72" t="s">
        <v>75</v>
      </c>
      <c r="C62" s="53" t="s">
        <v>268</v>
      </c>
      <c r="D62" s="47" t="s">
        <v>270</v>
      </c>
      <c r="E62" s="79">
        <v>27.75</v>
      </c>
      <c r="F62" s="79">
        <f t="shared" si="0"/>
        <v>298.70099999999996</v>
      </c>
      <c r="G62" s="75">
        <v>1000</v>
      </c>
      <c r="H62" s="84">
        <f t="shared" si="1"/>
        <v>298700.99999999994</v>
      </c>
    </row>
    <row r="63" spans="1:8" s="33" customFormat="1" ht="30" hidden="1" x14ac:dyDescent="0.25">
      <c r="A63" s="61">
        <v>71</v>
      </c>
      <c r="B63" s="72" t="s">
        <v>76</v>
      </c>
      <c r="C63" s="53" t="s">
        <v>268</v>
      </c>
      <c r="D63" s="47" t="s">
        <v>270</v>
      </c>
      <c r="E63" s="79">
        <v>35.49</v>
      </c>
      <c r="F63" s="79">
        <f t="shared" si="0"/>
        <v>382.01436000000001</v>
      </c>
      <c r="G63" s="75">
        <v>1000</v>
      </c>
      <c r="H63" s="84">
        <f t="shared" si="1"/>
        <v>382014.36</v>
      </c>
    </row>
    <row r="64" spans="1:8" s="33" customFormat="1" ht="30" hidden="1" x14ac:dyDescent="0.25">
      <c r="A64" s="61">
        <v>72</v>
      </c>
      <c r="B64" s="72" t="s">
        <v>77</v>
      </c>
      <c r="C64" s="53" t="s">
        <v>268</v>
      </c>
      <c r="D64" s="47" t="s">
        <v>270</v>
      </c>
      <c r="E64" s="79">
        <v>37.71</v>
      </c>
      <c r="F64" s="79">
        <f t="shared" si="0"/>
        <v>405.91043999999999</v>
      </c>
      <c r="G64" s="75">
        <v>1000</v>
      </c>
      <c r="H64" s="84">
        <f t="shared" si="1"/>
        <v>405910.44</v>
      </c>
    </row>
    <row r="65" spans="1:8" s="33" customFormat="1" ht="30" hidden="1" x14ac:dyDescent="0.25">
      <c r="A65" s="61">
        <v>73</v>
      </c>
      <c r="B65" s="72" t="s">
        <v>78</v>
      </c>
      <c r="C65" s="53" t="s">
        <v>268</v>
      </c>
      <c r="D65" s="47" t="s">
        <v>270</v>
      </c>
      <c r="E65" s="79">
        <v>113.37</v>
      </c>
      <c r="F65" s="79">
        <f t="shared" si="0"/>
        <v>1220.31468</v>
      </c>
      <c r="G65" s="75">
        <v>1000</v>
      </c>
      <c r="H65" s="84">
        <f t="shared" si="1"/>
        <v>1220314.68</v>
      </c>
    </row>
    <row r="66" spans="1:8" s="33" customFormat="1" ht="30" hidden="1" x14ac:dyDescent="0.25">
      <c r="A66" s="61">
        <v>74</v>
      </c>
      <c r="B66" s="72" t="s">
        <v>79</v>
      </c>
      <c r="C66" s="53" t="s">
        <v>268</v>
      </c>
      <c r="D66" s="47" t="s">
        <v>270</v>
      </c>
      <c r="E66" s="79">
        <v>185.36</v>
      </c>
      <c r="F66" s="79">
        <f t="shared" si="0"/>
        <v>1995.21504</v>
      </c>
      <c r="G66" s="75">
        <v>1000</v>
      </c>
      <c r="H66" s="84">
        <f t="shared" si="1"/>
        <v>1995215.04</v>
      </c>
    </row>
    <row r="67" spans="1:8" s="33" customFormat="1" ht="30" hidden="1" x14ac:dyDescent="0.25">
      <c r="A67" s="61">
        <v>75</v>
      </c>
      <c r="B67" s="72" t="s">
        <v>80</v>
      </c>
      <c r="C67" s="53" t="s">
        <v>268</v>
      </c>
      <c r="D67" s="47" t="s">
        <v>270</v>
      </c>
      <c r="E67" s="79">
        <v>254.74</v>
      </c>
      <c r="F67" s="79">
        <f t="shared" si="0"/>
        <v>2742.0213599999997</v>
      </c>
      <c r="G67" s="75">
        <v>1000</v>
      </c>
      <c r="H67" s="84">
        <f t="shared" si="1"/>
        <v>2742021.36</v>
      </c>
    </row>
    <row r="68" spans="1:8" s="33" customFormat="1" ht="30" hidden="1" x14ac:dyDescent="0.25">
      <c r="A68" s="61">
        <v>76</v>
      </c>
      <c r="B68" s="72" t="s">
        <v>81</v>
      </c>
      <c r="C68" s="53" t="s">
        <v>268</v>
      </c>
      <c r="D68" s="47" t="s">
        <v>270</v>
      </c>
      <c r="E68" s="79">
        <v>233.47</v>
      </c>
      <c r="F68" s="79">
        <f t="shared" ref="F68:F131" si="2">E68*10.764</f>
        <v>2513.0710799999997</v>
      </c>
      <c r="G68" s="75">
        <v>1000</v>
      </c>
      <c r="H68" s="84">
        <f t="shared" si="1"/>
        <v>2513071.0799999996</v>
      </c>
    </row>
    <row r="69" spans="1:8" s="28" customFormat="1" ht="30" hidden="1" x14ac:dyDescent="0.25">
      <c r="A69" s="62">
        <v>77</v>
      </c>
      <c r="B69" s="73" t="s">
        <v>82</v>
      </c>
      <c r="C69" s="54" t="s">
        <v>268</v>
      </c>
      <c r="D69" s="47" t="s">
        <v>270</v>
      </c>
      <c r="E69" s="80">
        <v>1640.09</v>
      </c>
      <c r="F69" s="80">
        <f t="shared" si="2"/>
        <v>17653.928759999999</v>
      </c>
      <c r="G69" s="75">
        <v>1100</v>
      </c>
      <c r="H69" s="84">
        <f t="shared" ref="H69:H132" si="3">G69*F69</f>
        <v>19419321.636</v>
      </c>
    </row>
    <row r="70" spans="1:8" ht="30" hidden="1" x14ac:dyDescent="0.25">
      <c r="A70" s="47">
        <v>78</v>
      </c>
      <c r="B70" s="69" t="s">
        <v>83</v>
      </c>
      <c r="C70" s="49" t="s">
        <v>273</v>
      </c>
      <c r="D70" s="47" t="s">
        <v>270</v>
      </c>
      <c r="E70" s="56">
        <v>410.74</v>
      </c>
      <c r="F70" s="56">
        <f t="shared" si="2"/>
        <v>4421.2053599999999</v>
      </c>
      <c r="G70" s="75">
        <v>1000</v>
      </c>
      <c r="H70" s="84">
        <f t="shared" si="3"/>
        <v>4421205.3600000003</v>
      </c>
    </row>
    <row r="71" spans="1:8" s="33" customFormat="1" ht="30" hidden="1" x14ac:dyDescent="0.25">
      <c r="A71" s="61">
        <v>79</v>
      </c>
      <c r="B71" s="72" t="s">
        <v>84</v>
      </c>
      <c r="C71" s="53" t="s">
        <v>268</v>
      </c>
      <c r="D71" s="47" t="s">
        <v>270</v>
      </c>
      <c r="E71" s="79">
        <v>211.04</v>
      </c>
      <c r="F71" s="79">
        <f t="shared" si="2"/>
        <v>2271.63456</v>
      </c>
      <c r="G71" s="75">
        <v>1000</v>
      </c>
      <c r="H71" s="84">
        <f t="shared" si="3"/>
        <v>2271634.56</v>
      </c>
    </row>
    <row r="72" spans="1:8" s="33" customFormat="1" ht="30" hidden="1" x14ac:dyDescent="0.25">
      <c r="A72" s="61">
        <v>80</v>
      </c>
      <c r="B72" s="72" t="s">
        <v>85</v>
      </c>
      <c r="C72" s="53" t="s">
        <v>268</v>
      </c>
      <c r="D72" s="47" t="s">
        <v>270</v>
      </c>
      <c r="E72" s="79">
        <v>198.26</v>
      </c>
      <c r="F72" s="79">
        <f t="shared" si="2"/>
        <v>2134.0706399999999</v>
      </c>
      <c r="G72" s="75">
        <v>1000</v>
      </c>
      <c r="H72" s="84">
        <f t="shared" si="3"/>
        <v>2134070.64</v>
      </c>
    </row>
    <row r="73" spans="1:8" s="33" customFormat="1" ht="30" hidden="1" x14ac:dyDescent="0.25">
      <c r="A73" s="61">
        <v>81</v>
      </c>
      <c r="B73" s="72" t="s">
        <v>86</v>
      </c>
      <c r="C73" s="53" t="s">
        <v>268</v>
      </c>
      <c r="D73" s="47" t="s">
        <v>270</v>
      </c>
      <c r="E73" s="79">
        <v>325.19</v>
      </c>
      <c r="F73" s="79">
        <f t="shared" si="2"/>
        <v>3500.3451599999999</v>
      </c>
      <c r="G73" s="75">
        <v>1000</v>
      </c>
      <c r="H73" s="84">
        <f t="shared" si="3"/>
        <v>3500345.1599999997</v>
      </c>
    </row>
    <row r="74" spans="1:8" s="33" customFormat="1" ht="30" hidden="1" x14ac:dyDescent="0.25">
      <c r="A74" s="61">
        <v>82</v>
      </c>
      <c r="B74" s="72" t="s">
        <v>87</v>
      </c>
      <c r="C74" s="53" t="s">
        <v>268</v>
      </c>
      <c r="D74" s="47" t="s">
        <v>270</v>
      </c>
      <c r="E74" s="79">
        <v>54.43</v>
      </c>
      <c r="F74" s="79">
        <f t="shared" si="2"/>
        <v>585.88451999999995</v>
      </c>
      <c r="G74" s="75">
        <v>1000</v>
      </c>
      <c r="H74" s="84">
        <f t="shared" si="3"/>
        <v>585884.5199999999</v>
      </c>
    </row>
    <row r="75" spans="1:8" s="33" customFormat="1" ht="30" hidden="1" x14ac:dyDescent="0.25">
      <c r="A75" s="61">
        <v>83</v>
      </c>
      <c r="B75" s="72" t="s">
        <v>88</v>
      </c>
      <c r="C75" s="53" t="s">
        <v>268</v>
      </c>
      <c r="D75" s="47" t="s">
        <v>270</v>
      </c>
      <c r="E75" s="79">
        <v>140.38</v>
      </c>
      <c r="F75" s="79">
        <f t="shared" si="2"/>
        <v>1511.0503199999998</v>
      </c>
      <c r="G75" s="75">
        <v>1000</v>
      </c>
      <c r="H75" s="84">
        <f t="shared" si="3"/>
        <v>1511050.3199999998</v>
      </c>
    </row>
    <row r="76" spans="1:8" s="33" customFormat="1" ht="30" hidden="1" x14ac:dyDescent="0.25">
      <c r="A76" s="61">
        <v>84</v>
      </c>
      <c r="B76" s="72" t="s">
        <v>89</v>
      </c>
      <c r="C76" s="53" t="s">
        <v>268</v>
      </c>
      <c r="D76" s="47" t="s">
        <v>270</v>
      </c>
      <c r="E76" s="79">
        <v>64.77</v>
      </c>
      <c r="F76" s="79">
        <f t="shared" si="2"/>
        <v>697.18427999999994</v>
      </c>
      <c r="G76" s="75">
        <v>1000</v>
      </c>
      <c r="H76" s="84">
        <f t="shared" si="3"/>
        <v>697184.27999999991</v>
      </c>
    </row>
    <row r="77" spans="1:8" s="33" customFormat="1" ht="30" hidden="1" x14ac:dyDescent="0.25">
      <c r="A77" s="61">
        <v>85</v>
      </c>
      <c r="B77" s="72" t="s">
        <v>90</v>
      </c>
      <c r="C77" s="53" t="s">
        <v>268</v>
      </c>
      <c r="D77" s="47" t="s">
        <v>270</v>
      </c>
      <c r="E77" s="79">
        <v>17.8</v>
      </c>
      <c r="F77" s="79">
        <f t="shared" si="2"/>
        <v>191.5992</v>
      </c>
      <c r="G77" s="75">
        <v>1000</v>
      </c>
      <c r="H77" s="84">
        <f t="shared" si="3"/>
        <v>191599.19999999998</v>
      </c>
    </row>
    <row r="78" spans="1:8" s="33" customFormat="1" ht="30" hidden="1" x14ac:dyDescent="0.25">
      <c r="A78" s="61">
        <v>86</v>
      </c>
      <c r="B78" s="72" t="s">
        <v>91</v>
      </c>
      <c r="C78" s="53" t="s">
        <v>268</v>
      </c>
      <c r="D78" s="47" t="s">
        <v>270</v>
      </c>
      <c r="E78" s="79">
        <v>55.99</v>
      </c>
      <c r="F78" s="79">
        <f t="shared" si="2"/>
        <v>602.67635999999993</v>
      </c>
      <c r="G78" s="75">
        <v>1000</v>
      </c>
      <c r="H78" s="84">
        <f t="shared" si="3"/>
        <v>602676.36</v>
      </c>
    </row>
    <row r="79" spans="1:8" s="33" customFormat="1" ht="30" hidden="1" x14ac:dyDescent="0.25">
      <c r="A79" s="61">
        <v>87</v>
      </c>
      <c r="B79" s="72" t="s">
        <v>92</v>
      </c>
      <c r="C79" s="53" t="s">
        <v>268</v>
      </c>
      <c r="D79" s="47" t="s">
        <v>270</v>
      </c>
      <c r="E79" s="79">
        <v>78.569999999999993</v>
      </c>
      <c r="F79" s="79">
        <f t="shared" si="2"/>
        <v>845.7274799999999</v>
      </c>
      <c r="G79" s="75">
        <v>1000</v>
      </c>
      <c r="H79" s="84">
        <f t="shared" si="3"/>
        <v>845727.47999999986</v>
      </c>
    </row>
    <row r="80" spans="1:8" s="33" customFormat="1" ht="30" hidden="1" x14ac:dyDescent="0.25">
      <c r="A80" s="61">
        <v>88</v>
      </c>
      <c r="B80" s="72" t="s">
        <v>93</v>
      </c>
      <c r="C80" s="53" t="s">
        <v>268</v>
      </c>
      <c r="D80" s="47" t="s">
        <v>270</v>
      </c>
      <c r="E80" s="79">
        <v>12.37</v>
      </c>
      <c r="F80" s="79">
        <f t="shared" si="2"/>
        <v>133.15067999999999</v>
      </c>
      <c r="G80" s="75">
        <v>1000</v>
      </c>
      <c r="H80" s="84">
        <f t="shared" si="3"/>
        <v>133150.68</v>
      </c>
    </row>
    <row r="81" spans="1:8" s="33" customFormat="1" ht="30" hidden="1" x14ac:dyDescent="0.25">
      <c r="A81" s="61">
        <v>89</v>
      </c>
      <c r="B81" s="72" t="s">
        <v>94</v>
      </c>
      <c r="C81" s="53" t="s">
        <v>268</v>
      </c>
      <c r="D81" s="47" t="s">
        <v>270</v>
      </c>
      <c r="E81" s="79">
        <v>291.29000000000002</v>
      </c>
      <c r="F81" s="79">
        <f t="shared" si="2"/>
        <v>3135.4455600000001</v>
      </c>
      <c r="G81" s="75">
        <v>1000</v>
      </c>
      <c r="H81" s="84">
        <f t="shared" si="3"/>
        <v>3135445.56</v>
      </c>
    </row>
    <row r="82" spans="1:8" s="33" customFormat="1" ht="30" hidden="1" x14ac:dyDescent="0.25">
      <c r="A82" s="61">
        <v>90</v>
      </c>
      <c r="B82" s="72" t="s">
        <v>95</v>
      </c>
      <c r="C82" s="53" t="s">
        <v>268</v>
      </c>
      <c r="D82" s="47" t="s">
        <v>270</v>
      </c>
      <c r="E82" s="79">
        <v>11.64</v>
      </c>
      <c r="F82" s="79">
        <f t="shared" si="2"/>
        <v>125.29295999999999</v>
      </c>
      <c r="G82" s="75">
        <v>1000</v>
      </c>
      <c r="H82" s="84">
        <f t="shared" si="3"/>
        <v>125292.95999999999</v>
      </c>
    </row>
    <row r="83" spans="1:8" s="33" customFormat="1" ht="30" hidden="1" x14ac:dyDescent="0.25">
      <c r="A83" s="61">
        <v>91</v>
      </c>
      <c r="B83" s="72" t="s">
        <v>96</v>
      </c>
      <c r="C83" s="53" t="s">
        <v>268</v>
      </c>
      <c r="D83" s="47" t="s">
        <v>270</v>
      </c>
      <c r="E83" s="79">
        <v>24.17</v>
      </c>
      <c r="F83" s="79">
        <f t="shared" si="2"/>
        <v>260.16588000000002</v>
      </c>
      <c r="G83" s="75">
        <v>1000</v>
      </c>
      <c r="H83" s="84">
        <f t="shared" si="3"/>
        <v>260165.88</v>
      </c>
    </row>
    <row r="84" spans="1:8" s="33" customFormat="1" ht="30" hidden="1" x14ac:dyDescent="0.25">
      <c r="A84" s="61">
        <v>92</v>
      </c>
      <c r="B84" s="72" t="s">
        <v>97</v>
      </c>
      <c r="C84" s="53" t="s">
        <v>268</v>
      </c>
      <c r="D84" s="47" t="s">
        <v>270</v>
      </c>
      <c r="E84" s="79">
        <v>26.05</v>
      </c>
      <c r="F84" s="79">
        <f t="shared" si="2"/>
        <v>280.40219999999999</v>
      </c>
      <c r="G84" s="75">
        <v>1000</v>
      </c>
      <c r="H84" s="84">
        <f t="shared" si="3"/>
        <v>280402.2</v>
      </c>
    </row>
    <row r="85" spans="1:8" s="33" customFormat="1" ht="30" hidden="1" x14ac:dyDescent="0.25">
      <c r="A85" s="61">
        <v>93</v>
      </c>
      <c r="B85" s="72" t="s">
        <v>98</v>
      </c>
      <c r="C85" s="53" t="s">
        <v>268</v>
      </c>
      <c r="D85" s="47" t="s">
        <v>270</v>
      </c>
      <c r="E85" s="79">
        <v>660.05</v>
      </c>
      <c r="F85" s="79">
        <f t="shared" si="2"/>
        <v>7104.7781999999988</v>
      </c>
      <c r="G85" s="75">
        <v>1000</v>
      </c>
      <c r="H85" s="84">
        <f t="shared" si="3"/>
        <v>7104778.1999999993</v>
      </c>
    </row>
    <row r="86" spans="1:8" s="33" customFormat="1" ht="30" hidden="1" x14ac:dyDescent="0.25">
      <c r="A86" s="61">
        <v>94</v>
      </c>
      <c r="B86" s="72" t="s">
        <v>99</v>
      </c>
      <c r="C86" s="53" t="s">
        <v>268</v>
      </c>
      <c r="D86" s="47" t="s">
        <v>270</v>
      </c>
      <c r="E86" s="79">
        <v>20.56</v>
      </c>
      <c r="F86" s="79">
        <f t="shared" si="2"/>
        <v>221.30783999999997</v>
      </c>
      <c r="G86" s="75">
        <v>1000</v>
      </c>
      <c r="H86" s="84">
        <f t="shared" si="3"/>
        <v>221307.83999999997</v>
      </c>
    </row>
    <row r="87" spans="1:8" ht="30" hidden="1" x14ac:dyDescent="0.25">
      <c r="A87" s="47">
        <v>95</v>
      </c>
      <c r="B87" s="69" t="s">
        <v>100</v>
      </c>
      <c r="C87" s="49" t="s">
        <v>273</v>
      </c>
      <c r="D87" s="47" t="s">
        <v>271</v>
      </c>
      <c r="E87" s="56">
        <f>1079.94*2</f>
        <v>2159.88</v>
      </c>
      <c r="F87" s="56">
        <f t="shared" si="2"/>
        <v>23248.94832</v>
      </c>
      <c r="G87" s="75">
        <v>1200</v>
      </c>
      <c r="H87" s="84">
        <f t="shared" si="3"/>
        <v>27898737.984000001</v>
      </c>
    </row>
    <row r="88" spans="1:8" s="33" customFormat="1" ht="30" hidden="1" x14ac:dyDescent="0.25">
      <c r="A88" s="61">
        <v>96</v>
      </c>
      <c r="B88" s="72" t="s">
        <v>101</v>
      </c>
      <c r="C88" s="53" t="s">
        <v>268</v>
      </c>
      <c r="D88" s="47" t="s">
        <v>270</v>
      </c>
      <c r="E88" s="79">
        <v>176.47</v>
      </c>
      <c r="F88" s="79">
        <f t="shared" si="2"/>
        <v>1899.5230799999999</v>
      </c>
      <c r="G88" s="75">
        <v>1000</v>
      </c>
      <c r="H88" s="84">
        <f t="shared" si="3"/>
        <v>1899523.0799999998</v>
      </c>
    </row>
    <row r="89" spans="1:8" s="33" customFormat="1" ht="30" hidden="1" x14ac:dyDescent="0.25">
      <c r="A89" s="61">
        <v>97</v>
      </c>
      <c r="B89" s="72" t="s">
        <v>102</v>
      </c>
      <c r="C89" s="53" t="s">
        <v>268</v>
      </c>
      <c r="D89" s="47" t="s">
        <v>270</v>
      </c>
      <c r="E89" s="79">
        <v>43.73</v>
      </c>
      <c r="F89" s="79">
        <f t="shared" si="2"/>
        <v>470.70971999999995</v>
      </c>
      <c r="G89" s="75">
        <v>1000</v>
      </c>
      <c r="H89" s="84">
        <f t="shared" si="3"/>
        <v>470709.72</v>
      </c>
    </row>
    <row r="90" spans="1:8" ht="30" hidden="1" x14ac:dyDescent="0.25">
      <c r="A90" s="47">
        <v>98</v>
      </c>
      <c r="B90" s="69" t="s">
        <v>103</v>
      </c>
      <c r="C90" s="49" t="s">
        <v>273</v>
      </c>
      <c r="D90" s="47" t="s">
        <v>270</v>
      </c>
      <c r="E90" s="56">
        <v>77.260000000000005</v>
      </c>
      <c r="F90" s="56">
        <f t="shared" si="2"/>
        <v>831.62663999999995</v>
      </c>
      <c r="G90" s="75">
        <v>900</v>
      </c>
      <c r="H90" s="84">
        <f t="shared" si="3"/>
        <v>748463.97599999991</v>
      </c>
    </row>
    <row r="91" spans="1:8" s="33" customFormat="1" ht="30" hidden="1" x14ac:dyDescent="0.25">
      <c r="A91" s="61">
        <v>99</v>
      </c>
      <c r="B91" s="72" t="s">
        <v>104</v>
      </c>
      <c r="C91" s="53" t="s">
        <v>268</v>
      </c>
      <c r="D91" s="47" t="s">
        <v>270</v>
      </c>
      <c r="E91" s="79">
        <v>67.16</v>
      </c>
      <c r="F91" s="79">
        <f t="shared" si="2"/>
        <v>722.91023999999993</v>
      </c>
      <c r="G91" s="75">
        <v>1000</v>
      </c>
      <c r="H91" s="84">
        <f t="shared" si="3"/>
        <v>722910.23999999987</v>
      </c>
    </row>
    <row r="92" spans="1:8" s="33" customFormat="1" ht="30" hidden="1" x14ac:dyDescent="0.25">
      <c r="A92" s="61">
        <v>100</v>
      </c>
      <c r="B92" s="72" t="s">
        <v>105</v>
      </c>
      <c r="C92" s="53" t="s">
        <v>268</v>
      </c>
      <c r="D92" s="47" t="s">
        <v>270</v>
      </c>
      <c r="E92" s="79">
        <v>184.45</v>
      </c>
      <c r="F92" s="79">
        <f t="shared" si="2"/>
        <v>1985.4197999999997</v>
      </c>
      <c r="G92" s="75">
        <v>1000</v>
      </c>
      <c r="H92" s="84">
        <f t="shared" si="3"/>
        <v>1985419.7999999996</v>
      </c>
    </row>
    <row r="93" spans="1:8" ht="30" hidden="1" x14ac:dyDescent="0.25">
      <c r="A93" s="47">
        <v>101</v>
      </c>
      <c r="B93" s="69" t="s">
        <v>106</v>
      </c>
      <c r="C93" s="49" t="s">
        <v>273</v>
      </c>
      <c r="D93" s="47" t="s">
        <v>270</v>
      </c>
      <c r="E93" s="56">
        <v>143.85</v>
      </c>
      <c r="F93" s="56">
        <f t="shared" si="2"/>
        <v>1548.4013999999997</v>
      </c>
      <c r="G93" s="75">
        <v>1200</v>
      </c>
      <c r="H93" s="84">
        <f t="shared" si="3"/>
        <v>1858081.6799999997</v>
      </c>
    </row>
    <row r="94" spans="1:8" ht="30" hidden="1" x14ac:dyDescent="0.25">
      <c r="A94" s="47">
        <v>102</v>
      </c>
      <c r="B94" s="69" t="s">
        <v>107</v>
      </c>
      <c r="C94" s="49" t="s">
        <v>273</v>
      </c>
      <c r="D94" s="47" t="s">
        <v>270</v>
      </c>
      <c r="E94" s="56">
        <v>127.62</v>
      </c>
      <c r="F94" s="56">
        <f t="shared" si="2"/>
        <v>1373.7016799999999</v>
      </c>
      <c r="G94" s="75">
        <v>1200</v>
      </c>
      <c r="H94" s="84">
        <f t="shared" si="3"/>
        <v>1648442.0159999998</v>
      </c>
    </row>
    <row r="95" spans="1:8" ht="30" hidden="1" x14ac:dyDescent="0.25">
      <c r="A95" s="47">
        <v>103</v>
      </c>
      <c r="B95" s="69" t="s">
        <v>108</v>
      </c>
      <c r="C95" s="49" t="s">
        <v>273</v>
      </c>
      <c r="D95" s="47" t="s">
        <v>271</v>
      </c>
      <c r="E95" s="56">
        <f>237.56*2</f>
        <v>475.12</v>
      </c>
      <c r="F95" s="56">
        <f t="shared" si="2"/>
        <v>5114.1916799999999</v>
      </c>
      <c r="G95" s="75">
        <v>900</v>
      </c>
      <c r="H95" s="84">
        <f t="shared" si="3"/>
        <v>4602772.5120000001</v>
      </c>
    </row>
    <row r="96" spans="1:8" s="33" customFormat="1" ht="30" hidden="1" x14ac:dyDescent="0.25">
      <c r="A96" s="61">
        <v>104</v>
      </c>
      <c r="B96" s="72" t="s">
        <v>109</v>
      </c>
      <c r="C96" s="53" t="s">
        <v>268</v>
      </c>
      <c r="D96" s="47" t="s">
        <v>270</v>
      </c>
      <c r="E96" s="79">
        <v>485.66</v>
      </c>
      <c r="F96" s="79">
        <f t="shared" si="2"/>
        <v>5227.6442399999996</v>
      </c>
      <c r="G96" s="75">
        <v>1000</v>
      </c>
      <c r="H96" s="84">
        <f t="shared" si="3"/>
        <v>5227644.2399999993</v>
      </c>
    </row>
    <row r="97" spans="1:8" s="33" customFormat="1" ht="30" hidden="1" x14ac:dyDescent="0.25">
      <c r="A97" s="61">
        <v>105</v>
      </c>
      <c r="B97" s="72" t="s">
        <v>110</v>
      </c>
      <c r="C97" s="53" t="s">
        <v>268</v>
      </c>
      <c r="D97" s="47" t="s">
        <v>270</v>
      </c>
      <c r="E97" s="79">
        <v>237.33</v>
      </c>
      <c r="F97" s="79">
        <f t="shared" si="2"/>
        <v>2554.62012</v>
      </c>
      <c r="G97" s="75">
        <v>1000</v>
      </c>
      <c r="H97" s="84">
        <f t="shared" si="3"/>
        <v>2554620.12</v>
      </c>
    </row>
    <row r="98" spans="1:8" s="33" customFormat="1" ht="30" hidden="1" x14ac:dyDescent="0.25">
      <c r="A98" s="61">
        <v>106</v>
      </c>
      <c r="B98" s="72" t="s">
        <v>111</v>
      </c>
      <c r="C98" s="53" t="s">
        <v>268</v>
      </c>
      <c r="D98" s="47" t="s">
        <v>270</v>
      </c>
      <c r="E98" s="79">
        <v>321.33</v>
      </c>
      <c r="F98" s="79">
        <f t="shared" si="2"/>
        <v>3458.7961199999995</v>
      </c>
      <c r="G98" s="75">
        <v>1000</v>
      </c>
      <c r="H98" s="84">
        <f t="shared" si="3"/>
        <v>3458796.1199999996</v>
      </c>
    </row>
    <row r="99" spans="1:8" s="33" customFormat="1" ht="30" hidden="1" x14ac:dyDescent="0.25">
      <c r="A99" s="61">
        <v>107</v>
      </c>
      <c r="B99" s="72" t="s">
        <v>112</v>
      </c>
      <c r="C99" s="53" t="s">
        <v>268</v>
      </c>
      <c r="D99" s="47" t="s">
        <v>270</v>
      </c>
      <c r="E99" s="79">
        <v>198.94</v>
      </c>
      <c r="F99" s="79">
        <f t="shared" si="2"/>
        <v>2141.3901599999999</v>
      </c>
      <c r="G99" s="75">
        <v>1000</v>
      </c>
      <c r="H99" s="84">
        <f t="shared" si="3"/>
        <v>2141390.16</v>
      </c>
    </row>
    <row r="100" spans="1:8" s="33" customFormat="1" ht="30" hidden="1" x14ac:dyDescent="0.25">
      <c r="A100" s="61">
        <v>108</v>
      </c>
      <c r="B100" s="72" t="s">
        <v>113</v>
      </c>
      <c r="C100" s="53" t="s">
        <v>268</v>
      </c>
      <c r="D100" s="47" t="s">
        <v>270</v>
      </c>
      <c r="E100" s="79">
        <v>150.46</v>
      </c>
      <c r="F100" s="79">
        <f t="shared" si="2"/>
        <v>1619.55144</v>
      </c>
      <c r="G100" s="75">
        <v>1000</v>
      </c>
      <c r="H100" s="84">
        <f t="shared" si="3"/>
        <v>1619551.44</v>
      </c>
    </row>
    <row r="101" spans="1:8" ht="30" hidden="1" x14ac:dyDescent="0.25">
      <c r="A101" s="47">
        <v>109</v>
      </c>
      <c r="B101" s="69" t="s">
        <v>114</v>
      </c>
      <c r="C101" s="49" t="s">
        <v>273</v>
      </c>
      <c r="D101" s="47" t="s">
        <v>270</v>
      </c>
      <c r="E101" s="56">
        <v>80.8</v>
      </c>
      <c r="F101" s="56">
        <f t="shared" si="2"/>
        <v>869.73119999999994</v>
      </c>
      <c r="G101" s="75">
        <v>900</v>
      </c>
      <c r="H101" s="84">
        <f t="shared" si="3"/>
        <v>782758.08</v>
      </c>
    </row>
    <row r="102" spans="1:8" ht="30" hidden="1" x14ac:dyDescent="0.25">
      <c r="A102" s="47">
        <v>110</v>
      </c>
      <c r="B102" s="69" t="s">
        <v>115</v>
      </c>
      <c r="C102" s="49" t="s">
        <v>273</v>
      </c>
      <c r="D102" s="47" t="s">
        <v>270</v>
      </c>
      <c r="E102" s="56">
        <v>23.74</v>
      </c>
      <c r="F102" s="56">
        <f t="shared" si="2"/>
        <v>255.53735999999998</v>
      </c>
      <c r="G102" s="75">
        <v>900</v>
      </c>
      <c r="H102" s="84">
        <f t="shared" si="3"/>
        <v>229983.62399999998</v>
      </c>
    </row>
    <row r="103" spans="1:8" ht="30" hidden="1" x14ac:dyDescent="0.25">
      <c r="A103" s="47">
        <v>111</v>
      </c>
      <c r="B103" s="69" t="s">
        <v>116</v>
      </c>
      <c r="C103" s="49" t="s">
        <v>273</v>
      </c>
      <c r="D103" s="47" t="s">
        <v>272</v>
      </c>
      <c r="E103" s="56">
        <f>71.47*3</f>
        <v>214.41</v>
      </c>
      <c r="F103" s="56">
        <f t="shared" si="2"/>
        <v>2307.90924</v>
      </c>
      <c r="G103" s="75">
        <v>1000</v>
      </c>
      <c r="H103" s="84">
        <f t="shared" si="3"/>
        <v>2307909.2399999998</v>
      </c>
    </row>
    <row r="104" spans="1:8" ht="30" hidden="1" x14ac:dyDescent="0.25">
      <c r="A104" s="47">
        <v>112</v>
      </c>
      <c r="B104" s="69" t="s">
        <v>117</v>
      </c>
      <c r="C104" s="49" t="s">
        <v>273</v>
      </c>
      <c r="D104" s="47" t="s">
        <v>270</v>
      </c>
      <c r="E104" s="56">
        <v>100.34</v>
      </c>
      <c r="F104" s="56">
        <f t="shared" si="2"/>
        <v>1080.0597599999999</v>
      </c>
      <c r="G104" s="75">
        <v>1000</v>
      </c>
      <c r="H104" s="84">
        <f t="shared" si="3"/>
        <v>1080059.7599999998</v>
      </c>
    </row>
    <row r="105" spans="1:8" ht="30" hidden="1" x14ac:dyDescent="0.25">
      <c r="A105" s="47">
        <v>113</v>
      </c>
      <c r="B105" s="69" t="s">
        <v>118</v>
      </c>
      <c r="C105" s="49" t="s">
        <v>273</v>
      </c>
      <c r="D105" s="47" t="s">
        <v>272</v>
      </c>
      <c r="E105" s="56">
        <f>277.38*3</f>
        <v>832.14</v>
      </c>
      <c r="F105" s="56">
        <f t="shared" si="2"/>
        <v>8957.1549599999998</v>
      </c>
      <c r="G105" s="75">
        <v>1000</v>
      </c>
      <c r="H105" s="84">
        <f t="shared" si="3"/>
        <v>8957154.959999999</v>
      </c>
    </row>
    <row r="106" spans="1:8" ht="30" hidden="1" x14ac:dyDescent="0.25">
      <c r="A106" s="47">
        <v>114</v>
      </c>
      <c r="B106" s="69" t="s">
        <v>119</v>
      </c>
      <c r="C106" s="49" t="s">
        <v>273</v>
      </c>
      <c r="D106" s="47" t="s">
        <v>270</v>
      </c>
      <c r="E106" s="56">
        <v>94.4</v>
      </c>
      <c r="F106" s="56">
        <f t="shared" si="2"/>
        <v>1016.1215999999999</v>
      </c>
      <c r="G106" s="75">
        <v>1000</v>
      </c>
      <c r="H106" s="84">
        <f t="shared" si="3"/>
        <v>1016121.6</v>
      </c>
    </row>
    <row r="107" spans="1:8" ht="30" hidden="1" x14ac:dyDescent="0.25">
      <c r="A107" s="47">
        <v>115</v>
      </c>
      <c r="B107" s="69" t="s">
        <v>120</v>
      </c>
      <c r="C107" s="49" t="s">
        <v>273</v>
      </c>
      <c r="D107" s="47" t="s">
        <v>270</v>
      </c>
      <c r="E107" s="56">
        <v>147.07</v>
      </c>
      <c r="F107" s="56">
        <f t="shared" si="2"/>
        <v>1583.0614799999998</v>
      </c>
      <c r="G107" s="75">
        <v>1000</v>
      </c>
      <c r="H107" s="84">
        <f t="shared" si="3"/>
        <v>1583061.4799999997</v>
      </c>
    </row>
    <row r="108" spans="1:8" ht="30" hidden="1" x14ac:dyDescent="0.25">
      <c r="A108" s="47">
        <v>116</v>
      </c>
      <c r="B108" s="69" t="s">
        <v>121</v>
      </c>
      <c r="C108" s="49" t="s">
        <v>273</v>
      </c>
      <c r="D108" s="47" t="s">
        <v>270</v>
      </c>
      <c r="E108" s="56">
        <v>66.62</v>
      </c>
      <c r="F108" s="56">
        <f t="shared" si="2"/>
        <v>717.09767999999997</v>
      </c>
      <c r="G108" s="75">
        <v>1000</v>
      </c>
      <c r="H108" s="84">
        <f t="shared" si="3"/>
        <v>717097.67999999993</v>
      </c>
    </row>
    <row r="109" spans="1:8" s="33" customFormat="1" ht="30" hidden="1" x14ac:dyDescent="0.25">
      <c r="A109" s="61">
        <v>117</v>
      </c>
      <c r="B109" s="72" t="s">
        <v>122</v>
      </c>
      <c r="C109" s="53" t="s">
        <v>268</v>
      </c>
      <c r="D109" s="47" t="s">
        <v>270</v>
      </c>
      <c r="E109" s="79">
        <v>55.69</v>
      </c>
      <c r="F109" s="79">
        <f t="shared" si="2"/>
        <v>599.44715999999994</v>
      </c>
      <c r="G109" s="75">
        <v>1200</v>
      </c>
      <c r="H109" s="84">
        <f t="shared" si="3"/>
        <v>719336.59199999995</v>
      </c>
    </row>
    <row r="110" spans="1:8" ht="30" hidden="1" x14ac:dyDescent="0.25">
      <c r="A110" s="47">
        <v>118</v>
      </c>
      <c r="B110" s="69" t="s">
        <v>123</v>
      </c>
      <c r="C110" s="49" t="s">
        <v>273</v>
      </c>
      <c r="D110" s="47" t="s">
        <v>270</v>
      </c>
      <c r="E110" s="56">
        <v>129.47</v>
      </c>
      <c r="F110" s="56">
        <f t="shared" si="2"/>
        <v>1393.6150799999998</v>
      </c>
      <c r="G110" s="75">
        <v>1200</v>
      </c>
      <c r="H110" s="84">
        <f t="shared" si="3"/>
        <v>1672338.0959999997</v>
      </c>
    </row>
    <row r="111" spans="1:8" ht="30" hidden="1" x14ac:dyDescent="0.25">
      <c r="A111" s="47">
        <v>119</v>
      </c>
      <c r="B111" s="69" t="s">
        <v>124</v>
      </c>
      <c r="C111" s="49" t="s">
        <v>273</v>
      </c>
      <c r="D111" s="47" t="s">
        <v>270</v>
      </c>
      <c r="E111" s="56">
        <v>140</v>
      </c>
      <c r="F111" s="56">
        <f t="shared" si="2"/>
        <v>1506.9599999999998</v>
      </c>
      <c r="G111" s="75">
        <v>1400</v>
      </c>
      <c r="H111" s="84">
        <f t="shared" si="3"/>
        <v>2109743.9999999995</v>
      </c>
    </row>
    <row r="112" spans="1:8" ht="30" hidden="1" x14ac:dyDescent="0.25">
      <c r="A112" s="47">
        <v>120</v>
      </c>
      <c r="B112" s="69" t="s">
        <v>125</v>
      </c>
      <c r="C112" s="49" t="s">
        <v>273</v>
      </c>
      <c r="D112" s="47" t="s">
        <v>270</v>
      </c>
      <c r="E112" s="56">
        <v>79.56</v>
      </c>
      <c r="F112" s="56">
        <f t="shared" si="2"/>
        <v>856.38383999999996</v>
      </c>
      <c r="G112" s="75">
        <v>1250</v>
      </c>
      <c r="H112" s="84">
        <f t="shared" si="3"/>
        <v>1070479.8</v>
      </c>
    </row>
    <row r="113" spans="1:8" ht="30" hidden="1" x14ac:dyDescent="0.25">
      <c r="A113" s="47">
        <v>121</v>
      </c>
      <c r="B113" s="69" t="s">
        <v>126</v>
      </c>
      <c r="C113" s="49" t="s">
        <v>273</v>
      </c>
      <c r="D113" s="47" t="s">
        <v>270</v>
      </c>
      <c r="E113" s="56">
        <v>118.59</v>
      </c>
      <c r="F113" s="56">
        <f t="shared" si="2"/>
        <v>1276.5027599999999</v>
      </c>
      <c r="G113" s="75">
        <v>1200</v>
      </c>
      <c r="H113" s="84">
        <f t="shared" si="3"/>
        <v>1531803.3119999999</v>
      </c>
    </row>
    <row r="114" spans="1:8" ht="30" hidden="1" x14ac:dyDescent="0.25">
      <c r="A114" s="47">
        <v>122</v>
      </c>
      <c r="B114" s="69" t="s">
        <v>124</v>
      </c>
      <c r="C114" s="49" t="s">
        <v>273</v>
      </c>
      <c r="D114" s="47" t="s">
        <v>270</v>
      </c>
      <c r="E114" s="56">
        <v>95.29</v>
      </c>
      <c r="F114" s="56">
        <f t="shared" si="2"/>
        <v>1025.70156</v>
      </c>
      <c r="G114" s="75">
        <v>1000</v>
      </c>
      <c r="H114" s="84">
        <f t="shared" si="3"/>
        <v>1025701.5599999999</v>
      </c>
    </row>
    <row r="115" spans="1:8" ht="30" hidden="1" x14ac:dyDescent="0.25">
      <c r="A115" s="47">
        <v>123</v>
      </c>
      <c r="B115" s="69" t="s">
        <v>51</v>
      </c>
      <c r="C115" s="49" t="s">
        <v>273</v>
      </c>
      <c r="D115" s="47" t="s">
        <v>270</v>
      </c>
      <c r="E115" s="56">
        <v>95.22</v>
      </c>
      <c r="F115" s="56">
        <f t="shared" si="2"/>
        <v>1024.9480799999999</v>
      </c>
      <c r="G115" s="75">
        <v>1000</v>
      </c>
      <c r="H115" s="84">
        <f t="shared" si="3"/>
        <v>1024948.0799999998</v>
      </c>
    </row>
    <row r="116" spans="1:8" s="33" customFormat="1" ht="30" hidden="1" x14ac:dyDescent="0.25">
      <c r="A116" s="61">
        <v>124</v>
      </c>
      <c r="B116" s="72" t="s">
        <v>127</v>
      </c>
      <c r="C116" s="53" t="s">
        <v>268</v>
      </c>
      <c r="D116" s="47" t="s">
        <v>270</v>
      </c>
      <c r="E116" s="79">
        <v>280.31</v>
      </c>
      <c r="F116" s="79">
        <f t="shared" si="2"/>
        <v>3017.25684</v>
      </c>
      <c r="G116" s="75">
        <v>900</v>
      </c>
      <c r="H116" s="84">
        <f t="shared" si="3"/>
        <v>2715531.156</v>
      </c>
    </row>
    <row r="117" spans="1:8" s="33" customFormat="1" ht="30" hidden="1" x14ac:dyDescent="0.25">
      <c r="A117" s="61">
        <v>125</v>
      </c>
      <c r="B117" s="72" t="s">
        <v>128</v>
      </c>
      <c r="C117" s="53" t="s">
        <v>268</v>
      </c>
      <c r="D117" s="47" t="s">
        <v>270</v>
      </c>
      <c r="E117" s="79">
        <v>121.4</v>
      </c>
      <c r="F117" s="79">
        <f t="shared" si="2"/>
        <v>1306.7495999999999</v>
      </c>
      <c r="G117" s="75">
        <v>900</v>
      </c>
      <c r="H117" s="84">
        <f t="shared" si="3"/>
        <v>1176074.6399999999</v>
      </c>
    </row>
    <row r="118" spans="1:8" s="33" customFormat="1" ht="30" hidden="1" x14ac:dyDescent="0.25">
      <c r="A118" s="61">
        <v>126</v>
      </c>
      <c r="B118" s="72" t="s">
        <v>129</v>
      </c>
      <c r="C118" s="53" t="s">
        <v>268</v>
      </c>
      <c r="D118" s="47" t="s">
        <v>270</v>
      </c>
      <c r="E118" s="79">
        <v>35.299999999999997</v>
      </c>
      <c r="F118" s="79">
        <f t="shared" si="2"/>
        <v>379.96919999999994</v>
      </c>
      <c r="G118" s="75">
        <v>950</v>
      </c>
      <c r="H118" s="84">
        <f t="shared" si="3"/>
        <v>360970.73999999993</v>
      </c>
    </row>
    <row r="119" spans="1:8" s="33" customFormat="1" ht="30" hidden="1" x14ac:dyDescent="0.25">
      <c r="A119" s="61">
        <v>127</v>
      </c>
      <c r="B119" s="72" t="s">
        <v>130</v>
      </c>
      <c r="C119" s="53" t="s">
        <v>268</v>
      </c>
      <c r="D119" s="47" t="s">
        <v>270</v>
      </c>
      <c r="E119" s="79">
        <v>85.22</v>
      </c>
      <c r="F119" s="79">
        <f t="shared" si="2"/>
        <v>917.3080799999999</v>
      </c>
      <c r="G119" s="75">
        <v>1000</v>
      </c>
      <c r="H119" s="84">
        <f t="shared" si="3"/>
        <v>917308.08</v>
      </c>
    </row>
    <row r="120" spans="1:8" s="33" customFormat="1" ht="30" hidden="1" x14ac:dyDescent="0.25">
      <c r="A120" s="61">
        <v>128</v>
      </c>
      <c r="B120" s="72" t="s">
        <v>131</v>
      </c>
      <c r="C120" s="53" t="s">
        <v>268</v>
      </c>
      <c r="D120" s="47" t="s">
        <v>270</v>
      </c>
      <c r="E120" s="79">
        <v>226.25</v>
      </c>
      <c r="F120" s="79">
        <f t="shared" si="2"/>
        <v>2435.355</v>
      </c>
      <c r="G120" s="75">
        <v>800</v>
      </c>
      <c r="H120" s="84">
        <f t="shared" si="3"/>
        <v>1948284</v>
      </c>
    </row>
    <row r="121" spans="1:8" s="33" customFormat="1" ht="30" hidden="1" x14ac:dyDescent="0.25">
      <c r="A121" s="61">
        <v>129</v>
      </c>
      <c r="B121" s="72" t="s">
        <v>132</v>
      </c>
      <c r="C121" s="53" t="s">
        <v>268</v>
      </c>
      <c r="D121" s="47" t="s">
        <v>270</v>
      </c>
      <c r="E121" s="79">
        <v>29.3</v>
      </c>
      <c r="F121" s="79">
        <f t="shared" si="2"/>
        <v>315.3852</v>
      </c>
      <c r="G121" s="75">
        <v>800</v>
      </c>
      <c r="H121" s="84">
        <f t="shared" si="3"/>
        <v>252308.16</v>
      </c>
    </row>
    <row r="122" spans="1:8" ht="30" hidden="1" x14ac:dyDescent="0.25">
      <c r="A122" s="47">
        <v>130</v>
      </c>
      <c r="B122" s="69" t="s">
        <v>133</v>
      </c>
      <c r="C122" s="49" t="s">
        <v>273</v>
      </c>
      <c r="D122" s="47" t="s">
        <v>271</v>
      </c>
      <c r="E122" s="56">
        <f>213.83*2</f>
        <v>427.66</v>
      </c>
      <c r="F122" s="56">
        <f t="shared" si="2"/>
        <v>4603.3322399999997</v>
      </c>
      <c r="G122" s="75">
        <v>1000</v>
      </c>
      <c r="H122" s="84">
        <f t="shared" si="3"/>
        <v>4603332.2399999993</v>
      </c>
    </row>
    <row r="123" spans="1:8" ht="30" hidden="1" x14ac:dyDescent="0.25">
      <c r="A123" s="47">
        <v>131</v>
      </c>
      <c r="B123" s="69" t="s">
        <v>134</v>
      </c>
      <c r="C123" s="49" t="s">
        <v>273</v>
      </c>
      <c r="D123" s="47" t="s">
        <v>270</v>
      </c>
      <c r="E123" s="56">
        <v>55.62</v>
      </c>
      <c r="F123" s="56">
        <f t="shared" si="2"/>
        <v>598.69367999999997</v>
      </c>
      <c r="G123" s="75">
        <v>1000</v>
      </c>
      <c r="H123" s="84">
        <f t="shared" si="3"/>
        <v>598693.67999999993</v>
      </c>
    </row>
    <row r="124" spans="1:8" ht="30" hidden="1" x14ac:dyDescent="0.25">
      <c r="A124" s="47">
        <v>132</v>
      </c>
      <c r="B124" s="69" t="s">
        <v>135</v>
      </c>
      <c r="C124" s="49" t="s">
        <v>273</v>
      </c>
      <c r="D124" s="47" t="s">
        <v>270</v>
      </c>
      <c r="E124" s="56">
        <v>21.55</v>
      </c>
      <c r="F124" s="56">
        <f t="shared" si="2"/>
        <v>231.96420000000001</v>
      </c>
      <c r="G124" s="75">
        <v>1000</v>
      </c>
      <c r="H124" s="84">
        <f t="shared" si="3"/>
        <v>231964.2</v>
      </c>
    </row>
    <row r="125" spans="1:8" ht="30" hidden="1" x14ac:dyDescent="0.25">
      <c r="A125" s="47">
        <v>133</v>
      </c>
      <c r="B125" s="69" t="s">
        <v>136</v>
      </c>
      <c r="C125" s="49" t="s">
        <v>273</v>
      </c>
      <c r="D125" s="47" t="s">
        <v>270</v>
      </c>
      <c r="E125" s="56">
        <v>26.44</v>
      </c>
      <c r="F125" s="56">
        <f t="shared" si="2"/>
        <v>284.60016000000002</v>
      </c>
      <c r="G125" s="75">
        <v>1000</v>
      </c>
      <c r="H125" s="84">
        <f t="shared" si="3"/>
        <v>284600.16000000003</v>
      </c>
    </row>
    <row r="126" spans="1:8" ht="30" hidden="1" x14ac:dyDescent="0.25">
      <c r="A126" s="47">
        <v>134</v>
      </c>
      <c r="B126" s="69" t="s">
        <v>137</v>
      </c>
      <c r="C126" s="49" t="s">
        <v>273</v>
      </c>
      <c r="D126" s="47" t="s">
        <v>270</v>
      </c>
      <c r="E126" s="56">
        <v>86.64</v>
      </c>
      <c r="F126" s="56">
        <f t="shared" si="2"/>
        <v>932.59295999999995</v>
      </c>
      <c r="G126" s="75">
        <v>800</v>
      </c>
      <c r="H126" s="84">
        <f t="shared" si="3"/>
        <v>746074.36800000002</v>
      </c>
    </row>
    <row r="127" spans="1:8" ht="30" hidden="1" x14ac:dyDescent="0.25">
      <c r="A127" s="47">
        <v>135</v>
      </c>
      <c r="B127" s="69" t="s">
        <v>138</v>
      </c>
      <c r="C127" s="49" t="s">
        <v>273</v>
      </c>
      <c r="D127" s="47" t="s">
        <v>270</v>
      </c>
      <c r="E127" s="56">
        <v>208.43</v>
      </c>
      <c r="F127" s="56">
        <f t="shared" si="2"/>
        <v>2243.54052</v>
      </c>
      <c r="G127" s="75">
        <v>1200</v>
      </c>
      <c r="H127" s="84">
        <f t="shared" si="3"/>
        <v>2692248.6239999998</v>
      </c>
    </row>
    <row r="128" spans="1:8" ht="30" hidden="1" x14ac:dyDescent="0.25">
      <c r="A128" s="47">
        <v>136</v>
      </c>
      <c r="B128" s="69" t="s">
        <v>139</v>
      </c>
      <c r="C128" s="49" t="s">
        <v>273</v>
      </c>
      <c r="D128" s="47" t="s">
        <v>270</v>
      </c>
      <c r="E128" s="56">
        <v>253.98</v>
      </c>
      <c r="F128" s="56">
        <f t="shared" si="2"/>
        <v>2733.8407199999997</v>
      </c>
      <c r="G128" s="75">
        <v>1000</v>
      </c>
      <c r="H128" s="84">
        <f t="shared" si="3"/>
        <v>2733840.7199999997</v>
      </c>
    </row>
    <row r="129" spans="1:8" x14ac:dyDescent="0.25">
      <c r="A129" s="47">
        <v>137</v>
      </c>
      <c r="B129" s="70" t="s">
        <v>140</v>
      </c>
      <c r="C129" s="47"/>
      <c r="D129" s="47" t="s">
        <v>270</v>
      </c>
      <c r="E129" s="56">
        <v>70.58</v>
      </c>
      <c r="F129" s="56">
        <f t="shared" si="2"/>
        <v>759.72311999999988</v>
      </c>
      <c r="G129" s="75"/>
      <c r="H129" s="84">
        <f t="shared" si="3"/>
        <v>0</v>
      </c>
    </row>
    <row r="130" spans="1:8" x14ac:dyDescent="0.25">
      <c r="A130" s="47">
        <v>138</v>
      </c>
      <c r="B130" s="70" t="s">
        <v>141</v>
      </c>
      <c r="C130" s="47"/>
      <c r="D130" s="47" t="s">
        <v>270</v>
      </c>
      <c r="E130" s="56">
        <v>61.27</v>
      </c>
      <c r="F130" s="56">
        <f t="shared" si="2"/>
        <v>659.51027999999997</v>
      </c>
      <c r="G130" s="75"/>
      <c r="H130" s="84">
        <f t="shared" si="3"/>
        <v>0</v>
      </c>
    </row>
    <row r="131" spans="1:8" x14ac:dyDescent="0.25">
      <c r="A131" s="47">
        <v>139</v>
      </c>
      <c r="B131" s="70" t="s">
        <v>142</v>
      </c>
      <c r="C131" s="47"/>
      <c r="D131" s="47" t="s">
        <v>270</v>
      </c>
      <c r="E131" s="56">
        <v>50.26</v>
      </c>
      <c r="F131" s="56">
        <f t="shared" si="2"/>
        <v>540.99863999999991</v>
      </c>
      <c r="G131" s="75"/>
      <c r="H131" s="84">
        <f t="shared" si="3"/>
        <v>0</v>
      </c>
    </row>
    <row r="132" spans="1:8" x14ac:dyDescent="0.25">
      <c r="A132" s="47">
        <v>140</v>
      </c>
      <c r="B132" s="70" t="s">
        <v>143</v>
      </c>
      <c r="C132" s="47"/>
      <c r="D132" s="47" t="s">
        <v>270</v>
      </c>
      <c r="E132" s="56">
        <v>13.16</v>
      </c>
      <c r="F132" s="56">
        <f t="shared" ref="F132:F195" si="4">E132*10.764</f>
        <v>141.65423999999999</v>
      </c>
      <c r="G132" s="75"/>
      <c r="H132" s="84">
        <f t="shared" si="3"/>
        <v>0</v>
      </c>
    </row>
    <row r="133" spans="1:8" ht="30" hidden="1" x14ac:dyDescent="0.25">
      <c r="A133" s="47">
        <v>141</v>
      </c>
      <c r="B133" s="69" t="s">
        <v>144</v>
      </c>
      <c r="C133" s="49" t="s">
        <v>273</v>
      </c>
      <c r="D133" s="47" t="s">
        <v>270</v>
      </c>
      <c r="E133" s="56">
        <v>395.19</v>
      </c>
      <c r="F133" s="56">
        <f t="shared" si="4"/>
        <v>4253.8251599999994</v>
      </c>
      <c r="G133" s="75">
        <v>1200</v>
      </c>
      <c r="H133" s="84">
        <f t="shared" ref="H133:H196" si="5">G133*F133</f>
        <v>5104590.1919999989</v>
      </c>
    </row>
    <row r="134" spans="1:8" ht="30" hidden="1" x14ac:dyDescent="0.25">
      <c r="A134" s="47">
        <v>142</v>
      </c>
      <c r="B134" s="69" t="s">
        <v>145</v>
      </c>
      <c r="C134" s="49" t="s">
        <v>273</v>
      </c>
      <c r="D134" s="47" t="s">
        <v>270</v>
      </c>
      <c r="E134" s="56">
        <v>320.10000000000002</v>
      </c>
      <c r="F134" s="56">
        <f t="shared" si="4"/>
        <v>3445.5563999999999</v>
      </c>
      <c r="G134" s="75">
        <v>1200</v>
      </c>
      <c r="H134" s="84">
        <f t="shared" si="5"/>
        <v>4134667.6799999997</v>
      </c>
    </row>
    <row r="135" spans="1:8" ht="30" hidden="1" x14ac:dyDescent="0.25">
      <c r="A135" s="47">
        <v>143</v>
      </c>
      <c r="B135" s="69" t="s">
        <v>150</v>
      </c>
      <c r="C135" s="49" t="s">
        <v>273</v>
      </c>
      <c r="D135" s="47" t="s">
        <v>270</v>
      </c>
      <c r="E135" s="56">
        <v>98.83</v>
      </c>
      <c r="F135" s="56">
        <f t="shared" si="4"/>
        <v>1063.80612</v>
      </c>
      <c r="G135" s="75">
        <v>1200</v>
      </c>
      <c r="H135" s="84">
        <f t="shared" si="5"/>
        <v>1276567.344</v>
      </c>
    </row>
    <row r="136" spans="1:8" ht="30" hidden="1" x14ac:dyDescent="0.25">
      <c r="A136" s="47">
        <v>144</v>
      </c>
      <c r="B136" s="69" t="s">
        <v>151</v>
      </c>
      <c r="C136" s="49" t="s">
        <v>273</v>
      </c>
      <c r="D136" s="47" t="s">
        <v>270</v>
      </c>
      <c r="E136" s="56">
        <v>432.19</v>
      </c>
      <c r="F136" s="56">
        <f t="shared" si="4"/>
        <v>4652.0931599999994</v>
      </c>
      <c r="G136" s="75">
        <v>1000</v>
      </c>
      <c r="H136" s="84">
        <f t="shared" si="5"/>
        <v>4652093.1599999992</v>
      </c>
    </row>
    <row r="137" spans="1:8" s="33" customFormat="1" ht="30" hidden="1" x14ac:dyDescent="0.25">
      <c r="A137" s="61">
        <v>145</v>
      </c>
      <c r="B137" s="72" t="s">
        <v>152</v>
      </c>
      <c r="C137" s="53" t="s">
        <v>268</v>
      </c>
      <c r="D137" s="47" t="s">
        <v>270</v>
      </c>
      <c r="E137" s="79">
        <v>67.33</v>
      </c>
      <c r="F137" s="79">
        <f t="shared" si="4"/>
        <v>724.74011999999993</v>
      </c>
      <c r="G137" s="75">
        <v>1000</v>
      </c>
      <c r="H137" s="84">
        <f t="shared" si="5"/>
        <v>724740.11999999988</v>
      </c>
    </row>
    <row r="138" spans="1:8" s="33" customFormat="1" ht="30" hidden="1" x14ac:dyDescent="0.25">
      <c r="A138" s="61">
        <v>146</v>
      </c>
      <c r="B138" s="72" t="s">
        <v>153</v>
      </c>
      <c r="C138" s="53" t="s">
        <v>268</v>
      </c>
      <c r="D138" s="47" t="s">
        <v>270</v>
      </c>
      <c r="E138" s="79">
        <v>80.88</v>
      </c>
      <c r="F138" s="79">
        <f t="shared" si="4"/>
        <v>870.59231999999986</v>
      </c>
      <c r="G138" s="75">
        <v>1000</v>
      </c>
      <c r="H138" s="84">
        <f t="shared" si="5"/>
        <v>870592.31999999983</v>
      </c>
    </row>
    <row r="139" spans="1:8" s="33" customFormat="1" ht="30" hidden="1" x14ac:dyDescent="0.25">
      <c r="A139" s="61">
        <v>147</v>
      </c>
      <c r="B139" s="72" t="s">
        <v>154</v>
      </c>
      <c r="C139" s="53" t="s">
        <v>268</v>
      </c>
      <c r="D139" s="47" t="s">
        <v>270</v>
      </c>
      <c r="E139" s="79">
        <v>125.16</v>
      </c>
      <c r="F139" s="79">
        <f t="shared" si="4"/>
        <v>1347.2222399999998</v>
      </c>
      <c r="G139" s="75">
        <v>1000</v>
      </c>
      <c r="H139" s="84">
        <f t="shared" si="5"/>
        <v>1347222.2399999998</v>
      </c>
    </row>
    <row r="140" spans="1:8" s="33" customFormat="1" ht="30" hidden="1" x14ac:dyDescent="0.25">
      <c r="A140" s="61">
        <v>148</v>
      </c>
      <c r="B140" s="72" t="s">
        <v>155</v>
      </c>
      <c r="C140" s="53" t="s">
        <v>268</v>
      </c>
      <c r="D140" s="47" t="s">
        <v>270</v>
      </c>
      <c r="E140" s="79">
        <v>288.38</v>
      </c>
      <c r="F140" s="79">
        <f t="shared" si="4"/>
        <v>3104.1223199999999</v>
      </c>
      <c r="G140" s="75">
        <v>800</v>
      </c>
      <c r="H140" s="84">
        <f t="shared" si="5"/>
        <v>2483297.8560000001</v>
      </c>
    </row>
    <row r="141" spans="1:8" s="33" customFormat="1" ht="30" hidden="1" x14ac:dyDescent="0.25">
      <c r="A141" s="61">
        <v>149</v>
      </c>
      <c r="B141" s="72" t="s">
        <v>156</v>
      </c>
      <c r="C141" s="53" t="s">
        <v>268</v>
      </c>
      <c r="D141" s="47" t="s">
        <v>270</v>
      </c>
      <c r="E141" s="79">
        <v>15.34</v>
      </c>
      <c r="F141" s="79">
        <f t="shared" si="4"/>
        <v>165.11975999999999</v>
      </c>
      <c r="G141" s="75">
        <v>800</v>
      </c>
      <c r="H141" s="84">
        <f t="shared" si="5"/>
        <v>132095.80799999999</v>
      </c>
    </row>
    <row r="142" spans="1:8" s="33" customFormat="1" ht="30" hidden="1" x14ac:dyDescent="0.25">
      <c r="A142" s="61">
        <v>150</v>
      </c>
      <c r="B142" s="72" t="s">
        <v>157</v>
      </c>
      <c r="C142" s="53" t="s">
        <v>268</v>
      </c>
      <c r="D142" s="47" t="s">
        <v>270</v>
      </c>
      <c r="E142" s="79">
        <v>8.49</v>
      </c>
      <c r="F142" s="79">
        <f t="shared" si="4"/>
        <v>91.386359999999996</v>
      </c>
      <c r="G142" s="75">
        <v>800</v>
      </c>
      <c r="H142" s="84">
        <f t="shared" si="5"/>
        <v>73109.088000000003</v>
      </c>
    </row>
    <row r="143" spans="1:8" s="33" customFormat="1" ht="30" hidden="1" x14ac:dyDescent="0.25">
      <c r="A143" s="61">
        <v>151</v>
      </c>
      <c r="B143" s="72" t="s">
        <v>158</v>
      </c>
      <c r="C143" s="53" t="s">
        <v>268</v>
      </c>
      <c r="D143" s="47" t="s">
        <v>270</v>
      </c>
      <c r="E143" s="79">
        <v>6.71</v>
      </c>
      <c r="F143" s="79">
        <f t="shared" si="4"/>
        <v>72.226439999999997</v>
      </c>
      <c r="G143" s="75">
        <v>800</v>
      </c>
      <c r="H143" s="84">
        <f t="shared" si="5"/>
        <v>57781.151999999995</v>
      </c>
    </row>
    <row r="144" spans="1:8" x14ac:dyDescent="0.25">
      <c r="A144" s="47">
        <v>152</v>
      </c>
      <c r="B144" s="70" t="s">
        <v>159</v>
      </c>
      <c r="C144" s="52" t="s">
        <v>45</v>
      </c>
      <c r="D144" s="47" t="s">
        <v>270</v>
      </c>
      <c r="E144" s="56">
        <v>51.97</v>
      </c>
      <c r="F144" s="56">
        <f t="shared" si="4"/>
        <v>559.40508</v>
      </c>
      <c r="G144" s="75"/>
      <c r="H144" s="84">
        <f t="shared" si="5"/>
        <v>0</v>
      </c>
    </row>
    <row r="145" spans="1:8" x14ac:dyDescent="0.25">
      <c r="A145" s="47">
        <v>153</v>
      </c>
      <c r="B145" s="70" t="s">
        <v>160</v>
      </c>
      <c r="C145" s="52" t="s">
        <v>45</v>
      </c>
      <c r="D145" s="47" t="s">
        <v>270</v>
      </c>
      <c r="E145" s="56">
        <v>206.26</v>
      </c>
      <c r="F145" s="56">
        <f t="shared" si="4"/>
        <v>2220.18264</v>
      </c>
      <c r="G145" s="75"/>
      <c r="H145" s="84">
        <f t="shared" si="5"/>
        <v>0</v>
      </c>
    </row>
    <row r="146" spans="1:8" x14ac:dyDescent="0.25">
      <c r="A146" s="47">
        <v>154</v>
      </c>
      <c r="B146" s="70" t="s">
        <v>161</v>
      </c>
      <c r="C146" s="52" t="s">
        <v>198</v>
      </c>
      <c r="D146" s="47" t="s">
        <v>270</v>
      </c>
      <c r="E146" s="56">
        <v>301.07</v>
      </c>
      <c r="F146" s="56">
        <f t="shared" si="4"/>
        <v>3240.7174799999998</v>
      </c>
      <c r="G146" s="75"/>
      <c r="H146" s="84">
        <f t="shared" si="5"/>
        <v>0</v>
      </c>
    </row>
    <row r="147" spans="1:8" x14ac:dyDescent="0.25">
      <c r="A147" s="47">
        <v>155</v>
      </c>
      <c r="B147" s="70" t="s">
        <v>162</v>
      </c>
      <c r="C147" s="52" t="s">
        <v>198</v>
      </c>
      <c r="D147" s="47" t="s">
        <v>270</v>
      </c>
      <c r="E147" s="56">
        <v>330.63</v>
      </c>
      <c r="F147" s="56">
        <f t="shared" si="4"/>
        <v>3558.9013199999999</v>
      </c>
      <c r="G147" s="75"/>
      <c r="H147" s="84">
        <f t="shared" si="5"/>
        <v>0</v>
      </c>
    </row>
    <row r="148" spans="1:8" s="33" customFormat="1" ht="30" hidden="1" x14ac:dyDescent="0.25">
      <c r="A148" s="61">
        <v>156</v>
      </c>
      <c r="B148" s="72" t="s">
        <v>163</v>
      </c>
      <c r="C148" s="53" t="s">
        <v>268</v>
      </c>
      <c r="D148" s="47" t="s">
        <v>270</v>
      </c>
      <c r="E148" s="79">
        <v>36.43</v>
      </c>
      <c r="F148" s="79">
        <f t="shared" si="4"/>
        <v>392.13252</v>
      </c>
      <c r="G148" s="75">
        <v>700</v>
      </c>
      <c r="H148" s="84">
        <f t="shared" si="5"/>
        <v>274492.76400000002</v>
      </c>
    </row>
    <row r="149" spans="1:8" s="33" customFormat="1" ht="30" hidden="1" x14ac:dyDescent="0.25">
      <c r="A149" s="61">
        <v>157</v>
      </c>
      <c r="B149" s="72" t="s">
        <v>164</v>
      </c>
      <c r="C149" s="53" t="s">
        <v>268</v>
      </c>
      <c r="D149" s="47" t="s">
        <v>270</v>
      </c>
      <c r="E149" s="79">
        <v>172.33</v>
      </c>
      <c r="F149" s="79">
        <f t="shared" si="4"/>
        <v>1854.96012</v>
      </c>
      <c r="G149" s="75">
        <v>700</v>
      </c>
      <c r="H149" s="84">
        <f t="shared" si="5"/>
        <v>1298472.084</v>
      </c>
    </row>
    <row r="150" spans="1:8" ht="30" hidden="1" x14ac:dyDescent="0.25">
      <c r="A150" s="47">
        <v>158</v>
      </c>
      <c r="B150" s="69" t="s">
        <v>165</v>
      </c>
      <c r="C150" s="49" t="s">
        <v>273</v>
      </c>
      <c r="D150" s="47" t="s">
        <v>270</v>
      </c>
      <c r="E150" s="56">
        <v>346.74</v>
      </c>
      <c r="F150" s="56">
        <f t="shared" si="4"/>
        <v>3732.3093599999997</v>
      </c>
      <c r="G150" s="75">
        <v>1000</v>
      </c>
      <c r="H150" s="84">
        <f t="shared" si="5"/>
        <v>3732309.36</v>
      </c>
    </row>
    <row r="151" spans="1:8" s="33" customFormat="1" ht="30" hidden="1" x14ac:dyDescent="0.25">
      <c r="A151" s="61">
        <v>159</v>
      </c>
      <c r="B151" s="72" t="s">
        <v>166</v>
      </c>
      <c r="C151" s="53" t="s">
        <v>268</v>
      </c>
      <c r="D151" s="47" t="s">
        <v>270</v>
      </c>
      <c r="E151" s="79">
        <v>83.93</v>
      </c>
      <c r="F151" s="79">
        <f t="shared" si="4"/>
        <v>903.42251999999996</v>
      </c>
      <c r="G151" s="75">
        <v>1000</v>
      </c>
      <c r="H151" s="84">
        <f t="shared" si="5"/>
        <v>903422.52</v>
      </c>
    </row>
    <row r="152" spans="1:8" s="33" customFormat="1" ht="30" hidden="1" x14ac:dyDescent="0.25">
      <c r="A152" s="61">
        <v>160</v>
      </c>
      <c r="B152" s="72" t="s">
        <v>167</v>
      </c>
      <c r="C152" s="53" t="s">
        <v>268</v>
      </c>
      <c r="D152" s="47" t="s">
        <v>270</v>
      </c>
      <c r="E152" s="79">
        <v>646.52</v>
      </c>
      <c r="F152" s="79">
        <f t="shared" si="4"/>
        <v>6959.1412799999998</v>
      </c>
      <c r="G152" s="75">
        <v>1000</v>
      </c>
      <c r="H152" s="84">
        <f t="shared" si="5"/>
        <v>6959141.2800000003</v>
      </c>
    </row>
    <row r="153" spans="1:8" s="33" customFormat="1" ht="30" hidden="1" x14ac:dyDescent="0.25">
      <c r="A153" s="61">
        <v>161</v>
      </c>
      <c r="B153" s="72" t="s">
        <v>168</v>
      </c>
      <c r="C153" s="53" t="s">
        <v>268</v>
      </c>
      <c r="D153" s="47" t="s">
        <v>270</v>
      </c>
      <c r="E153" s="79">
        <v>241.65</v>
      </c>
      <c r="F153" s="79">
        <f t="shared" si="4"/>
        <v>2601.1205999999997</v>
      </c>
      <c r="G153" s="75">
        <v>1000</v>
      </c>
      <c r="H153" s="84">
        <f t="shared" si="5"/>
        <v>2601120.5999999996</v>
      </c>
    </row>
    <row r="154" spans="1:8" s="33" customFormat="1" ht="30" hidden="1" x14ac:dyDescent="0.25">
      <c r="A154" s="61">
        <v>162</v>
      </c>
      <c r="B154" s="72" t="s">
        <v>167</v>
      </c>
      <c r="C154" s="53" t="s">
        <v>268</v>
      </c>
      <c r="D154" s="47" t="s">
        <v>270</v>
      </c>
      <c r="E154" s="79">
        <v>143.22999999999999</v>
      </c>
      <c r="F154" s="79">
        <f t="shared" si="4"/>
        <v>1541.7277199999999</v>
      </c>
      <c r="G154" s="75">
        <v>1000</v>
      </c>
      <c r="H154" s="84">
        <f t="shared" si="5"/>
        <v>1541727.72</v>
      </c>
    </row>
    <row r="155" spans="1:8" s="33" customFormat="1" ht="30" hidden="1" x14ac:dyDescent="0.25">
      <c r="A155" s="61">
        <v>163</v>
      </c>
      <c r="B155" s="72" t="s">
        <v>169</v>
      </c>
      <c r="C155" s="53" t="s">
        <v>268</v>
      </c>
      <c r="D155" s="47" t="s">
        <v>270</v>
      </c>
      <c r="E155" s="79">
        <v>68.41</v>
      </c>
      <c r="F155" s="79">
        <f t="shared" si="4"/>
        <v>736.36523999999997</v>
      </c>
      <c r="G155" s="75">
        <v>1000</v>
      </c>
      <c r="H155" s="84">
        <f t="shared" si="5"/>
        <v>736365.24</v>
      </c>
    </row>
    <row r="156" spans="1:8" s="33" customFormat="1" ht="30" hidden="1" x14ac:dyDescent="0.25">
      <c r="A156" s="61">
        <v>164</v>
      </c>
      <c r="B156" s="72" t="s">
        <v>170</v>
      </c>
      <c r="C156" s="53" t="s">
        <v>268</v>
      </c>
      <c r="D156" s="47" t="s">
        <v>270</v>
      </c>
      <c r="E156" s="79">
        <v>24.86</v>
      </c>
      <c r="F156" s="79">
        <f t="shared" si="4"/>
        <v>267.59303999999997</v>
      </c>
      <c r="G156" s="75">
        <v>950</v>
      </c>
      <c r="H156" s="84">
        <f t="shared" si="5"/>
        <v>254213.38799999998</v>
      </c>
    </row>
    <row r="157" spans="1:8" s="33" customFormat="1" ht="30" hidden="1" x14ac:dyDescent="0.25">
      <c r="A157" s="61">
        <v>165</v>
      </c>
      <c r="B157" s="72" t="s">
        <v>171</v>
      </c>
      <c r="C157" s="53" t="s">
        <v>268</v>
      </c>
      <c r="D157" s="47" t="s">
        <v>270</v>
      </c>
      <c r="E157" s="79">
        <v>100.57</v>
      </c>
      <c r="F157" s="79">
        <f t="shared" si="4"/>
        <v>1082.5354799999998</v>
      </c>
      <c r="G157" s="75">
        <v>950</v>
      </c>
      <c r="H157" s="84">
        <f t="shared" si="5"/>
        <v>1028408.7059999998</v>
      </c>
    </row>
    <row r="158" spans="1:8" s="33" customFormat="1" ht="30" hidden="1" x14ac:dyDescent="0.25">
      <c r="A158" s="61">
        <v>166</v>
      </c>
      <c r="B158" s="72" t="s">
        <v>172</v>
      </c>
      <c r="C158" s="53" t="s">
        <v>268</v>
      </c>
      <c r="D158" s="47" t="s">
        <v>270</v>
      </c>
      <c r="E158" s="79">
        <v>52.39</v>
      </c>
      <c r="F158" s="79">
        <f t="shared" si="4"/>
        <v>563.92595999999992</v>
      </c>
      <c r="G158" s="75">
        <v>900</v>
      </c>
      <c r="H158" s="84">
        <f t="shared" si="5"/>
        <v>507533.36399999994</v>
      </c>
    </row>
    <row r="159" spans="1:8" ht="30" hidden="1" x14ac:dyDescent="0.25">
      <c r="A159" s="47">
        <v>167</v>
      </c>
      <c r="B159" s="69" t="s">
        <v>173</v>
      </c>
      <c r="C159" s="52" t="s">
        <v>273</v>
      </c>
      <c r="D159" s="52" t="s">
        <v>270</v>
      </c>
      <c r="E159" s="56">
        <v>43.94</v>
      </c>
      <c r="F159" s="56">
        <f t="shared" si="4"/>
        <v>472.97015999999996</v>
      </c>
      <c r="G159" s="75">
        <v>900</v>
      </c>
      <c r="H159" s="84">
        <f t="shared" si="5"/>
        <v>425673.14399999997</v>
      </c>
    </row>
    <row r="160" spans="1:8" s="33" customFormat="1" ht="30" hidden="1" x14ac:dyDescent="0.25">
      <c r="A160" s="61">
        <v>168</v>
      </c>
      <c r="B160" s="72" t="s">
        <v>174</v>
      </c>
      <c r="C160" s="53" t="s">
        <v>268</v>
      </c>
      <c r="D160" s="52" t="s">
        <v>270</v>
      </c>
      <c r="E160" s="79">
        <v>33.24</v>
      </c>
      <c r="F160" s="79">
        <f t="shared" si="4"/>
        <v>357.79536000000002</v>
      </c>
      <c r="G160" s="75">
        <v>1000</v>
      </c>
      <c r="H160" s="84">
        <f t="shared" si="5"/>
        <v>357795.36000000004</v>
      </c>
    </row>
    <row r="161" spans="1:8" s="33" customFormat="1" ht="30" hidden="1" x14ac:dyDescent="0.25">
      <c r="A161" s="61">
        <v>169</v>
      </c>
      <c r="B161" s="72" t="s">
        <v>175</v>
      </c>
      <c r="C161" s="53" t="s">
        <v>268</v>
      </c>
      <c r="D161" s="52" t="s">
        <v>270</v>
      </c>
      <c r="E161" s="79">
        <v>92.2</v>
      </c>
      <c r="F161" s="79">
        <f t="shared" si="4"/>
        <v>992.44079999999997</v>
      </c>
      <c r="G161" s="75">
        <v>1000</v>
      </c>
      <c r="H161" s="84">
        <f t="shared" si="5"/>
        <v>992440.79999999993</v>
      </c>
    </row>
    <row r="162" spans="1:8" s="33" customFormat="1" ht="30" hidden="1" x14ac:dyDescent="0.25">
      <c r="A162" s="61">
        <v>170</v>
      </c>
      <c r="B162" s="72" t="s">
        <v>176</v>
      </c>
      <c r="C162" s="53" t="s">
        <v>268</v>
      </c>
      <c r="D162" s="52" t="s">
        <v>270</v>
      </c>
      <c r="E162" s="79">
        <v>86.05</v>
      </c>
      <c r="F162" s="79">
        <f t="shared" si="4"/>
        <v>926.24219999999991</v>
      </c>
      <c r="G162" s="75">
        <v>1000</v>
      </c>
      <c r="H162" s="84">
        <f t="shared" si="5"/>
        <v>926242.2</v>
      </c>
    </row>
    <row r="163" spans="1:8" ht="30" hidden="1" x14ac:dyDescent="0.25">
      <c r="A163" s="47">
        <v>171</v>
      </c>
      <c r="B163" s="69" t="s">
        <v>177</v>
      </c>
      <c r="C163" s="49" t="s">
        <v>273</v>
      </c>
      <c r="D163" s="47" t="s">
        <v>270</v>
      </c>
      <c r="E163" s="56">
        <v>76.03</v>
      </c>
      <c r="F163" s="56">
        <f t="shared" si="4"/>
        <v>818.38691999999992</v>
      </c>
      <c r="G163" s="75">
        <v>1200</v>
      </c>
      <c r="H163" s="84">
        <f t="shared" si="5"/>
        <v>982064.30399999989</v>
      </c>
    </row>
    <row r="164" spans="1:8" ht="30" hidden="1" x14ac:dyDescent="0.25">
      <c r="A164" s="47">
        <v>172</v>
      </c>
      <c r="B164" s="69" t="s">
        <v>178</v>
      </c>
      <c r="C164" s="49" t="s">
        <v>273</v>
      </c>
      <c r="D164" s="47" t="s">
        <v>270</v>
      </c>
      <c r="E164" s="56">
        <v>13.23</v>
      </c>
      <c r="F164" s="56">
        <f t="shared" si="4"/>
        <v>142.40771999999998</v>
      </c>
      <c r="G164" s="75">
        <v>1200</v>
      </c>
      <c r="H164" s="84">
        <f t="shared" si="5"/>
        <v>170889.26399999997</v>
      </c>
    </row>
    <row r="165" spans="1:8" ht="30" hidden="1" x14ac:dyDescent="0.25">
      <c r="A165" s="47">
        <v>173</v>
      </c>
      <c r="B165" s="69" t="s">
        <v>179</v>
      </c>
      <c r="C165" s="49" t="s">
        <v>273</v>
      </c>
      <c r="D165" s="47" t="s">
        <v>270</v>
      </c>
      <c r="E165" s="56">
        <v>14.07</v>
      </c>
      <c r="F165" s="56">
        <f t="shared" si="4"/>
        <v>151.44947999999999</v>
      </c>
      <c r="G165" s="75">
        <v>1200</v>
      </c>
      <c r="H165" s="84">
        <f t="shared" si="5"/>
        <v>181739.37599999999</v>
      </c>
    </row>
    <row r="166" spans="1:8" s="33" customFormat="1" ht="30" hidden="1" x14ac:dyDescent="0.25">
      <c r="A166" s="61">
        <v>174</v>
      </c>
      <c r="B166" s="72" t="s">
        <v>180</v>
      </c>
      <c r="C166" s="53" t="s">
        <v>268</v>
      </c>
      <c r="D166" s="47" t="s">
        <v>270</v>
      </c>
      <c r="E166" s="79">
        <v>172.16</v>
      </c>
      <c r="F166" s="79">
        <f t="shared" si="4"/>
        <v>1853.13024</v>
      </c>
      <c r="G166" s="75">
        <v>800</v>
      </c>
      <c r="H166" s="84">
        <f t="shared" si="5"/>
        <v>1482504.192</v>
      </c>
    </row>
    <row r="167" spans="1:8" x14ac:dyDescent="0.25">
      <c r="A167" s="47">
        <v>175</v>
      </c>
      <c r="B167" s="70" t="s">
        <v>181</v>
      </c>
      <c r="C167" s="47" t="s">
        <v>199</v>
      </c>
      <c r="D167" s="47" t="s">
        <v>270</v>
      </c>
      <c r="E167" s="56">
        <v>26.4</v>
      </c>
      <c r="F167" s="56">
        <f t="shared" si="4"/>
        <v>284.16959999999995</v>
      </c>
      <c r="G167" s="75"/>
      <c r="H167" s="84">
        <f t="shared" si="5"/>
        <v>0</v>
      </c>
    </row>
    <row r="168" spans="1:8" ht="30" hidden="1" x14ac:dyDescent="0.25">
      <c r="A168" s="47">
        <v>176</v>
      </c>
      <c r="B168" s="69" t="s">
        <v>182</v>
      </c>
      <c r="C168" s="49" t="s">
        <v>273</v>
      </c>
      <c r="D168" s="47" t="s">
        <v>270</v>
      </c>
      <c r="E168" s="56">
        <v>256.48</v>
      </c>
      <c r="F168" s="56">
        <f t="shared" si="4"/>
        <v>2760.75072</v>
      </c>
      <c r="G168" s="75">
        <v>1000</v>
      </c>
      <c r="H168" s="84">
        <f t="shared" si="5"/>
        <v>2760750.72</v>
      </c>
    </row>
    <row r="169" spans="1:8" s="33" customFormat="1" ht="30" hidden="1" x14ac:dyDescent="0.25">
      <c r="A169" s="61">
        <v>177</v>
      </c>
      <c r="B169" s="72" t="s">
        <v>183</v>
      </c>
      <c r="C169" s="53" t="s">
        <v>268</v>
      </c>
      <c r="D169" s="47" t="s">
        <v>270</v>
      </c>
      <c r="E169" s="79">
        <v>84.35</v>
      </c>
      <c r="F169" s="79">
        <f t="shared" si="4"/>
        <v>907.94339999999988</v>
      </c>
      <c r="G169" s="75">
        <v>1400</v>
      </c>
      <c r="H169" s="84">
        <f t="shared" si="5"/>
        <v>1271120.7599999998</v>
      </c>
    </row>
    <row r="170" spans="1:8" x14ac:dyDescent="0.25">
      <c r="A170" s="47">
        <v>178</v>
      </c>
      <c r="B170" s="70" t="s">
        <v>184</v>
      </c>
      <c r="C170" s="47" t="s">
        <v>199</v>
      </c>
      <c r="D170" s="47" t="s">
        <v>270</v>
      </c>
      <c r="E170" s="56">
        <v>212.97</v>
      </c>
      <c r="F170" s="56">
        <f t="shared" si="4"/>
        <v>2292.4090799999999</v>
      </c>
      <c r="G170" s="75"/>
      <c r="H170" s="84">
        <f t="shared" si="5"/>
        <v>0</v>
      </c>
    </row>
    <row r="171" spans="1:8" s="33" customFormat="1" ht="30" hidden="1" x14ac:dyDescent="0.25">
      <c r="A171" s="61">
        <v>179</v>
      </c>
      <c r="B171" s="72" t="s">
        <v>185</v>
      </c>
      <c r="C171" s="53" t="s">
        <v>268</v>
      </c>
      <c r="D171" s="47" t="s">
        <v>270</v>
      </c>
      <c r="E171" s="79">
        <v>359.3</v>
      </c>
      <c r="F171" s="79">
        <f t="shared" si="4"/>
        <v>3867.5052000000001</v>
      </c>
      <c r="G171" s="75">
        <v>900</v>
      </c>
      <c r="H171" s="84">
        <f t="shared" si="5"/>
        <v>3480754.68</v>
      </c>
    </row>
    <row r="172" spans="1:8" ht="30" hidden="1" x14ac:dyDescent="0.25">
      <c r="A172" s="47">
        <v>180</v>
      </c>
      <c r="B172" s="69" t="s">
        <v>186</v>
      </c>
      <c r="C172" s="49" t="s">
        <v>273</v>
      </c>
      <c r="D172" s="47" t="s">
        <v>270</v>
      </c>
      <c r="E172" s="56">
        <v>337.7</v>
      </c>
      <c r="F172" s="56">
        <f t="shared" si="4"/>
        <v>3635.0027999999998</v>
      </c>
      <c r="G172" s="75">
        <v>1000</v>
      </c>
      <c r="H172" s="84">
        <f t="shared" si="5"/>
        <v>3635002.8</v>
      </c>
    </row>
    <row r="173" spans="1:8" s="33" customFormat="1" ht="30" hidden="1" x14ac:dyDescent="0.25">
      <c r="A173" s="61">
        <v>181</v>
      </c>
      <c r="B173" s="72" t="s">
        <v>187</v>
      </c>
      <c r="C173" s="53" t="s">
        <v>268</v>
      </c>
      <c r="D173" s="47" t="s">
        <v>270</v>
      </c>
      <c r="E173" s="79">
        <v>38.54</v>
      </c>
      <c r="F173" s="79">
        <f t="shared" si="4"/>
        <v>414.84455999999994</v>
      </c>
      <c r="G173" s="75">
        <v>900</v>
      </c>
      <c r="H173" s="84">
        <f t="shared" si="5"/>
        <v>373360.10399999993</v>
      </c>
    </row>
    <row r="174" spans="1:8" x14ac:dyDescent="0.25">
      <c r="A174" s="47">
        <v>182</v>
      </c>
      <c r="B174" s="70" t="s">
        <v>188</v>
      </c>
      <c r="C174" s="47" t="s">
        <v>199</v>
      </c>
      <c r="D174" s="47" t="s">
        <v>270</v>
      </c>
      <c r="E174" s="56">
        <v>8.14</v>
      </c>
      <c r="F174" s="56">
        <f t="shared" si="4"/>
        <v>87.618960000000001</v>
      </c>
      <c r="G174" s="75"/>
      <c r="H174" s="84">
        <f t="shared" si="5"/>
        <v>0</v>
      </c>
    </row>
    <row r="175" spans="1:8" s="33" customFormat="1" ht="30" hidden="1" x14ac:dyDescent="0.25">
      <c r="A175" s="61">
        <v>183</v>
      </c>
      <c r="B175" s="72" t="s">
        <v>189</v>
      </c>
      <c r="C175" s="53" t="s">
        <v>268</v>
      </c>
      <c r="D175" s="47" t="s">
        <v>270</v>
      </c>
      <c r="E175" s="79">
        <v>40.119999999999997</v>
      </c>
      <c r="F175" s="79">
        <f t="shared" si="4"/>
        <v>431.85167999999993</v>
      </c>
      <c r="G175" s="75">
        <v>900</v>
      </c>
      <c r="H175" s="84">
        <f t="shared" si="5"/>
        <v>388666.51199999993</v>
      </c>
    </row>
    <row r="176" spans="1:8" s="33" customFormat="1" ht="30" hidden="1" x14ac:dyDescent="0.25">
      <c r="A176" s="61">
        <v>184</v>
      </c>
      <c r="B176" s="72" t="s">
        <v>190</v>
      </c>
      <c r="C176" s="53" t="s">
        <v>268</v>
      </c>
      <c r="D176" s="47" t="s">
        <v>270</v>
      </c>
      <c r="E176" s="79">
        <v>3.49</v>
      </c>
      <c r="F176" s="79">
        <f t="shared" si="4"/>
        <v>37.566360000000003</v>
      </c>
      <c r="G176" s="75">
        <v>900</v>
      </c>
      <c r="H176" s="84">
        <f t="shared" si="5"/>
        <v>33809.724000000002</v>
      </c>
    </row>
    <row r="177" spans="1:8" x14ac:dyDescent="0.25">
      <c r="A177" s="47">
        <v>185</v>
      </c>
      <c r="B177" s="70" t="s">
        <v>191</v>
      </c>
      <c r="C177" s="47" t="s">
        <v>199</v>
      </c>
      <c r="D177" s="47" t="s">
        <v>270</v>
      </c>
      <c r="E177" s="56">
        <v>14.18</v>
      </c>
      <c r="F177" s="56">
        <f t="shared" si="4"/>
        <v>152.63351999999998</v>
      </c>
      <c r="G177" s="75"/>
      <c r="H177" s="84">
        <f t="shared" si="5"/>
        <v>0</v>
      </c>
    </row>
    <row r="178" spans="1:8" s="33" customFormat="1" ht="30" hidden="1" x14ac:dyDescent="0.25">
      <c r="A178" s="61">
        <v>186</v>
      </c>
      <c r="B178" s="72" t="s">
        <v>192</v>
      </c>
      <c r="C178" s="53" t="s">
        <v>268</v>
      </c>
      <c r="D178" s="47" t="s">
        <v>270</v>
      </c>
      <c r="E178" s="79">
        <v>96.41</v>
      </c>
      <c r="F178" s="79">
        <f t="shared" si="4"/>
        <v>1037.7572399999999</v>
      </c>
      <c r="G178" s="75">
        <v>900</v>
      </c>
      <c r="H178" s="84">
        <f t="shared" si="5"/>
        <v>933981.51599999995</v>
      </c>
    </row>
    <row r="179" spans="1:8" s="33" customFormat="1" ht="30" hidden="1" x14ac:dyDescent="0.25">
      <c r="A179" s="61">
        <v>187</v>
      </c>
      <c r="B179" s="72" t="s">
        <v>193</v>
      </c>
      <c r="C179" s="53" t="s">
        <v>268</v>
      </c>
      <c r="D179" s="47" t="s">
        <v>270</v>
      </c>
      <c r="E179" s="79">
        <v>672.13</v>
      </c>
      <c r="F179" s="79">
        <f t="shared" si="4"/>
        <v>7234.8073199999999</v>
      </c>
      <c r="G179" s="75">
        <v>900</v>
      </c>
      <c r="H179" s="84">
        <f t="shared" si="5"/>
        <v>6511326.5879999995</v>
      </c>
    </row>
    <row r="180" spans="1:8" s="33" customFormat="1" ht="60" hidden="1" x14ac:dyDescent="0.25">
      <c r="A180" s="61">
        <v>188</v>
      </c>
      <c r="B180" s="72" t="s">
        <v>194</v>
      </c>
      <c r="C180" s="53" t="s">
        <v>274</v>
      </c>
      <c r="D180" s="53" t="s">
        <v>271</v>
      </c>
      <c r="E180" s="79">
        <v>2253.7199999999998</v>
      </c>
      <c r="F180" s="79">
        <f t="shared" si="4"/>
        <v>24259.042079999996</v>
      </c>
      <c r="G180" s="75">
        <v>800</v>
      </c>
      <c r="H180" s="84">
        <f t="shared" si="5"/>
        <v>19407233.663999997</v>
      </c>
    </row>
    <row r="181" spans="1:8" s="30" customFormat="1" ht="60" hidden="1" x14ac:dyDescent="0.25">
      <c r="A181" s="63">
        <v>189</v>
      </c>
      <c r="B181" s="72" t="s">
        <v>195</v>
      </c>
      <c r="C181" s="53" t="s">
        <v>274</v>
      </c>
      <c r="D181" s="53" t="s">
        <v>271</v>
      </c>
      <c r="E181" s="79">
        <v>130.13</v>
      </c>
      <c r="F181" s="79">
        <f t="shared" si="4"/>
        <v>1400.7193199999999</v>
      </c>
      <c r="G181" s="75">
        <v>800</v>
      </c>
      <c r="H181" s="84">
        <f t="shared" si="5"/>
        <v>1120575.456</v>
      </c>
    </row>
    <row r="182" spans="1:8" s="30" customFormat="1" ht="60" hidden="1" x14ac:dyDescent="0.25">
      <c r="A182" s="63">
        <v>190</v>
      </c>
      <c r="B182" s="72" t="s">
        <v>195</v>
      </c>
      <c r="C182" s="53" t="s">
        <v>274</v>
      </c>
      <c r="D182" s="53" t="s">
        <v>271</v>
      </c>
      <c r="E182" s="79">
        <v>56.26</v>
      </c>
      <c r="F182" s="79">
        <f t="shared" si="4"/>
        <v>605.58263999999997</v>
      </c>
      <c r="G182" s="75">
        <v>800</v>
      </c>
      <c r="H182" s="84">
        <f t="shared" si="5"/>
        <v>484466.11199999996</v>
      </c>
    </row>
    <row r="183" spans="1:8" s="33" customFormat="1" ht="30" hidden="1" x14ac:dyDescent="0.25">
      <c r="A183" s="61">
        <v>191</v>
      </c>
      <c r="B183" s="72" t="s">
        <v>196</v>
      </c>
      <c r="C183" s="53" t="s">
        <v>268</v>
      </c>
      <c r="D183" s="47" t="s">
        <v>270</v>
      </c>
      <c r="E183" s="79">
        <v>686.75</v>
      </c>
      <c r="F183" s="79">
        <f t="shared" si="4"/>
        <v>7392.1769999999997</v>
      </c>
      <c r="G183" s="75">
        <v>1000</v>
      </c>
      <c r="H183" s="84">
        <f t="shared" si="5"/>
        <v>7392177</v>
      </c>
    </row>
    <row r="184" spans="1:8" s="33" customFormat="1" ht="30" hidden="1" x14ac:dyDescent="0.25">
      <c r="A184" s="61">
        <v>192</v>
      </c>
      <c r="B184" s="72" t="s">
        <v>197</v>
      </c>
      <c r="C184" s="53" t="s">
        <v>268</v>
      </c>
      <c r="D184" s="47" t="s">
        <v>270</v>
      </c>
      <c r="E184" s="79">
        <v>347.71</v>
      </c>
      <c r="F184" s="79">
        <f t="shared" si="4"/>
        <v>3742.7504399999993</v>
      </c>
      <c r="G184" s="75">
        <v>1200</v>
      </c>
      <c r="H184" s="84">
        <f t="shared" si="5"/>
        <v>4491300.527999999</v>
      </c>
    </row>
    <row r="185" spans="1:8" ht="30" hidden="1" x14ac:dyDescent="0.25">
      <c r="A185" s="47">
        <v>193</v>
      </c>
      <c r="B185" s="69" t="s">
        <v>201</v>
      </c>
      <c r="C185" s="49" t="s">
        <v>273</v>
      </c>
      <c r="D185" s="47" t="s">
        <v>270</v>
      </c>
      <c r="E185" s="56">
        <v>340.23</v>
      </c>
      <c r="F185" s="56">
        <f t="shared" si="4"/>
        <v>3662.2357200000001</v>
      </c>
      <c r="G185" s="75">
        <v>1000</v>
      </c>
      <c r="H185" s="84">
        <f t="shared" si="5"/>
        <v>3662235.72</v>
      </c>
    </row>
    <row r="186" spans="1:8" s="33" customFormat="1" ht="30" hidden="1" x14ac:dyDescent="0.25">
      <c r="A186" s="61">
        <v>194</v>
      </c>
      <c r="B186" s="72" t="s">
        <v>202</v>
      </c>
      <c r="C186" s="53" t="s">
        <v>268</v>
      </c>
      <c r="D186" s="47" t="s">
        <v>270</v>
      </c>
      <c r="E186" s="79">
        <v>973.31</v>
      </c>
      <c r="F186" s="79">
        <f t="shared" si="4"/>
        <v>10476.708839999999</v>
      </c>
      <c r="G186" s="75">
        <v>900</v>
      </c>
      <c r="H186" s="84">
        <f t="shared" si="5"/>
        <v>9429037.9560000002</v>
      </c>
    </row>
    <row r="187" spans="1:8" s="33" customFormat="1" ht="30" hidden="1" x14ac:dyDescent="0.25">
      <c r="A187" s="61">
        <v>195</v>
      </c>
      <c r="B187" s="72" t="s">
        <v>203</v>
      </c>
      <c r="C187" s="53" t="s">
        <v>268</v>
      </c>
      <c r="D187" s="47" t="s">
        <v>270</v>
      </c>
      <c r="E187" s="79">
        <v>85.4</v>
      </c>
      <c r="F187" s="79">
        <f t="shared" si="4"/>
        <v>919.24559999999997</v>
      </c>
      <c r="G187" s="75">
        <v>800</v>
      </c>
      <c r="H187" s="84">
        <f t="shared" si="5"/>
        <v>735396.48</v>
      </c>
    </row>
    <row r="188" spans="1:8" ht="30" hidden="1" x14ac:dyDescent="0.25">
      <c r="A188" s="47">
        <v>196</v>
      </c>
      <c r="B188" s="69" t="s">
        <v>204</v>
      </c>
      <c r="C188" s="49" t="s">
        <v>273</v>
      </c>
      <c r="D188" s="47" t="s">
        <v>270</v>
      </c>
      <c r="E188" s="56">
        <v>97.56</v>
      </c>
      <c r="F188" s="56">
        <f t="shared" si="4"/>
        <v>1050.1358399999999</v>
      </c>
      <c r="G188" s="75">
        <v>1000</v>
      </c>
      <c r="H188" s="84">
        <f t="shared" si="5"/>
        <v>1050135.8399999999</v>
      </c>
    </row>
    <row r="189" spans="1:8" ht="30" hidden="1" x14ac:dyDescent="0.25">
      <c r="A189" s="47">
        <v>197</v>
      </c>
      <c r="B189" s="69" t="s">
        <v>113</v>
      </c>
      <c r="C189" s="49" t="s">
        <v>273</v>
      </c>
      <c r="D189" s="47" t="s">
        <v>270</v>
      </c>
      <c r="E189" s="56">
        <v>92.89</v>
      </c>
      <c r="F189" s="56">
        <f t="shared" si="4"/>
        <v>999.86795999999993</v>
      </c>
      <c r="G189" s="75">
        <v>1000</v>
      </c>
      <c r="H189" s="84">
        <f t="shared" si="5"/>
        <v>999867.96</v>
      </c>
    </row>
    <row r="190" spans="1:8" ht="30" hidden="1" x14ac:dyDescent="0.25">
      <c r="A190" s="47">
        <v>198</v>
      </c>
      <c r="B190" s="69" t="s">
        <v>205</v>
      </c>
      <c r="C190" s="49" t="s">
        <v>273</v>
      </c>
      <c r="D190" s="47" t="s">
        <v>270</v>
      </c>
      <c r="E190" s="56">
        <v>395.86</v>
      </c>
      <c r="F190" s="56">
        <f t="shared" si="4"/>
        <v>4261.0370400000002</v>
      </c>
      <c r="G190" s="75">
        <v>1000</v>
      </c>
      <c r="H190" s="84">
        <f t="shared" si="5"/>
        <v>4261037.04</v>
      </c>
    </row>
    <row r="191" spans="1:8" s="33" customFormat="1" ht="30" hidden="1" x14ac:dyDescent="0.25">
      <c r="A191" s="61">
        <v>199</v>
      </c>
      <c r="B191" s="72" t="s">
        <v>206</v>
      </c>
      <c r="C191" s="53" t="s">
        <v>268</v>
      </c>
      <c r="D191" s="47" t="s">
        <v>270</v>
      </c>
      <c r="E191" s="79">
        <v>186.8</v>
      </c>
      <c r="F191" s="79">
        <f t="shared" si="4"/>
        <v>2010.7152000000001</v>
      </c>
      <c r="G191" s="75">
        <v>900</v>
      </c>
      <c r="H191" s="84">
        <f t="shared" si="5"/>
        <v>1809643.6800000002</v>
      </c>
    </row>
    <row r="192" spans="1:8" ht="30" hidden="1" x14ac:dyDescent="0.25">
      <c r="A192" s="47">
        <v>200</v>
      </c>
      <c r="B192" s="69" t="s">
        <v>205</v>
      </c>
      <c r="C192" s="49" t="s">
        <v>273</v>
      </c>
      <c r="D192" s="47" t="s">
        <v>270</v>
      </c>
      <c r="E192" s="56">
        <v>52.14</v>
      </c>
      <c r="F192" s="56">
        <f t="shared" si="4"/>
        <v>561.23496</v>
      </c>
      <c r="G192" s="75">
        <v>1000</v>
      </c>
      <c r="H192" s="84">
        <f t="shared" si="5"/>
        <v>561234.96</v>
      </c>
    </row>
    <row r="193" spans="1:8" s="33" customFormat="1" ht="30" hidden="1" x14ac:dyDescent="0.25">
      <c r="A193" s="61">
        <v>201</v>
      </c>
      <c r="B193" s="72" t="s">
        <v>207</v>
      </c>
      <c r="C193" s="53" t="s">
        <v>268</v>
      </c>
      <c r="D193" s="47" t="s">
        <v>270</v>
      </c>
      <c r="E193" s="79">
        <v>52.11</v>
      </c>
      <c r="F193" s="79">
        <f t="shared" si="4"/>
        <v>560.91203999999993</v>
      </c>
      <c r="G193" s="75">
        <v>1000</v>
      </c>
      <c r="H193" s="84">
        <f t="shared" si="5"/>
        <v>560912.03999999992</v>
      </c>
    </row>
    <row r="194" spans="1:8" s="33" customFormat="1" ht="30" hidden="1" x14ac:dyDescent="0.25">
      <c r="A194" s="61">
        <v>202</v>
      </c>
      <c r="B194" s="72" t="s">
        <v>208</v>
      </c>
      <c r="C194" s="53" t="s">
        <v>268</v>
      </c>
      <c r="D194" s="47" t="s">
        <v>270</v>
      </c>
      <c r="E194" s="79">
        <v>163.18</v>
      </c>
      <c r="F194" s="79">
        <f t="shared" si="4"/>
        <v>1756.4695199999999</v>
      </c>
      <c r="G194" s="75">
        <v>900</v>
      </c>
      <c r="H194" s="84">
        <f t="shared" si="5"/>
        <v>1580822.568</v>
      </c>
    </row>
    <row r="195" spans="1:8" ht="30" hidden="1" x14ac:dyDescent="0.25">
      <c r="A195" s="47">
        <v>203</v>
      </c>
      <c r="B195" s="69" t="s">
        <v>209</v>
      </c>
      <c r="C195" s="49" t="s">
        <v>273</v>
      </c>
      <c r="D195" s="47" t="s">
        <v>270</v>
      </c>
      <c r="E195" s="56">
        <v>103.23</v>
      </c>
      <c r="F195" s="56">
        <f t="shared" si="4"/>
        <v>1111.1677199999999</v>
      </c>
      <c r="G195" s="75">
        <v>1200</v>
      </c>
      <c r="H195" s="84">
        <f t="shared" si="5"/>
        <v>1333401.264</v>
      </c>
    </row>
    <row r="196" spans="1:8" s="33" customFormat="1" ht="30" hidden="1" x14ac:dyDescent="0.25">
      <c r="A196" s="61">
        <v>204</v>
      </c>
      <c r="B196" s="72" t="s">
        <v>103</v>
      </c>
      <c r="C196" s="53" t="s">
        <v>268</v>
      </c>
      <c r="D196" s="47" t="s">
        <v>270</v>
      </c>
      <c r="E196" s="79">
        <v>173.19</v>
      </c>
      <c r="F196" s="79">
        <f t="shared" ref="F196:F239" si="6">E196*10.764</f>
        <v>1864.2171599999999</v>
      </c>
      <c r="G196" s="75">
        <v>900</v>
      </c>
      <c r="H196" s="84">
        <f t="shared" si="5"/>
        <v>1677795.4439999999</v>
      </c>
    </row>
    <row r="197" spans="1:8" s="28" customFormat="1" ht="30" hidden="1" x14ac:dyDescent="0.25">
      <c r="A197" s="62">
        <v>205</v>
      </c>
      <c r="B197" s="73" t="s">
        <v>210</v>
      </c>
      <c r="C197" s="54" t="s">
        <v>268</v>
      </c>
      <c r="D197" s="47" t="s">
        <v>270</v>
      </c>
      <c r="E197" s="80">
        <v>3298.96</v>
      </c>
      <c r="F197" s="80">
        <f t="shared" si="6"/>
        <v>35510.005440000001</v>
      </c>
      <c r="G197" s="75">
        <v>1000</v>
      </c>
      <c r="H197" s="84">
        <f t="shared" ref="H197:H239" si="7">G197*F197</f>
        <v>35510005.439999998</v>
      </c>
    </row>
    <row r="198" spans="1:8" s="33" customFormat="1" ht="30" hidden="1" x14ac:dyDescent="0.25">
      <c r="A198" s="61">
        <v>206</v>
      </c>
      <c r="B198" s="72" t="s">
        <v>211</v>
      </c>
      <c r="C198" s="53" t="s">
        <v>268</v>
      </c>
      <c r="D198" s="47" t="s">
        <v>270</v>
      </c>
      <c r="E198" s="79">
        <v>17.95</v>
      </c>
      <c r="F198" s="79">
        <f t="shared" si="6"/>
        <v>193.21379999999999</v>
      </c>
      <c r="G198" s="75">
        <v>800</v>
      </c>
      <c r="H198" s="84">
        <f t="shared" si="7"/>
        <v>154571.03999999998</v>
      </c>
    </row>
    <row r="199" spans="1:8" s="33" customFormat="1" ht="30" hidden="1" x14ac:dyDescent="0.25">
      <c r="A199" s="61">
        <v>207</v>
      </c>
      <c r="B199" s="72" t="s">
        <v>212</v>
      </c>
      <c r="C199" s="53" t="s">
        <v>268</v>
      </c>
      <c r="D199" s="47" t="s">
        <v>270</v>
      </c>
      <c r="E199" s="79">
        <v>16.96</v>
      </c>
      <c r="F199" s="79">
        <f t="shared" si="6"/>
        <v>182.55743999999999</v>
      </c>
      <c r="G199" s="75">
        <v>800</v>
      </c>
      <c r="H199" s="84">
        <f t="shared" si="7"/>
        <v>146045.95199999999</v>
      </c>
    </row>
    <row r="200" spans="1:8" s="33" customFormat="1" ht="30" hidden="1" x14ac:dyDescent="0.25">
      <c r="A200" s="61">
        <v>208</v>
      </c>
      <c r="B200" s="72" t="s">
        <v>213</v>
      </c>
      <c r="C200" s="53" t="s">
        <v>268</v>
      </c>
      <c r="D200" s="47" t="s">
        <v>270</v>
      </c>
      <c r="E200" s="79">
        <v>16.940000000000001</v>
      </c>
      <c r="F200" s="79">
        <f t="shared" si="6"/>
        <v>182.34216000000001</v>
      </c>
      <c r="G200" s="75">
        <v>800</v>
      </c>
      <c r="H200" s="84">
        <f t="shared" si="7"/>
        <v>145873.728</v>
      </c>
    </row>
    <row r="201" spans="1:8" s="33" customFormat="1" ht="30" hidden="1" x14ac:dyDescent="0.25">
      <c r="A201" s="61">
        <v>209</v>
      </c>
      <c r="B201" s="72" t="s">
        <v>214</v>
      </c>
      <c r="C201" s="53" t="s">
        <v>268</v>
      </c>
      <c r="D201" s="47" t="s">
        <v>270</v>
      </c>
      <c r="E201" s="79">
        <v>24.18</v>
      </c>
      <c r="F201" s="79">
        <f t="shared" si="6"/>
        <v>260.27351999999996</v>
      </c>
      <c r="G201" s="75">
        <v>800</v>
      </c>
      <c r="H201" s="84">
        <f t="shared" si="7"/>
        <v>208218.81599999996</v>
      </c>
    </row>
    <row r="202" spans="1:8" s="33" customFormat="1" ht="30" hidden="1" x14ac:dyDescent="0.25">
      <c r="A202" s="61">
        <v>210</v>
      </c>
      <c r="B202" s="72" t="s">
        <v>215</v>
      </c>
      <c r="C202" s="53" t="s">
        <v>268</v>
      </c>
      <c r="D202" s="47" t="s">
        <v>270</v>
      </c>
      <c r="E202" s="79">
        <v>24.13</v>
      </c>
      <c r="F202" s="79">
        <f t="shared" si="6"/>
        <v>259.73532</v>
      </c>
      <c r="G202" s="75">
        <v>950</v>
      </c>
      <c r="H202" s="84">
        <f t="shared" si="7"/>
        <v>246748.554</v>
      </c>
    </row>
    <row r="203" spans="1:8" s="33" customFormat="1" ht="30" hidden="1" x14ac:dyDescent="0.25">
      <c r="A203" s="61">
        <v>211</v>
      </c>
      <c r="B203" s="72" t="s">
        <v>212</v>
      </c>
      <c r="C203" s="53" t="s">
        <v>268</v>
      </c>
      <c r="D203" s="47" t="s">
        <v>270</v>
      </c>
      <c r="E203" s="79">
        <v>44.09</v>
      </c>
      <c r="F203" s="79">
        <f t="shared" si="6"/>
        <v>474.58476000000002</v>
      </c>
      <c r="G203" s="75">
        <v>800</v>
      </c>
      <c r="H203" s="84">
        <f t="shared" si="7"/>
        <v>379667.80800000002</v>
      </c>
    </row>
    <row r="204" spans="1:8" s="33" customFormat="1" ht="30" hidden="1" x14ac:dyDescent="0.25">
      <c r="A204" s="61">
        <v>212</v>
      </c>
      <c r="B204" s="72" t="s">
        <v>216</v>
      </c>
      <c r="C204" s="53" t="s">
        <v>268</v>
      </c>
      <c r="D204" s="47" t="s">
        <v>270</v>
      </c>
      <c r="E204" s="79">
        <v>27.53</v>
      </c>
      <c r="F204" s="79">
        <f t="shared" si="6"/>
        <v>296.33292</v>
      </c>
      <c r="G204" s="75">
        <v>800</v>
      </c>
      <c r="H204" s="84">
        <f t="shared" si="7"/>
        <v>237066.33600000001</v>
      </c>
    </row>
    <row r="205" spans="1:8" s="33" customFormat="1" ht="30" hidden="1" x14ac:dyDescent="0.25">
      <c r="A205" s="61">
        <v>213</v>
      </c>
      <c r="B205" s="72" t="s">
        <v>217</v>
      </c>
      <c r="C205" s="53" t="s">
        <v>268</v>
      </c>
      <c r="D205" s="47" t="s">
        <v>270</v>
      </c>
      <c r="E205" s="79">
        <v>348.41</v>
      </c>
      <c r="F205" s="79">
        <f t="shared" si="6"/>
        <v>3750.2852400000002</v>
      </c>
      <c r="G205" s="75">
        <v>800</v>
      </c>
      <c r="H205" s="84">
        <f t="shared" si="7"/>
        <v>3000228.1920000003</v>
      </c>
    </row>
    <row r="206" spans="1:8" s="33" customFormat="1" ht="30" hidden="1" x14ac:dyDescent="0.25">
      <c r="A206" s="61">
        <v>214</v>
      </c>
      <c r="B206" s="72" t="s">
        <v>218</v>
      </c>
      <c r="C206" s="53" t="s">
        <v>268</v>
      </c>
      <c r="D206" s="47" t="s">
        <v>270</v>
      </c>
      <c r="E206" s="79">
        <v>124.67</v>
      </c>
      <c r="F206" s="79">
        <f t="shared" si="6"/>
        <v>1341.9478799999999</v>
      </c>
      <c r="G206" s="75">
        <v>1000</v>
      </c>
      <c r="H206" s="84">
        <f t="shared" si="7"/>
        <v>1341947.8799999999</v>
      </c>
    </row>
    <row r="207" spans="1:8" s="33" customFormat="1" ht="30" hidden="1" x14ac:dyDescent="0.25">
      <c r="A207" s="61">
        <v>215</v>
      </c>
      <c r="B207" s="72" t="s">
        <v>219</v>
      </c>
      <c r="C207" s="53" t="s">
        <v>268</v>
      </c>
      <c r="D207" s="47" t="s">
        <v>270</v>
      </c>
      <c r="E207" s="79">
        <v>31.07</v>
      </c>
      <c r="F207" s="79">
        <f t="shared" si="6"/>
        <v>334.43747999999999</v>
      </c>
      <c r="G207" s="75">
        <v>1000</v>
      </c>
      <c r="H207" s="84">
        <f t="shared" si="7"/>
        <v>334437.48</v>
      </c>
    </row>
    <row r="208" spans="1:8" s="33" customFormat="1" ht="30" hidden="1" x14ac:dyDescent="0.25">
      <c r="A208" s="61">
        <v>216</v>
      </c>
      <c r="B208" s="72" t="s">
        <v>220</v>
      </c>
      <c r="C208" s="53" t="s">
        <v>268</v>
      </c>
      <c r="D208" s="47" t="s">
        <v>270</v>
      </c>
      <c r="E208" s="79">
        <v>5.01</v>
      </c>
      <c r="F208" s="79">
        <f t="shared" si="6"/>
        <v>53.927639999999997</v>
      </c>
      <c r="G208" s="75">
        <v>900</v>
      </c>
      <c r="H208" s="84">
        <f t="shared" si="7"/>
        <v>48534.875999999997</v>
      </c>
    </row>
    <row r="209" spans="1:8" s="33" customFormat="1" ht="30" hidden="1" x14ac:dyDescent="0.25">
      <c r="A209" s="61">
        <v>217</v>
      </c>
      <c r="B209" s="72" t="s">
        <v>221</v>
      </c>
      <c r="C209" s="53" t="s">
        <v>268</v>
      </c>
      <c r="D209" s="47" t="s">
        <v>270</v>
      </c>
      <c r="E209" s="79">
        <v>2.21</v>
      </c>
      <c r="F209" s="79">
        <f t="shared" si="6"/>
        <v>23.788439999999998</v>
      </c>
      <c r="G209" s="75">
        <v>900</v>
      </c>
      <c r="H209" s="84">
        <f t="shared" si="7"/>
        <v>21409.595999999998</v>
      </c>
    </row>
    <row r="210" spans="1:8" s="33" customFormat="1" ht="30" hidden="1" x14ac:dyDescent="0.25">
      <c r="A210" s="61">
        <v>218</v>
      </c>
      <c r="B210" s="72" t="s">
        <v>222</v>
      </c>
      <c r="C210" s="53" t="s">
        <v>268</v>
      </c>
      <c r="D210" s="47" t="s">
        <v>270</v>
      </c>
      <c r="E210" s="79">
        <v>5.01</v>
      </c>
      <c r="F210" s="79">
        <f t="shared" si="6"/>
        <v>53.927639999999997</v>
      </c>
      <c r="G210" s="75">
        <v>900</v>
      </c>
      <c r="H210" s="84">
        <f t="shared" si="7"/>
        <v>48534.875999999997</v>
      </c>
    </row>
    <row r="211" spans="1:8" s="33" customFormat="1" ht="30" hidden="1" x14ac:dyDescent="0.25">
      <c r="A211" s="61">
        <v>219</v>
      </c>
      <c r="B211" s="72" t="s">
        <v>223</v>
      </c>
      <c r="C211" s="53" t="s">
        <v>268</v>
      </c>
      <c r="D211" s="47" t="s">
        <v>270</v>
      </c>
      <c r="E211" s="79">
        <v>670.29</v>
      </c>
      <c r="F211" s="79">
        <f t="shared" si="6"/>
        <v>7215.0015599999988</v>
      </c>
      <c r="G211" s="75">
        <v>900</v>
      </c>
      <c r="H211" s="84">
        <f t="shared" si="7"/>
        <v>6493501.4039999992</v>
      </c>
    </row>
    <row r="212" spans="1:8" x14ac:dyDescent="0.25">
      <c r="A212" s="47">
        <v>220</v>
      </c>
      <c r="B212" s="70" t="s">
        <v>224</v>
      </c>
      <c r="C212" s="47" t="s">
        <v>199</v>
      </c>
      <c r="D212" s="47" t="s">
        <v>270</v>
      </c>
      <c r="E212" s="56">
        <v>38.119999999999997</v>
      </c>
      <c r="F212" s="56">
        <f t="shared" si="6"/>
        <v>410.32367999999997</v>
      </c>
      <c r="G212" s="75"/>
      <c r="H212" s="84">
        <f t="shared" si="7"/>
        <v>0</v>
      </c>
    </row>
    <row r="213" spans="1:8" ht="30" hidden="1" x14ac:dyDescent="0.25">
      <c r="A213" s="47">
        <v>221</v>
      </c>
      <c r="B213" s="69" t="s">
        <v>225</v>
      </c>
      <c r="C213" s="49" t="s">
        <v>273</v>
      </c>
      <c r="D213" s="47" t="s">
        <v>270</v>
      </c>
      <c r="E213" s="56">
        <v>274.51</v>
      </c>
      <c r="F213" s="56">
        <f t="shared" si="6"/>
        <v>2954.8256399999996</v>
      </c>
      <c r="G213" s="75">
        <v>1000</v>
      </c>
      <c r="H213" s="84">
        <f t="shared" si="7"/>
        <v>2954825.6399999997</v>
      </c>
    </row>
    <row r="214" spans="1:8" ht="30" hidden="1" x14ac:dyDescent="0.25">
      <c r="A214" s="47">
        <v>222</v>
      </c>
      <c r="B214" s="69" t="s">
        <v>226</v>
      </c>
      <c r="C214" s="49" t="s">
        <v>273</v>
      </c>
      <c r="D214" s="47" t="s">
        <v>270</v>
      </c>
      <c r="E214" s="56">
        <v>6.8</v>
      </c>
      <c r="F214" s="56">
        <f t="shared" si="6"/>
        <v>73.1952</v>
      </c>
      <c r="G214" s="75">
        <v>1000</v>
      </c>
      <c r="H214" s="84">
        <f t="shared" si="7"/>
        <v>73195.199999999997</v>
      </c>
    </row>
    <row r="215" spans="1:8" s="33" customFormat="1" ht="30" hidden="1" x14ac:dyDescent="0.25">
      <c r="A215" s="61">
        <v>223</v>
      </c>
      <c r="B215" s="72" t="s">
        <v>227</v>
      </c>
      <c r="C215" s="53" t="s">
        <v>268</v>
      </c>
      <c r="D215" s="47" t="s">
        <v>270</v>
      </c>
      <c r="E215" s="79">
        <v>75.819999999999993</v>
      </c>
      <c r="F215" s="79">
        <f t="shared" si="6"/>
        <v>816.1264799999999</v>
      </c>
      <c r="G215" s="75">
        <v>800</v>
      </c>
      <c r="H215" s="84">
        <f t="shared" si="7"/>
        <v>652901.18399999989</v>
      </c>
    </row>
    <row r="216" spans="1:8" s="33" customFormat="1" ht="30" hidden="1" x14ac:dyDescent="0.25">
      <c r="A216" s="61">
        <v>224</v>
      </c>
      <c r="B216" s="72" t="s">
        <v>228</v>
      </c>
      <c r="C216" s="53" t="s">
        <v>268</v>
      </c>
      <c r="D216" s="47" t="s">
        <v>270</v>
      </c>
      <c r="E216" s="79">
        <v>24</v>
      </c>
      <c r="F216" s="79">
        <f t="shared" si="6"/>
        <v>258.33600000000001</v>
      </c>
      <c r="G216" s="75">
        <v>800</v>
      </c>
      <c r="H216" s="84">
        <f t="shared" si="7"/>
        <v>206668.80000000002</v>
      </c>
    </row>
    <row r="217" spans="1:8" s="33" customFormat="1" ht="30" hidden="1" x14ac:dyDescent="0.25">
      <c r="A217" s="61">
        <v>225</v>
      </c>
      <c r="B217" s="72" t="s">
        <v>229</v>
      </c>
      <c r="C217" s="53" t="s">
        <v>268</v>
      </c>
      <c r="D217" s="47" t="s">
        <v>270</v>
      </c>
      <c r="E217" s="79">
        <v>36.299999999999997</v>
      </c>
      <c r="F217" s="79">
        <f t="shared" si="6"/>
        <v>390.73319999999995</v>
      </c>
      <c r="G217" s="75">
        <v>1000</v>
      </c>
      <c r="H217" s="84">
        <f t="shared" si="7"/>
        <v>390733.19999999995</v>
      </c>
    </row>
    <row r="218" spans="1:8" s="33" customFormat="1" ht="30" hidden="1" x14ac:dyDescent="0.25">
      <c r="A218" s="61">
        <v>226</v>
      </c>
      <c r="B218" s="72" t="s">
        <v>230</v>
      </c>
      <c r="C218" s="53" t="s">
        <v>268</v>
      </c>
      <c r="D218" s="47" t="s">
        <v>270</v>
      </c>
      <c r="E218" s="79">
        <v>63.49</v>
      </c>
      <c r="F218" s="79">
        <f t="shared" si="6"/>
        <v>683.40635999999995</v>
      </c>
      <c r="G218" s="75">
        <v>1000</v>
      </c>
      <c r="H218" s="84">
        <f t="shared" si="7"/>
        <v>683406.36</v>
      </c>
    </row>
    <row r="219" spans="1:8" s="33" customFormat="1" ht="30" hidden="1" x14ac:dyDescent="0.25">
      <c r="A219" s="61">
        <v>227</v>
      </c>
      <c r="B219" s="72" t="s">
        <v>231</v>
      </c>
      <c r="C219" s="53" t="s">
        <v>268</v>
      </c>
      <c r="D219" s="47" t="s">
        <v>270</v>
      </c>
      <c r="E219" s="79">
        <v>2.8</v>
      </c>
      <c r="F219" s="79">
        <f t="shared" si="6"/>
        <v>30.139199999999995</v>
      </c>
      <c r="G219" s="75">
        <v>900</v>
      </c>
      <c r="H219" s="84">
        <f t="shared" si="7"/>
        <v>27125.279999999995</v>
      </c>
    </row>
    <row r="220" spans="1:8" x14ac:dyDescent="0.25">
      <c r="A220" s="47">
        <v>228</v>
      </c>
      <c r="B220" s="70" t="s">
        <v>232</v>
      </c>
      <c r="C220" s="47"/>
      <c r="D220" s="47" t="s">
        <v>270</v>
      </c>
      <c r="E220" s="56">
        <v>5268.56</v>
      </c>
      <c r="F220" s="56">
        <f t="shared" si="6"/>
        <v>56710.779840000003</v>
      </c>
      <c r="G220" s="75"/>
      <c r="H220" s="84">
        <f t="shared" si="7"/>
        <v>0</v>
      </c>
    </row>
    <row r="221" spans="1:8" x14ac:dyDescent="0.25">
      <c r="A221" s="47">
        <v>229</v>
      </c>
      <c r="B221" s="70" t="s">
        <v>233</v>
      </c>
      <c r="C221" s="47"/>
      <c r="D221" s="47" t="s">
        <v>270</v>
      </c>
      <c r="E221" s="56">
        <v>140.93</v>
      </c>
      <c r="F221" s="56">
        <f t="shared" si="6"/>
        <v>1516.9705200000001</v>
      </c>
      <c r="G221" s="75"/>
      <c r="H221" s="84">
        <f t="shared" si="7"/>
        <v>0</v>
      </c>
    </row>
    <row r="222" spans="1:8" x14ac:dyDescent="0.25">
      <c r="A222" s="47">
        <v>230</v>
      </c>
      <c r="B222" s="70" t="s">
        <v>234</v>
      </c>
      <c r="C222" s="47"/>
      <c r="D222" s="47" t="s">
        <v>270</v>
      </c>
      <c r="E222" s="56">
        <v>69.31</v>
      </c>
      <c r="F222" s="56">
        <f t="shared" si="6"/>
        <v>746.05283999999995</v>
      </c>
      <c r="G222" s="75"/>
      <c r="H222" s="84">
        <f t="shared" si="7"/>
        <v>0</v>
      </c>
    </row>
    <row r="223" spans="1:8" x14ac:dyDescent="0.25">
      <c r="A223" s="47">
        <v>231</v>
      </c>
      <c r="B223" s="70" t="s">
        <v>235</v>
      </c>
      <c r="C223" s="47"/>
      <c r="D223" s="47" t="s">
        <v>270</v>
      </c>
      <c r="E223" s="56">
        <v>69.37</v>
      </c>
      <c r="F223" s="56">
        <f t="shared" si="6"/>
        <v>746.69867999999997</v>
      </c>
      <c r="G223" s="75"/>
      <c r="H223" s="84">
        <f t="shared" si="7"/>
        <v>0</v>
      </c>
    </row>
    <row r="224" spans="1:8" x14ac:dyDescent="0.25">
      <c r="A224" s="47">
        <v>232</v>
      </c>
      <c r="B224" s="70" t="s">
        <v>236</v>
      </c>
      <c r="C224" s="47"/>
      <c r="D224" s="47" t="s">
        <v>270</v>
      </c>
      <c r="E224" s="56">
        <v>270.69</v>
      </c>
      <c r="F224" s="56">
        <f t="shared" si="6"/>
        <v>2913.7071599999999</v>
      </c>
      <c r="G224" s="75"/>
      <c r="H224" s="84">
        <f t="shared" si="7"/>
        <v>0</v>
      </c>
    </row>
    <row r="225" spans="1:12" x14ac:dyDescent="0.25">
      <c r="A225" s="47">
        <v>233</v>
      </c>
      <c r="B225" s="70" t="s">
        <v>237</v>
      </c>
      <c r="C225" s="47"/>
      <c r="D225" s="47" t="s">
        <v>270</v>
      </c>
      <c r="E225" s="56">
        <v>126.33</v>
      </c>
      <c r="F225" s="56">
        <f t="shared" si="6"/>
        <v>1359.81612</v>
      </c>
      <c r="G225" s="75"/>
      <c r="H225" s="84">
        <f t="shared" si="7"/>
        <v>0</v>
      </c>
    </row>
    <row r="226" spans="1:12" x14ac:dyDescent="0.25">
      <c r="A226" s="47">
        <v>234</v>
      </c>
      <c r="B226" s="70" t="s">
        <v>238</v>
      </c>
      <c r="C226" s="47"/>
      <c r="D226" s="47" t="s">
        <v>270</v>
      </c>
      <c r="E226" s="56">
        <v>173.05</v>
      </c>
      <c r="F226" s="56">
        <f t="shared" si="6"/>
        <v>1862.7102</v>
      </c>
      <c r="G226" s="75"/>
      <c r="H226" s="84">
        <f t="shared" si="7"/>
        <v>0</v>
      </c>
    </row>
    <row r="227" spans="1:12" x14ac:dyDescent="0.25">
      <c r="A227" s="47">
        <v>235</v>
      </c>
      <c r="B227" s="70" t="s">
        <v>239</v>
      </c>
      <c r="C227" s="47"/>
      <c r="D227" s="47" t="s">
        <v>270</v>
      </c>
      <c r="E227" s="56">
        <v>68.58</v>
      </c>
      <c r="F227" s="56">
        <f t="shared" si="6"/>
        <v>738.19511999999997</v>
      </c>
      <c r="G227" s="75"/>
      <c r="H227" s="84">
        <f t="shared" si="7"/>
        <v>0</v>
      </c>
    </row>
    <row r="228" spans="1:12" x14ac:dyDescent="0.25">
      <c r="A228" s="47">
        <v>236</v>
      </c>
      <c r="B228" s="70" t="s">
        <v>240</v>
      </c>
      <c r="C228" s="47"/>
      <c r="D228" s="47" t="s">
        <v>270</v>
      </c>
      <c r="E228" s="56">
        <v>161.05000000000001</v>
      </c>
      <c r="F228" s="56">
        <f t="shared" si="6"/>
        <v>1733.5422000000001</v>
      </c>
      <c r="G228" s="75"/>
      <c r="H228" s="84">
        <f t="shared" si="7"/>
        <v>0</v>
      </c>
    </row>
    <row r="229" spans="1:12" x14ac:dyDescent="0.25">
      <c r="A229" s="47">
        <v>237</v>
      </c>
      <c r="B229" s="70" t="s">
        <v>241</v>
      </c>
      <c r="C229" s="47"/>
      <c r="D229" s="47" t="s">
        <v>270</v>
      </c>
      <c r="E229" s="56">
        <v>27.59</v>
      </c>
      <c r="F229" s="56">
        <f t="shared" si="6"/>
        <v>296.97875999999997</v>
      </c>
      <c r="G229" s="75"/>
      <c r="H229" s="84">
        <f t="shared" si="7"/>
        <v>0</v>
      </c>
    </row>
    <row r="230" spans="1:12" x14ac:dyDescent="0.25">
      <c r="A230" s="47">
        <v>238</v>
      </c>
      <c r="B230" s="70" t="s">
        <v>242</v>
      </c>
      <c r="C230" s="47"/>
      <c r="D230" s="47" t="s">
        <v>270</v>
      </c>
      <c r="E230" s="56">
        <v>74.16</v>
      </c>
      <c r="F230" s="56">
        <f t="shared" si="6"/>
        <v>798.25823999999989</v>
      </c>
      <c r="G230" s="75"/>
      <c r="H230" s="84">
        <f t="shared" si="7"/>
        <v>0</v>
      </c>
    </row>
    <row r="231" spans="1:12" x14ac:dyDescent="0.25">
      <c r="A231" s="47">
        <v>239</v>
      </c>
      <c r="B231" s="70" t="s">
        <v>243</v>
      </c>
      <c r="C231" s="47"/>
      <c r="D231" s="47" t="s">
        <v>270</v>
      </c>
      <c r="E231" s="56">
        <v>79.16</v>
      </c>
      <c r="F231" s="56">
        <f t="shared" si="6"/>
        <v>852.07823999999994</v>
      </c>
      <c r="G231" s="75"/>
      <c r="H231" s="84">
        <f t="shared" si="7"/>
        <v>0</v>
      </c>
    </row>
    <row r="232" spans="1:12" x14ac:dyDescent="0.25">
      <c r="A232" s="47">
        <v>240</v>
      </c>
      <c r="B232" s="70" t="s">
        <v>244</v>
      </c>
      <c r="C232" s="47"/>
      <c r="D232" s="47" t="s">
        <v>270</v>
      </c>
      <c r="E232" s="56">
        <v>262.77999999999997</v>
      </c>
      <c r="F232" s="56">
        <f t="shared" si="6"/>
        <v>2828.5639199999996</v>
      </c>
      <c r="G232" s="75"/>
      <c r="H232" s="84">
        <f t="shared" si="7"/>
        <v>0</v>
      </c>
    </row>
    <row r="233" spans="1:12" x14ac:dyDescent="0.25">
      <c r="A233" s="47">
        <v>241</v>
      </c>
      <c r="B233" s="70" t="s">
        <v>245</v>
      </c>
      <c r="C233" s="47"/>
      <c r="D233" s="47" t="s">
        <v>270</v>
      </c>
      <c r="E233" s="56">
        <v>251.68</v>
      </c>
      <c r="F233" s="56">
        <f t="shared" si="6"/>
        <v>2709.0835200000001</v>
      </c>
      <c r="G233" s="75"/>
      <c r="H233" s="84">
        <f t="shared" si="7"/>
        <v>0</v>
      </c>
    </row>
    <row r="234" spans="1:12" x14ac:dyDescent="0.25">
      <c r="A234" s="47">
        <v>242</v>
      </c>
      <c r="B234" s="70" t="s">
        <v>246</v>
      </c>
      <c r="C234" s="47"/>
      <c r="D234" s="47" t="s">
        <v>270</v>
      </c>
      <c r="E234" s="56">
        <v>126.65</v>
      </c>
      <c r="F234" s="56">
        <f t="shared" si="6"/>
        <v>1363.2606000000001</v>
      </c>
      <c r="G234" s="75"/>
      <c r="H234" s="84">
        <f t="shared" si="7"/>
        <v>0</v>
      </c>
    </row>
    <row r="235" spans="1:12" x14ac:dyDescent="0.25">
      <c r="A235" s="47">
        <v>243</v>
      </c>
      <c r="B235" s="70" t="s">
        <v>247</v>
      </c>
      <c r="C235" s="47"/>
      <c r="D235" s="47" t="s">
        <v>270</v>
      </c>
      <c r="E235" s="56">
        <v>274.52</v>
      </c>
      <c r="F235" s="56">
        <f t="shared" si="6"/>
        <v>2954.9332799999997</v>
      </c>
      <c r="G235" s="75"/>
      <c r="H235" s="84">
        <f t="shared" si="7"/>
        <v>0</v>
      </c>
    </row>
    <row r="236" spans="1:12" x14ac:dyDescent="0.25">
      <c r="A236" s="47">
        <v>244</v>
      </c>
      <c r="B236" s="70" t="s">
        <v>248</v>
      </c>
      <c r="C236" s="47"/>
      <c r="D236" s="47" t="s">
        <v>270</v>
      </c>
      <c r="E236" s="56">
        <v>8.68</v>
      </c>
      <c r="F236" s="56">
        <f t="shared" si="6"/>
        <v>93.431519999999992</v>
      </c>
      <c r="G236" s="75"/>
      <c r="H236" s="84">
        <f t="shared" si="7"/>
        <v>0</v>
      </c>
    </row>
    <row r="237" spans="1:12" x14ac:dyDescent="0.25">
      <c r="A237" s="47">
        <v>245</v>
      </c>
      <c r="B237" s="70" t="s">
        <v>249</v>
      </c>
      <c r="C237" s="47"/>
      <c r="D237" s="47" t="s">
        <v>270</v>
      </c>
      <c r="E237" s="56">
        <v>68.58</v>
      </c>
      <c r="F237" s="56">
        <f t="shared" si="6"/>
        <v>738.19511999999997</v>
      </c>
      <c r="G237" s="75"/>
      <c r="H237" s="84">
        <f t="shared" si="7"/>
        <v>0</v>
      </c>
    </row>
    <row r="238" spans="1:12" x14ac:dyDescent="0.25">
      <c r="A238" s="47">
        <v>246</v>
      </c>
      <c r="B238" s="70" t="s">
        <v>250</v>
      </c>
      <c r="C238" s="47"/>
      <c r="D238" s="47" t="s">
        <v>270</v>
      </c>
      <c r="E238" s="56">
        <v>89.92</v>
      </c>
      <c r="F238" s="56">
        <f t="shared" si="6"/>
        <v>967.89887999999996</v>
      </c>
      <c r="G238" s="75"/>
      <c r="H238" s="84">
        <f t="shared" si="7"/>
        <v>0</v>
      </c>
    </row>
    <row r="239" spans="1:12" hidden="1" x14ac:dyDescent="0.25">
      <c r="A239" s="47">
        <v>247</v>
      </c>
      <c r="B239" s="70" t="s">
        <v>251</v>
      </c>
      <c r="C239" s="47"/>
      <c r="D239" s="47" t="s">
        <v>270</v>
      </c>
      <c r="E239" s="56">
        <v>8457.69</v>
      </c>
      <c r="F239" s="56">
        <f t="shared" si="6"/>
        <v>91038.575159999993</v>
      </c>
      <c r="G239" s="75">
        <v>250</v>
      </c>
      <c r="H239" s="84">
        <f t="shared" si="7"/>
        <v>22759643.789999999</v>
      </c>
    </row>
    <row r="240" spans="1:12" x14ac:dyDescent="0.25">
      <c r="A240" s="47"/>
      <c r="B240" s="74" t="s">
        <v>252</v>
      </c>
      <c r="C240" s="50"/>
      <c r="D240" s="50"/>
      <c r="E240" s="57">
        <f>SUM(E4:E239)</f>
        <v>124312.24000000005</v>
      </c>
      <c r="F240" s="57">
        <f>SUM(F4:F239)</f>
        <v>1338096.9513600003</v>
      </c>
      <c r="G240" s="48"/>
      <c r="H240" s="58">
        <f>SUM(H4:H239)</f>
        <v>1370010300.7500007</v>
      </c>
      <c r="L240">
        <f>53.78*4046</f>
        <v>217593.88</v>
      </c>
    </row>
    <row r="241" spans="1:12" x14ac:dyDescent="0.25">
      <c r="A241" s="105" t="s">
        <v>275</v>
      </c>
      <c r="B241" s="105"/>
      <c r="C241" s="105"/>
      <c r="D241" s="105"/>
      <c r="E241" s="105"/>
      <c r="F241" s="105"/>
      <c r="G241" s="105"/>
      <c r="H241" s="105"/>
    </row>
    <row r="242" spans="1:12" x14ac:dyDescent="0.25">
      <c r="A242" s="105" t="s">
        <v>276</v>
      </c>
      <c r="B242" s="105"/>
      <c r="C242" s="105"/>
      <c r="D242" s="105"/>
      <c r="E242" s="105"/>
      <c r="F242" s="105"/>
      <c r="G242" s="105"/>
      <c r="H242" s="105"/>
    </row>
    <row r="243" spans="1:12" ht="32.25" customHeight="1" x14ac:dyDescent="0.25">
      <c r="A243" s="106" t="s">
        <v>280</v>
      </c>
      <c r="B243" s="106"/>
      <c r="C243" s="106"/>
      <c r="D243" s="106"/>
      <c r="E243" s="106"/>
      <c r="F243" s="106"/>
      <c r="G243" s="106"/>
      <c r="H243" s="106"/>
      <c r="L243" s="85">
        <f>H240/F240</f>
        <v>1023.8498035269901</v>
      </c>
    </row>
    <row r="244" spans="1:12" ht="31.5" customHeight="1" x14ac:dyDescent="0.25">
      <c r="A244" s="106" t="s">
        <v>278</v>
      </c>
      <c r="B244" s="106"/>
      <c r="C244" s="106"/>
      <c r="D244" s="106"/>
      <c r="E244" s="106"/>
      <c r="F244" s="106"/>
      <c r="G244" s="106"/>
      <c r="H244" s="106"/>
    </row>
    <row r="245" spans="1:12" x14ac:dyDescent="0.25">
      <c r="A245" s="105" t="s">
        <v>277</v>
      </c>
      <c r="B245" s="105"/>
      <c r="C245" s="105"/>
      <c r="D245" s="105"/>
      <c r="E245" s="105"/>
      <c r="F245" s="105"/>
      <c r="G245" s="105"/>
      <c r="H245" s="105"/>
    </row>
    <row r="246" spans="1:12" x14ac:dyDescent="0.25">
      <c r="A246" s="105" t="s">
        <v>279</v>
      </c>
      <c r="B246" s="105"/>
      <c r="C246" s="105"/>
      <c r="D246" s="105"/>
      <c r="E246" s="105"/>
      <c r="F246" s="105"/>
      <c r="G246" s="105"/>
      <c r="H246" s="105"/>
    </row>
    <row r="247" spans="1:12" x14ac:dyDescent="0.25">
      <c r="A247" s="105"/>
      <c r="B247" s="105"/>
      <c r="C247" s="105"/>
      <c r="D247" s="105"/>
      <c r="E247" s="105"/>
      <c r="F247" s="105"/>
      <c r="G247" s="105"/>
      <c r="H247" s="105"/>
    </row>
    <row r="248" spans="1:12" x14ac:dyDescent="0.25">
      <c r="A248" s="105"/>
      <c r="B248" s="105"/>
      <c r="C248" s="105"/>
      <c r="D248" s="105"/>
      <c r="E248" s="105"/>
      <c r="F248" s="105"/>
      <c r="G248" s="105"/>
      <c r="H248" s="105"/>
    </row>
    <row r="249" spans="1:12" x14ac:dyDescent="0.25">
      <c r="A249" s="105"/>
      <c r="B249" s="105"/>
      <c r="C249" s="105"/>
      <c r="D249" s="105"/>
      <c r="E249" s="105"/>
      <c r="F249" s="105"/>
      <c r="G249" s="105"/>
      <c r="H249" s="105"/>
    </row>
  </sheetData>
  <autoFilter ref="A3:N246">
    <filterColumn colId="6">
      <filters blank="1"/>
    </filterColumn>
  </autoFilter>
  <mergeCells count="10">
    <mergeCell ref="A247:H247"/>
    <mergeCell ref="A248:H248"/>
    <mergeCell ref="A249:H249"/>
    <mergeCell ref="A243:H243"/>
    <mergeCell ref="A2:H2"/>
    <mergeCell ref="A241:H241"/>
    <mergeCell ref="A242:H242"/>
    <mergeCell ref="A244:H244"/>
    <mergeCell ref="A245:H245"/>
    <mergeCell ref="A246:H24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7"/>
  <sheetViews>
    <sheetView zoomScaleNormal="100" workbookViewId="0">
      <pane ySplit="2" topLeftCell="A3" activePane="bottomLeft" state="frozen"/>
      <selection pane="bottomLeft" activeCell="C193" sqref="C193"/>
    </sheetView>
  </sheetViews>
  <sheetFormatPr defaultRowHeight="15" x14ac:dyDescent="0.25"/>
  <cols>
    <col min="1" max="1" width="9.140625" style="46"/>
    <col min="2" max="2" width="28" style="66" customWidth="1"/>
    <col min="3" max="3" width="33.28515625" style="99" customWidth="1"/>
    <col min="4" max="4" width="15" style="99" bestFit="1" customWidth="1"/>
    <col min="5" max="5" width="13.140625" style="100" bestFit="1" customWidth="1"/>
    <col min="6" max="6" width="23.5703125" style="99" bestFit="1" customWidth="1"/>
    <col min="7" max="7" width="12.7109375" style="99" bestFit="1" customWidth="1"/>
    <col min="8" max="8" width="30.7109375" style="99" bestFit="1" customWidth="1"/>
    <col min="9" max="9" width="9.140625" style="83"/>
    <col min="10" max="10" width="12.5703125" style="83" bestFit="1" customWidth="1"/>
    <col min="11" max="11" width="11" style="83" bestFit="1" customWidth="1"/>
    <col min="12" max="12" width="14.85546875" style="83" bestFit="1" customWidth="1"/>
    <col min="13" max="13" width="17.5703125" style="83" bestFit="1" customWidth="1"/>
    <col min="14" max="15" width="9.140625" style="83"/>
  </cols>
  <sheetData>
    <row r="2" spans="1:15" hidden="1" x14ac:dyDescent="0.25">
      <c r="A2" s="107" t="s">
        <v>283</v>
      </c>
      <c r="B2" s="108"/>
      <c r="C2" s="108"/>
      <c r="D2" s="109"/>
      <c r="E2" s="109"/>
      <c r="F2" s="109"/>
      <c r="G2" s="109"/>
      <c r="H2" s="110"/>
    </row>
    <row r="3" spans="1:15" s="2" customFormat="1" ht="42.75" hidden="1" x14ac:dyDescent="0.25">
      <c r="A3" s="42" t="s">
        <v>1</v>
      </c>
      <c r="B3" s="42" t="s">
        <v>2</v>
      </c>
      <c r="C3" s="42" t="s">
        <v>3</v>
      </c>
      <c r="D3" s="42" t="s">
        <v>269</v>
      </c>
      <c r="E3" s="42" t="s">
        <v>265</v>
      </c>
      <c r="F3" s="42" t="s">
        <v>266</v>
      </c>
      <c r="G3" s="42" t="s">
        <v>267</v>
      </c>
      <c r="H3" s="42" t="s">
        <v>263</v>
      </c>
      <c r="I3" s="101"/>
      <c r="J3" s="101"/>
      <c r="K3" s="101"/>
      <c r="L3" s="101"/>
      <c r="M3" s="101"/>
      <c r="N3" s="101"/>
      <c r="O3" s="101"/>
    </row>
    <row r="4" spans="1:15" s="83" customFormat="1" ht="30" hidden="1" x14ac:dyDescent="0.25">
      <c r="A4" s="81">
        <v>1</v>
      </c>
      <c r="B4" s="65" t="s">
        <v>290</v>
      </c>
      <c r="C4" s="65" t="s">
        <v>268</v>
      </c>
      <c r="D4" s="81" t="s">
        <v>270</v>
      </c>
      <c r="E4" s="82">
        <v>2557.14</v>
      </c>
      <c r="F4" s="82">
        <f t="shared" ref="F4:F67" si="0">E4*10.764</f>
        <v>27525.054959999998</v>
      </c>
      <c r="G4" s="76">
        <v>1450</v>
      </c>
      <c r="H4" s="86">
        <f t="shared" ref="H4:H67" si="1">G4*F4</f>
        <v>39911329.691999994</v>
      </c>
    </row>
    <row r="5" spans="1:15" s="83" customFormat="1" ht="30" hidden="1" x14ac:dyDescent="0.25">
      <c r="A5" s="81">
        <f>A4+1</f>
        <v>2</v>
      </c>
      <c r="B5" s="65" t="s">
        <v>286</v>
      </c>
      <c r="C5" s="65" t="s">
        <v>268</v>
      </c>
      <c r="D5" s="81" t="s">
        <v>270</v>
      </c>
      <c r="E5" s="82">
        <v>7656.82</v>
      </c>
      <c r="F5" s="82">
        <f t="shared" si="0"/>
        <v>82418.010479999997</v>
      </c>
      <c r="G5" s="76">
        <f>1600-150</f>
        <v>1450</v>
      </c>
      <c r="H5" s="86">
        <f t="shared" si="1"/>
        <v>119506115.19599999</v>
      </c>
    </row>
    <row r="6" spans="1:15" s="83" customFormat="1" ht="30" hidden="1" x14ac:dyDescent="0.25">
      <c r="A6" s="81">
        <f t="shared" ref="A6:A69" si="2">A5+1</f>
        <v>3</v>
      </c>
      <c r="B6" s="65" t="s">
        <v>287</v>
      </c>
      <c r="C6" s="65" t="s">
        <v>268</v>
      </c>
      <c r="D6" s="81" t="s">
        <v>270</v>
      </c>
      <c r="E6" s="82">
        <v>5009.07</v>
      </c>
      <c r="F6" s="82">
        <f t="shared" si="0"/>
        <v>53917.629479999996</v>
      </c>
      <c r="G6" s="76">
        <f t="shared" ref="G6:G10" si="3">1600-150</f>
        <v>1450</v>
      </c>
      <c r="H6" s="86">
        <f t="shared" si="1"/>
        <v>78180562.745999992</v>
      </c>
    </row>
    <row r="7" spans="1:15" s="83" customFormat="1" ht="30" hidden="1" x14ac:dyDescent="0.25">
      <c r="A7" s="81">
        <f t="shared" si="2"/>
        <v>4</v>
      </c>
      <c r="B7" s="65" t="s">
        <v>288</v>
      </c>
      <c r="C7" s="65" t="s">
        <v>268</v>
      </c>
      <c r="D7" s="81" t="s">
        <v>270</v>
      </c>
      <c r="E7" s="82">
        <v>4220.37</v>
      </c>
      <c r="F7" s="82">
        <f t="shared" si="0"/>
        <v>45428.062679999995</v>
      </c>
      <c r="G7" s="76">
        <f t="shared" si="3"/>
        <v>1450</v>
      </c>
      <c r="H7" s="86">
        <f t="shared" si="1"/>
        <v>65870690.885999992</v>
      </c>
    </row>
    <row r="8" spans="1:15" s="83" customFormat="1" ht="30" hidden="1" x14ac:dyDescent="0.25">
      <c r="A8" s="81">
        <f t="shared" si="2"/>
        <v>5</v>
      </c>
      <c r="B8" s="65" t="s">
        <v>14</v>
      </c>
      <c r="C8" s="65" t="s">
        <v>268</v>
      </c>
      <c r="D8" s="81" t="s">
        <v>270</v>
      </c>
      <c r="E8" s="82">
        <v>1935.7</v>
      </c>
      <c r="F8" s="82">
        <f t="shared" si="0"/>
        <v>20835.874799999998</v>
      </c>
      <c r="G8" s="76">
        <f t="shared" si="3"/>
        <v>1450</v>
      </c>
      <c r="H8" s="86">
        <f t="shared" si="1"/>
        <v>30212018.459999997</v>
      </c>
    </row>
    <row r="9" spans="1:15" s="83" customFormat="1" ht="30" hidden="1" x14ac:dyDescent="0.25">
      <c r="A9" s="81">
        <f t="shared" si="2"/>
        <v>6</v>
      </c>
      <c r="B9" s="65" t="s">
        <v>289</v>
      </c>
      <c r="C9" s="65" t="s">
        <v>268</v>
      </c>
      <c r="D9" s="81" t="s">
        <v>270</v>
      </c>
      <c r="E9" s="82">
        <v>6470.3</v>
      </c>
      <c r="F9" s="82">
        <f t="shared" si="0"/>
        <v>69646.309200000003</v>
      </c>
      <c r="G9" s="76">
        <f t="shared" si="3"/>
        <v>1450</v>
      </c>
      <c r="H9" s="86">
        <f t="shared" si="1"/>
        <v>100987148.34</v>
      </c>
    </row>
    <row r="10" spans="1:15" s="83" customFormat="1" ht="30" hidden="1" x14ac:dyDescent="0.25">
      <c r="A10" s="81">
        <f t="shared" si="2"/>
        <v>7</v>
      </c>
      <c r="B10" s="65" t="s">
        <v>16</v>
      </c>
      <c r="C10" s="65" t="s">
        <v>268</v>
      </c>
      <c r="D10" s="81" t="s">
        <v>270</v>
      </c>
      <c r="E10" s="82">
        <v>4882.21</v>
      </c>
      <c r="F10" s="82">
        <f t="shared" si="0"/>
        <v>52552.108439999996</v>
      </c>
      <c r="G10" s="76">
        <f t="shared" si="3"/>
        <v>1450</v>
      </c>
      <c r="H10" s="86">
        <f t="shared" si="1"/>
        <v>76200557.237999991</v>
      </c>
    </row>
    <row r="11" spans="1:15" s="83" customFormat="1" ht="30" hidden="1" x14ac:dyDescent="0.25">
      <c r="A11" s="81">
        <f t="shared" si="2"/>
        <v>8</v>
      </c>
      <c r="B11" s="65" t="s">
        <v>17</v>
      </c>
      <c r="C11" s="65" t="s">
        <v>273</v>
      </c>
      <c r="D11" s="81" t="s">
        <v>270</v>
      </c>
      <c r="E11" s="82">
        <v>15.49</v>
      </c>
      <c r="F11" s="82">
        <f t="shared" si="0"/>
        <v>166.73435999999998</v>
      </c>
      <c r="G11" s="76">
        <f>550-100</f>
        <v>450</v>
      </c>
      <c r="H11" s="86">
        <f t="shared" si="1"/>
        <v>75030.461999999985</v>
      </c>
    </row>
    <row r="12" spans="1:15" s="83" customFormat="1" ht="30" hidden="1" x14ac:dyDescent="0.25">
      <c r="A12" s="81">
        <f t="shared" si="2"/>
        <v>9</v>
      </c>
      <c r="B12" s="65" t="s">
        <v>20</v>
      </c>
      <c r="C12" s="65" t="s">
        <v>273</v>
      </c>
      <c r="D12" s="81" t="s">
        <v>270</v>
      </c>
      <c r="E12" s="82">
        <v>565.45000000000005</v>
      </c>
      <c r="F12" s="82">
        <f t="shared" si="0"/>
        <v>6086.5038000000004</v>
      </c>
      <c r="G12" s="76">
        <f>800-150</f>
        <v>650</v>
      </c>
      <c r="H12" s="86">
        <f t="shared" si="1"/>
        <v>3956227.47</v>
      </c>
    </row>
    <row r="13" spans="1:15" s="83" customFormat="1" ht="30" hidden="1" x14ac:dyDescent="0.25">
      <c r="A13" s="81">
        <f t="shared" si="2"/>
        <v>10</v>
      </c>
      <c r="B13" s="65" t="s">
        <v>21</v>
      </c>
      <c r="C13" s="65" t="s">
        <v>273</v>
      </c>
      <c r="D13" s="81" t="s">
        <v>270</v>
      </c>
      <c r="E13" s="82">
        <v>32.299999999999997</v>
      </c>
      <c r="F13" s="82">
        <f t="shared" si="0"/>
        <v>347.67719999999997</v>
      </c>
      <c r="G13" s="76">
        <f>800-100</f>
        <v>700</v>
      </c>
      <c r="H13" s="86">
        <f t="shared" si="1"/>
        <v>243374.03999999998</v>
      </c>
    </row>
    <row r="14" spans="1:15" s="83" customFormat="1" ht="30" hidden="1" x14ac:dyDescent="0.25">
      <c r="A14" s="81">
        <f t="shared" si="2"/>
        <v>11</v>
      </c>
      <c r="B14" s="65" t="s">
        <v>22</v>
      </c>
      <c r="C14" s="65" t="s">
        <v>273</v>
      </c>
      <c r="D14" s="81" t="s">
        <v>270</v>
      </c>
      <c r="E14" s="82">
        <v>2335.52</v>
      </c>
      <c r="F14" s="82">
        <f t="shared" si="0"/>
        <v>25139.537279999997</v>
      </c>
      <c r="G14" s="76">
        <f>800-150</f>
        <v>650</v>
      </c>
      <c r="H14" s="86">
        <f t="shared" si="1"/>
        <v>16340699.231999997</v>
      </c>
    </row>
    <row r="15" spans="1:15" s="89" customFormat="1" ht="30" hidden="1" x14ac:dyDescent="0.25">
      <c r="A15" s="81">
        <f t="shared" si="2"/>
        <v>12</v>
      </c>
      <c r="B15" s="52" t="s">
        <v>23</v>
      </c>
      <c r="C15" s="52" t="s">
        <v>268</v>
      </c>
      <c r="D15" s="81" t="s">
        <v>270</v>
      </c>
      <c r="E15" s="88">
        <v>452.87</v>
      </c>
      <c r="F15" s="88">
        <f t="shared" si="0"/>
        <v>4874.6926800000001</v>
      </c>
      <c r="G15" s="76">
        <f>550-150</f>
        <v>400</v>
      </c>
      <c r="H15" s="86">
        <f t="shared" si="1"/>
        <v>1949877.0720000002</v>
      </c>
    </row>
    <row r="16" spans="1:15" s="83" customFormat="1" ht="30" hidden="1" x14ac:dyDescent="0.25">
      <c r="A16" s="81">
        <f t="shared" si="2"/>
        <v>13</v>
      </c>
      <c r="B16" s="65" t="s">
        <v>24</v>
      </c>
      <c r="C16" s="52" t="s">
        <v>268</v>
      </c>
      <c r="D16" s="81" t="s">
        <v>270</v>
      </c>
      <c r="E16" s="82">
        <v>280.85000000000002</v>
      </c>
      <c r="F16" s="82">
        <f t="shared" si="0"/>
        <v>3023.0693999999999</v>
      </c>
      <c r="G16" s="76">
        <f>700-150</f>
        <v>550</v>
      </c>
      <c r="H16" s="86">
        <f t="shared" si="1"/>
        <v>1662688.17</v>
      </c>
    </row>
    <row r="17" spans="1:8" s="83" customFormat="1" ht="30" hidden="1" x14ac:dyDescent="0.25">
      <c r="A17" s="81">
        <f t="shared" si="2"/>
        <v>14</v>
      </c>
      <c r="B17" s="65" t="s">
        <v>25</v>
      </c>
      <c r="C17" s="52" t="s">
        <v>268</v>
      </c>
      <c r="D17" s="81" t="s">
        <v>270</v>
      </c>
      <c r="E17" s="82">
        <v>173.59</v>
      </c>
      <c r="F17" s="82">
        <f t="shared" si="0"/>
        <v>1868.5227599999998</v>
      </c>
      <c r="G17" s="76">
        <f>650-150</f>
        <v>500</v>
      </c>
      <c r="H17" s="86">
        <f t="shared" si="1"/>
        <v>934261.37999999989</v>
      </c>
    </row>
    <row r="18" spans="1:8" s="83" customFormat="1" ht="30" hidden="1" x14ac:dyDescent="0.25">
      <c r="A18" s="81">
        <f t="shared" si="2"/>
        <v>15</v>
      </c>
      <c r="B18" s="65" t="s">
        <v>26</v>
      </c>
      <c r="C18" s="52" t="s">
        <v>268</v>
      </c>
      <c r="D18" s="81" t="s">
        <v>270</v>
      </c>
      <c r="E18" s="82">
        <v>2384.79</v>
      </c>
      <c r="F18" s="82">
        <f t="shared" si="0"/>
        <v>25669.879559999998</v>
      </c>
      <c r="G18" s="76">
        <f>550-150</f>
        <v>400</v>
      </c>
      <c r="H18" s="86">
        <f t="shared" si="1"/>
        <v>10267951.823999999</v>
      </c>
    </row>
    <row r="19" spans="1:8" s="83" customFormat="1" ht="30" hidden="1" x14ac:dyDescent="0.25">
      <c r="A19" s="81">
        <f t="shared" si="2"/>
        <v>16</v>
      </c>
      <c r="B19" s="65" t="s">
        <v>27</v>
      </c>
      <c r="C19" s="52" t="s">
        <v>268</v>
      </c>
      <c r="D19" s="81" t="s">
        <v>270</v>
      </c>
      <c r="E19" s="82">
        <v>2498.8200000000002</v>
      </c>
      <c r="F19" s="82">
        <f t="shared" si="0"/>
        <v>26897.298480000001</v>
      </c>
      <c r="G19" s="76">
        <f>1400-150</f>
        <v>1250</v>
      </c>
      <c r="H19" s="86">
        <f t="shared" si="1"/>
        <v>33621623.100000001</v>
      </c>
    </row>
    <row r="20" spans="1:8" s="83" customFormat="1" ht="30" hidden="1" x14ac:dyDescent="0.25">
      <c r="A20" s="81">
        <f t="shared" si="2"/>
        <v>17</v>
      </c>
      <c r="B20" s="65" t="s">
        <v>28</v>
      </c>
      <c r="C20" s="65" t="s">
        <v>268</v>
      </c>
      <c r="D20" s="81" t="s">
        <v>270</v>
      </c>
      <c r="E20" s="82">
        <v>976.03</v>
      </c>
      <c r="F20" s="82">
        <f t="shared" si="0"/>
        <v>10505.986919999999</v>
      </c>
      <c r="G20" s="76">
        <f>850-150</f>
        <v>700</v>
      </c>
      <c r="H20" s="86">
        <f t="shared" si="1"/>
        <v>7354190.8439999996</v>
      </c>
    </row>
    <row r="21" spans="1:8" s="83" customFormat="1" ht="30" hidden="1" x14ac:dyDescent="0.25">
      <c r="A21" s="81">
        <f t="shared" si="2"/>
        <v>18</v>
      </c>
      <c r="B21" s="65" t="s">
        <v>29</v>
      </c>
      <c r="C21" s="52" t="s">
        <v>268</v>
      </c>
      <c r="D21" s="81" t="s">
        <v>270</v>
      </c>
      <c r="E21" s="82">
        <v>3774.13</v>
      </c>
      <c r="F21" s="82">
        <f t="shared" si="0"/>
        <v>40624.73532</v>
      </c>
      <c r="G21" s="76">
        <f>1450-150</f>
        <v>1300</v>
      </c>
      <c r="H21" s="86">
        <f t="shared" si="1"/>
        <v>52812155.916000001</v>
      </c>
    </row>
    <row r="22" spans="1:8" s="83" customFormat="1" ht="30" hidden="1" x14ac:dyDescent="0.25">
      <c r="A22" s="81">
        <f t="shared" si="2"/>
        <v>19</v>
      </c>
      <c r="B22" s="65" t="s">
        <v>30</v>
      </c>
      <c r="C22" s="52" t="s">
        <v>268</v>
      </c>
      <c r="D22" s="81" t="s">
        <v>270</v>
      </c>
      <c r="E22" s="82">
        <v>994.21</v>
      </c>
      <c r="F22" s="82">
        <f t="shared" si="0"/>
        <v>10701.676439999999</v>
      </c>
      <c r="G22" s="76">
        <f>1100-150</f>
        <v>950</v>
      </c>
      <c r="H22" s="86">
        <f t="shared" si="1"/>
        <v>10166592.617999999</v>
      </c>
    </row>
    <row r="23" spans="1:8" s="83" customFormat="1" ht="30" hidden="1" x14ac:dyDescent="0.25">
      <c r="A23" s="81">
        <f t="shared" si="2"/>
        <v>20</v>
      </c>
      <c r="B23" s="65" t="s">
        <v>31</v>
      </c>
      <c r="C23" s="52" t="s">
        <v>268</v>
      </c>
      <c r="D23" s="81" t="s">
        <v>270</v>
      </c>
      <c r="E23" s="82">
        <v>47.37</v>
      </c>
      <c r="F23" s="82">
        <f t="shared" si="0"/>
        <v>509.89067999999992</v>
      </c>
      <c r="G23" s="76">
        <v>400</v>
      </c>
      <c r="H23" s="86">
        <f t="shared" si="1"/>
        <v>203956.27199999997</v>
      </c>
    </row>
    <row r="24" spans="1:8" s="83" customFormat="1" ht="30" hidden="1" x14ac:dyDescent="0.25">
      <c r="A24" s="81">
        <f t="shared" si="2"/>
        <v>21</v>
      </c>
      <c r="B24" s="65" t="s">
        <v>32</v>
      </c>
      <c r="C24" s="65" t="s">
        <v>268</v>
      </c>
      <c r="D24" s="81" t="s">
        <v>270</v>
      </c>
      <c r="E24" s="82">
        <v>2712.13</v>
      </c>
      <c r="F24" s="82">
        <f t="shared" si="0"/>
        <v>29193.367320000001</v>
      </c>
      <c r="G24" s="76">
        <f>1350-150</f>
        <v>1200</v>
      </c>
      <c r="H24" s="86">
        <f t="shared" si="1"/>
        <v>35032040.784000002</v>
      </c>
    </row>
    <row r="25" spans="1:8" s="83" customFormat="1" ht="30" hidden="1" x14ac:dyDescent="0.25">
      <c r="A25" s="81">
        <f t="shared" si="2"/>
        <v>22</v>
      </c>
      <c r="B25" s="65" t="s">
        <v>33</v>
      </c>
      <c r="C25" s="65" t="s">
        <v>268</v>
      </c>
      <c r="D25" s="81" t="s">
        <v>270</v>
      </c>
      <c r="E25" s="82">
        <v>1693.52</v>
      </c>
      <c r="F25" s="82">
        <f t="shared" si="0"/>
        <v>18229.049279999999</v>
      </c>
      <c r="G25" s="76">
        <f>1250-150</f>
        <v>1100</v>
      </c>
      <c r="H25" s="86">
        <f t="shared" si="1"/>
        <v>20051954.208000001</v>
      </c>
    </row>
    <row r="26" spans="1:8" s="83" customFormat="1" ht="30" hidden="1" x14ac:dyDescent="0.25">
      <c r="A26" s="81">
        <f t="shared" si="2"/>
        <v>23</v>
      </c>
      <c r="B26" s="65" t="s">
        <v>34</v>
      </c>
      <c r="C26" s="65" t="s">
        <v>268</v>
      </c>
      <c r="D26" s="81" t="s">
        <v>270</v>
      </c>
      <c r="E26" s="82">
        <v>2306.39</v>
      </c>
      <c r="F26" s="82">
        <f t="shared" si="0"/>
        <v>24825.981959999997</v>
      </c>
      <c r="G26" s="76">
        <f>1250-150</f>
        <v>1100</v>
      </c>
      <c r="H26" s="86">
        <f t="shared" si="1"/>
        <v>27308580.155999996</v>
      </c>
    </row>
    <row r="27" spans="1:8" s="83" customFormat="1" ht="30" hidden="1" x14ac:dyDescent="0.25">
      <c r="A27" s="81">
        <f t="shared" si="2"/>
        <v>24</v>
      </c>
      <c r="B27" s="65" t="s">
        <v>35</v>
      </c>
      <c r="C27" s="65" t="s">
        <v>268</v>
      </c>
      <c r="D27" s="81" t="s">
        <v>270</v>
      </c>
      <c r="E27" s="82">
        <v>5975.53</v>
      </c>
      <c r="F27" s="82">
        <f t="shared" si="0"/>
        <v>64320.604919999991</v>
      </c>
      <c r="G27" s="76">
        <f>1600-150</f>
        <v>1450</v>
      </c>
      <c r="H27" s="86">
        <f t="shared" si="1"/>
        <v>93264877.133999988</v>
      </c>
    </row>
    <row r="28" spans="1:8" s="83" customFormat="1" ht="30" hidden="1" x14ac:dyDescent="0.25">
      <c r="A28" s="81">
        <f t="shared" si="2"/>
        <v>25</v>
      </c>
      <c r="B28" s="65" t="s">
        <v>36</v>
      </c>
      <c r="C28" s="52" t="s">
        <v>268</v>
      </c>
      <c r="D28" s="81" t="s">
        <v>270</v>
      </c>
      <c r="E28" s="82">
        <v>233.12</v>
      </c>
      <c r="F28" s="82">
        <f t="shared" si="0"/>
        <v>2509.30368</v>
      </c>
      <c r="G28" s="76">
        <f>650-150</f>
        <v>500</v>
      </c>
      <c r="H28" s="86">
        <f t="shared" si="1"/>
        <v>1254651.8400000001</v>
      </c>
    </row>
    <row r="29" spans="1:8" s="83" customFormat="1" ht="30" hidden="1" x14ac:dyDescent="0.25">
      <c r="A29" s="81">
        <f t="shared" si="2"/>
        <v>26</v>
      </c>
      <c r="B29" s="65" t="s">
        <v>37</v>
      </c>
      <c r="C29" s="65" t="s">
        <v>268</v>
      </c>
      <c r="D29" s="81" t="s">
        <v>270</v>
      </c>
      <c r="E29" s="82">
        <v>3097.02</v>
      </c>
      <c r="F29" s="82">
        <f t="shared" si="0"/>
        <v>33336.323279999997</v>
      </c>
      <c r="G29" s="76">
        <f>1150-150</f>
        <v>1000</v>
      </c>
      <c r="H29" s="86">
        <f t="shared" si="1"/>
        <v>33336323.279999997</v>
      </c>
    </row>
    <row r="30" spans="1:8" s="83" customFormat="1" ht="30" hidden="1" x14ac:dyDescent="0.25">
      <c r="A30" s="81">
        <f t="shared" si="2"/>
        <v>27</v>
      </c>
      <c r="B30" s="65" t="s">
        <v>38</v>
      </c>
      <c r="C30" s="65" t="s">
        <v>268</v>
      </c>
      <c r="D30" s="81" t="s">
        <v>270</v>
      </c>
      <c r="E30" s="82">
        <v>937.45</v>
      </c>
      <c r="F30" s="82">
        <f t="shared" si="0"/>
        <v>10090.711799999999</v>
      </c>
      <c r="G30" s="76">
        <f>1000-150</f>
        <v>850</v>
      </c>
      <c r="H30" s="86">
        <f t="shared" si="1"/>
        <v>8577105.0299999993</v>
      </c>
    </row>
    <row r="31" spans="1:8" s="83" customFormat="1" ht="30" hidden="1" x14ac:dyDescent="0.25">
      <c r="A31" s="81">
        <f t="shared" si="2"/>
        <v>28</v>
      </c>
      <c r="B31" s="65" t="s">
        <v>39</v>
      </c>
      <c r="C31" s="65" t="s">
        <v>268</v>
      </c>
      <c r="D31" s="81" t="s">
        <v>270</v>
      </c>
      <c r="E31" s="82">
        <v>3059.64</v>
      </c>
      <c r="F31" s="82">
        <f t="shared" si="0"/>
        <v>32933.964959999998</v>
      </c>
      <c r="G31" s="76">
        <f>1450-150</f>
        <v>1300</v>
      </c>
      <c r="H31" s="86">
        <f t="shared" si="1"/>
        <v>42814154.447999999</v>
      </c>
    </row>
    <row r="32" spans="1:8" s="83" customFormat="1" ht="30" hidden="1" x14ac:dyDescent="0.25">
      <c r="A32" s="81">
        <f t="shared" si="2"/>
        <v>29</v>
      </c>
      <c r="B32" s="65" t="s">
        <v>40</v>
      </c>
      <c r="C32" s="65" t="s">
        <v>268</v>
      </c>
      <c r="D32" s="81" t="s">
        <v>270</v>
      </c>
      <c r="E32" s="82">
        <v>546.16999999999996</v>
      </c>
      <c r="F32" s="82">
        <f t="shared" si="0"/>
        <v>5878.9738799999996</v>
      </c>
      <c r="G32" s="76">
        <f>1100-150</f>
        <v>950</v>
      </c>
      <c r="H32" s="86">
        <f t="shared" si="1"/>
        <v>5585025.1859999998</v>
      </c>
    </row>
    <row r="33" spans="1:8" s="83" customFormat="1" ht="30" hidden="1" x14ac:dyDescent="0.25">
      <c r="A33" s="81">
        <f t="shared" si="2"/>
        <v>30</v>
      </c>
      <c r="B33" s="65" t="s">
        <v>41</v>
      </c>
      <c r="C33" s="65" t="s">
        <v>268</v>
      </c>
      <c r="D33" s="81" t="s">
        <v>270</v>
      </c>
      <c r="E33" s="82">
        <v>2171.4299999999998</v>
      </c>
      <c r="F33" s="82">
        <f t="shared" si="0"/>
        <v>23373.272519999999</v>
      </c>
      <c r="G33" s="76">
        <f>1450-150</f>
        <v>1300</v>
      </c>
      <c r="H33" s="86">
        <f t="shared" si="1"/>
        <v>30385254.275999997</v>
      </c>
    </row>
    <row r="34" spans="1:8" s="83" customFormat="1" ht="30" hidden="1" x14ac:dyDescent="0.25">
      <c r="A34" s="81">
        <f t="shared" si="2"/>
        <v>31</v>
      </c>
      <c r="B34" s="65" t="s">
        <v>42</v>
      </c>
      <c r="C34" s="65" t="s">
        <v>273</v>
      </c>
      <c r="D34" s="81" t="s">
        <v>271</v>
      </c>
      <c r="E34" s="82">
        <v>343.32</v>
      </c>
      <c r="F34" s="82">
        <f t="shared" si="0"/>
        <v>3695.4964799999998</v>
      </c>
      <c r="G34" s="76">
        <f>750-150</f>
        <v>600</v>
      </c>
      <c r="H34" s="86">
        <f t="shared" si="1"/>
        <v>2217297.8879999998</v>
      </c>
    </row>
    <row r="35" spans="1:8" s="83" customFormat="1" ht="30" hidden="1" x14ac:dyDescent="0.25">
      <c r="A35" s="81">
        <f t="shared" si="2"/>
        <v>32</v>
      </c>
      <c r="B35" s="65" t="s">
        <v>43</v>
      </c>
      <c r="C35" s="52" t="s">
        <v>268</v>
      </c>
      <c r="D35" s="81" t="s">
        <v>270</v>
      </c>
      <c r="E35" s="82">
        <v>342.32</v>
      </c>
      <c r="F35" s="82">
        <f t="shared" si="0"/>
        <v>3684.7324799999997</v>
      </c>
      <c r="G35" s="76">
        <f>700-150</f>
        <v>550</v>
      </c>
      <c r="H35" s="86">
        <f t="shared" si="1"/>
        <v>2026602.8639999998</v>
      </c>
    </row>
    <row r="36" spans="1:8" s="83" customFormat="1" ht="30" hidden="1" x14ac:dyDescent="0.25">
      <c r="A36" s="81">
        <f t="shared" si="2"/>
        <v>33</v>
      </c>
      <c r="B36" s="65" t="s">
        <v>49</v>
      </c>
      <c r="C36" s="65" t="s">
        <v>268</v>
      </c>
      <c r="D36" s="81" t="s">
        <v>270</v>
      </c>
      <c r="E36" s="65">
        <v>2603.37</v>
      </c>
      <c r="F36" s="82">
        <f t="shared" si="0"/>
        <v>28022.674679999996</v>
      </c>
      <c r="G36" s="76">
        <f>1450-150</f>
        <v>1300</v>
      </c>
      <c r="H36" s="86">
        <f t="shared" si="1"/>
        <v>36429477.083999999</v>
      </c>
    </row>
    <row r="37" spans="1:8" s="83" customFormat="1" ht="30" hidden="1" x14ac:dyDescent="0.25">
      <c r="A37" s="81">
        <f t="shared" si="2"/>
        <v>34</v>
      </c>
      <c r="B37" s="65" t="s">
        <v>50</v>
      </c>
      <c r="C37" s="52" t="s">
        <v>268</v>
      </c>
      <c r="D37" s="81" t="s">
        <v>270</v>
      </c>
      <c r="E37" s="82">
        <v>371.2</v>
      </c>
      <c r="F37" s="82">
        <f t="shared" si="0"/>
        <v>3995.5967999999998</v>
      </c>
      <c r="G37" s="76">
        <f>700-150</f>
        <v>550</v>
      </c>
      <c r="H37" s="86">
        <f t="shared" si="1"/>
        <v>2197578.2399999998</v>
      </c>
    </row>
    <row r="38" spans="1:8" s="83" customFormat="1" ht="30" hidden="1" x14ac:dyDescent="0.25">
      <c r="A38" s="81">
        <f t="shared" si="2"/>
        <v>35</v>
      </c>
      <c r="B38" s="65" t="s">
        <v>51</v>
      </c>
      <c r="C38" s="52" t="s">
        <v>268</v>
      </c>
      <c r="D38" s="81" t="s">
        <v>270</v>
      </c>
      <c r="E38" s="82">
        <v>512.77</v>
      </c>
      <c r="F38" s="82">
        <f t="shared" si="0"/>
        <v>5519.4562799999994</v>
      </c>
      <c r="G38" s="76">
        <f>750-150</f>
        <v>600</v>
      </c>
      <c r="H38" s="86">
        <f t="shared" si="1"/>
        <v>3311673.7679999997</v>
      </c>
    </row>
    <row r="39" spans="1:8" s="83" customFormat="1" ht="30" hidden="1" x14ac:dyDescent="0.25">
      <c r="A39" s="81">
        <f t="shared" si="2"/>
        <v>36</v>
      </c>
      <c r="B39" s="65" t="s">
        <v>53</v>
      </c>
      <c r="C39" s="65" t="s">
        <v>273</v>
      </c>
      <c r="D39" s="81" t="s">
        <v>270</v>
      </c>
      <c r="E39" s="82">
        <v>24.26</v>
      </c>
      <c r="F39" s="82">
        <f t="shared" si="0"/>
        <v>261.13463999999999</v>
      </c>
      <c r="G39" s="76">
        <f>600-100</f>
        <v>500</v>
      </c>
      <c r="H39" s="86">
        <f t="shared" si="1"/>
        <v>130567.31999999999</v>
      </c>
    </row>
    <row r="40" spans="1:8" s="83" customFormat="1" ht="30" hidden="1" x14ac:dyDescent="0.25">
      <c r="A40" s="81">
        <f t="shared" si="2"/>
        <v>37</v>
      </c>
      <c r="B40" s="65" t="s">
        <v>54</v>
      </c>
      <c r="C40" s="65" t="s">
        <v>273</v>
      </c>
      <c r="D40" s="81" t="s">
        <v>270</v>
      </c>
      <c r="E40" s="82">
        <v>17.68</v>
      </c>
      <c r="F40" s="82">
        <f t="shared" si="0"/>
        <v>190.30751999999998</v>
      </c>
      <c r="G40" s="76">
        <f t="shared" ref="G40:G51" si="4">600-100</f>
        <v>500</v>
      </c>
      <c r="H40" s="86">
        <f t="shared" si="1"/>
        <v>95153.76</v>
      </c>
    </row>
    <row r="41" spans="1:8" s="83" customFormat="1" ht="30" hidden="1" x14ac:dyDescent="0.25">
      <c r="A41" s="81">
        <f t="shared" si="2"/>
        <v>38</v>
      </c>
      <c r="B41" s="65" t="s">
        <v>55</v>
      </c>
      <c r="C41" s="65" t="s">
        <v>273</v>
      </c>
      <c r="D41" s="81" t="s">
        <v>270</v>
      </c>
      <c r="E41" s="82">
        <v>15.21</v>
      </c>
      <c r="F41" s="82">
        <f t="shared" si="0"/>
        <v>163.72044</v>
      </c>
      <c r="G41" s="76">
        <f t="shared" si="4"/>
        <v>500</v>
      </c>
      <c r="H41" s="86">
        <f t="shared" si="1"/>
        <v>81860.22</v>
      </c>
    </row>
    <row r="42" spans="1:8" s="83" customFormat="1" ht="30" hidden="1" x14ac:dyDescent="0.25">
      <c r="A42" s="81">
        <f t="shared" si="2"/>
        <v>39</v>
      </c>
      <c r="B42" s="65" t="s">
        <v>56</v>
      </c>
      <c r="C42" s="65" t="s">
        <v>273</v>
      </c>
      <c r="D42" s="81" t="s">
        <v>270</v>
      </c>
      <c r="E42" s="82">
        <v>14.44</v>
      </c>
      <c r="F42" s="82">
        <f t="shared" si="0"/>
        <v>155.43215999999998</v>
      </c>
      <c r="G42" s="76">
        <f t="shared" si="4"/>
        <v>500</v>
      </c>
      <c r="H42" s="86">
        <f t="shared" si="1"/>
        <v>77716.079999999987</v>
      </c>
    </row>
    <row r="43" spans="1:8" s="83" customFormat="1" ht="30" hidden="1" x14ac:dyDescent="0.25">
      <c r="A43" s="81">
        <f t="shared" si="2"/>
        <v>40</v>
      </c>
      <c r="B43" s="65" t="s">
        <v>57</v>
      </c>
      <c r="C43" s="65" t="s">
        <v>273</v>
      </c>
      <c r="D43" s="81" t="s">
        <v>270</v>
      </c>
      <c r="E43" s="82">
        <v>9.4700000000000006</v>
      </c>
      <c r="F43" s="82">
        <f t="shared" si="0"/>
        <v>101.93508</v>
      </c>
      <c r="G43" s="76">
        <f t="shared" si="4"/>
        <v>500</v>
      </c>
      <c r="H43" s="86">
        <f t="shared" si="1"/>
        <v>50967.54</v>
      </c>
    </row>
    <row r="44" spans="1:8" s="83" customFormat="1" ht="30" hidden="1" x14ac:dyDescent="0.25">
      <c r="A44" s="81">
        <f t="shared" si="2"/>
        <v>41</v>
      </c>
      <c r="B44" s="65" t="s">
        <v>58</v>
      </c>
      <c r="C44" s="65" t="s">
        <v>273</v>
      </c>
      <c r="D44" s="81" t="s">
        <v>270</v>
      </c>
      <c r="E44" s="82">
        <v>12.81</v>
      </c>
      <c r="F44" s="82">
        <f t="shared" si="0"/>
        <v>137.88684000000001</v>
      </c>
      <c r="G44" s="76">
        <f t="shared" si="4"/>
        <v>500</v>
      </c>
      <c r="H44" s="86">
        <f t="shared" si="1"/>
        <v>68943.42</v>
      </c>
    </row>
    <row r="45" spans="1:8" s="83" customFormat="1" ht="30" hidden="1" x14ac:dyDescent="0.25">
      <c r="A45" s="81">
        <f t="shared" si="2"/>
        <v>42</v>
      </c>
      <c r="B45" s="65" t="s">
        <v>59</v>
      </c>
      <c r="C45" s="65" t="s">
        <v>273</v>
      </c>
      <c r="D45" s="81" t="s">
        <v>270</v>
      </c>
      <c r="E45" s="82">
        <v>18.22</v>
      </c>
      <c r="F45" s="82">
        <f t="shared" si="0"/>
        <v>196.12007999999997</v>
      </c>
      <c r="G45" s="76">
        <f t="shared" si="4"/>
        <v>500</v>
      </c>
      <c r="H45" s="86">
        <f t="shared" si="1"/>
        <v>98060.04</v>
      </c>
    </row>
    <row r="46" spans="1:8" s="83" customFormat="1" ht="30" hidden="1" x14ac:dyDescent="0.25">
      <c r="A46" s="81">
        <f t="shared" si="2"/>
        <v>43</v>
      </c>
      <c r="B46" s="65" t="s">
        <v>60</v>
      </c>
      <c r="C46" s="65" t="s">
        <v>273</v>
      </c>
      <c r="D46" s="81" t="s">
        <v>270</v>
      </c>
      <c r="E46" s="82">
        <v>31.54</v>
      </c>
      <c r="F46" s="82">
        <f t="shared" si="0"/>
        <v>339.49655999999999</v>
      </c>
      <c r="G46" s="76">
        <f t="shared" si="4"/>
        <v>500</v>
      </c>
      <c r="H46" s="86">
        <f t="shared" si="1"/>
        <v>169748.28</v>
      </c>
    </row>
    <row r="47" spans="1:8" s="83" customFormat="1" ht="30" hidden="1" x14ac:dyDescent="0.25">
      <c r="A47" s="81">
        <f t="shared" si="2"/>
        <v>44</v>
      </c>
      <c r="B47" s="65" t="s">
        <v>61</v>
      </c>
      <c r="C47" s="65" t="s">
        <v>273</v>
      </c>
      <c r="D47" s="81" t="s">
        <v>270</v>
      </c>
      <c r="E47" s="82">
        <v>10.83</v>
      </c>
      <c r="F47" s="82">
        <f t="shared" si="0"/>
        <v>116.57411999999999</v>
      </c>
      <c r="G47" s="76">
        <f t="shared" si="4"/>
        <v>500</v>
      </c>
      <c r="H47" s="86">
        <f t="shared" si="1"/>
        <v>58287.06</v>
      </c>
    </row>
    <row r="48" spans="1:8" s="83" customFormat="1" ht="30" hidden="1" x14ac:dyDescent="0.25">
      <c r="A48" s="81">
        <f t="shared" si="2"/>
        <v>45</v>
      </c>
      <c r="B48" s="65" t="s">
        <v>62</v>
      </c>
      <c r="C48" s="65" t="s">
        <v>273</v>
      </c>
      <c r="D48" s="81" t="s">
        <v>270</v>
      </c>
      <c r="E48" s="82">
        <v>22.57</v>
      </c>
      <c r="F48" s="82">
        <f t="shared" si="0"/>
        <v>242.94347999999999</v>
      </c>
      <c r="G48" s="76">
        <f t="shared" si="4"/>
        <v>500</v>
      </c>
      <c r="H48" s="86">
        <f t="shared" si="1"/>
        <v>121471.73999999999</v>
      </c>
    </row>
    <row r="49" spans="1:8" s="83" customFormat="1" ht="30" hidden="1" x14ac:dyDescent="0.25">
      <c r="A49" s="81">
        <f t="shared" si="2"/>
        <v>46</v>
      </c>
      <c r="B49" s="65" t="s">
        <v>63</v>
      </c>
      <c r="C49" s="65" t="s">
        <v>273</v>
      </c>
      <c r="D49" s="81" t="s">
        <v>270</v>
      </c>
      <c r="E49" s="82">
        <v>12.42</v>
      </c>
      <c r="F49" s="82">
        <f t="shared" si="0"/>
        <v>133.68887999999998</v>
      </c>
      <c r="G49" s="76">
        <f t="shared" si="4"/>
        <v>500</v>
      </c>
      <c r="H49" s="86">
        <f t="shared" si="1"/>
        <v>66844.439999999988</v>
      </c>
    </row>
    <row r="50" spans="1:8" s="83" customFormat="1" ht="30" hidden="1" x14ac:dyDescent="0.25">
      <c r="A50" s="81">
        <f t="shared" si="2"/>
        <v>47</v>
      </c>
      <c r="B50" s="65" t="s">
        <v>64</v>
      </c>
      <c r="C50" s="65" t="s">
        <v>273</v>
      </c>
      <c r="D50" s="81" t="s">
        <v>270</v>
      </c>
      <c r="E50" s="82">
        <v>18.649999999999999</v>
      </c>
      <c r="F50" s="82">
        <f t="shared" si="0"/>
        <v>200.74859999999998</v>
      </c>
      <c r="G50" s="76">
        <f t="shared" si="4"/>
        <v>500</v>
      </c>
      <c r="H50" s="86">
        <f t="shared" si="1"/>
        <v>100374.29999999999</v>
      </c>
    </row>
    <row r="51" spans="1:8" s="83" customFormat="1" ht="30" hidden="1" x14ac:dyDescent="0.25">
      <c r="A51" s="81">
        <f t="shared" si="2"/>
        <v>48</v>
      </c>
      <c r="B51" s="65" t="s">
        <v>65</v>
      </c>
      <c r="C51" s="65" t="s">
        <v>273</v>
      </c>
      <c r="D51" s="81" t="s">
        <v>270</v>
      </c>
      <c r="E51" s="82">
        <v>32.07</v>
      </c>
      <c r="F51" s="82">
        <f t="shared" si="0"/>
        <v>345.20148</v>
      </c>
      <c r="G51" s="76">
        <f t="shared" si="4"/>
        <v>500</v>
      </c>
      <c r="H51" s="86">
        <f t="shared" si="1"/>
        <v>172600.74</v>
      </c>
    </row>
    <row r="52" spans="1:8" s="83" customFormat="1" ht="30" hidden="1" x14ac:dyDescent="0.25">
      <c r="A52" s="81">
        <f t="shared" si="2"/>
        <v>49</v>
      </c>
      <c r="B52" s="65" t="s">
        <v>66</v>
      </c>
      <c r="C52" s="52" t="s">
        <v>268</v>
      </c>
      <c r="D52" s="81" t="s">
        <v>270</v>
      </c>
      <c r="E52" s="82">
        <v>315.57</v>
      </c>
      <c r="F52" s="82">
        <f t="shared" si="0"/>
        <v>3396.7954799999998</v>
      </c>
      <c r="G52" s="76">
        <f>700-150</f>
        <v>550</v>
      </c>
      <c r="H52" s="86">
        <f t="shared" si="1"/>
        <v>1868237.514</v>
      </c>
    </row>
    <row r="53" spans="1:8" s="83" customFormat="1" ht="30" hidden="1" x14ac:dyDescent="0.25">
      <c r="A53" s="81">
        <f t="shared" si="2"/>
        <v>50</v>
      </c>
      <c r="B53" s="65" t="s">
        <v>67</v>
      </c>
      <c r="C53" s="52" t="s">
        <v>268</v>
      </c>
      <c r="D53" s="81" t="s">
        <v>270</v>
      </c>
      <c r="E53" s="82">
        <v>223.89</v>
      </c>
      <c r="F53" s="82">
        <f t="shared" si="0"/>
        <v>2409.9519599999999</v>
      </c>
      <c r="G53" s="76">
        <f>650-150</f>
        <v>500</v>
      </c>
      <c r="H53" s="86">
        <f t="shared" si="1"/>
        <v>1204975.98</v>
      </c>
    </row>
    <row r="54" spans="1:8" s="83" customFormat="1" ht="30" hidden="1" x14ac:dyDescent="0.25">
      <c r="A54" s="81">
        <f t="shared" si="2"/>
        <v>51</v>
      </c>
      <c r="B54" s="65" t="s">
        <v>68</v>
      </c>
      <c r="C54" s="52" t="s">
        <v>268</v>
      </c>
      <c r="D54" s="81" t="s">
        <v>270</v>
      </c>
      <c r="E54" s="82">
        <v>84.61</v>
      </c>
      <c r="F54" s="82">
        <f t="shared" si="0"/>
        <v>910.74203999999997</v>
      </c>
      <c r="G54" s="76">
        <v>450</v>
      </c>
      <c r="H54" s="86">
        <f t="shared" si="1"/>
        <v>409833.91800000001</v>
      </c>
    </row>
    <row r="55" spans="1:8" s="83" customFormat="1" ht="30" hidden="1" x14ac:dyDescent="0.25">
      <c r="A55" s="81">
        <f t="shared" si="2"/>
        <v>52</v>
      </c>
      <c r="B55" s="65" t="s">
        <v>69</v>
      </c>
      <c r="C55" s="52" t="s">
        <v>268</v>
      </c>
      <c r="D55" s="81" t="s">
        <v>270</v>
      </c>
      <c r="E55" s="82">
        <v>11.44</v>
      </c>
      <c r="F55" s="82">
        <f t="shared" si="0"/>
        <v>123.14015999999998</v>
      </c>
      <c r="G55" s="76">
        <v>275</v>
      </c>
      <c r="H55" s="86">
        <f t="shared" si="1"/>
        <v>33863.543999999994</v>
      </c>
    </row>
    <row r="56" spans="1:8" s="83" customFormat="1" ht="30" hidden="1" x14ac:dyDescent="0.25">
      <c r="A56" s="81">
        <f t="shared" si="2"/>
        <v>53</v>
      </c>
      <c r="B56" s="65" t="s">
        <v>70</v>
      </c>
      <c r="C56" s="52" t="s">
        <v>268</v>
      </c>
      <c r="D56" s="81" t="s">
        <v>270</v>
      </c>
      <c r="E56" s="82">
        <v>31.09</v>
      </c>
      <c r="F56" s="82">
        <f t="shared" si="0"/>
        <v>334.65276</v>
      </c>
      <c r="G56" s="76">
        <v>350</v>
      </c>
      <c r="H56" s="86">
        <f t="shared" si="1"/>
        <v>117128.466</v>
      </c>
    </row>
    <row r="57" spans="1:8" s="83" customFormat="1" ht="30" hidden="1" x14ac:dyDescent="0.25">
      <c r="A57" s="81">
        <f t="shared" si="2"/>
        <v>54</v>
      </c>
      <c r="B57" s="65" t="s">
        <v>71</v>
      </c>
      <c r="C57" s="52" t="s">
        <v>268</v>
      </c>
      <c r="D57" s="81" t="s">
        <v>270</v>
      </c>
      <c r="E57" s="82">
        <v>16.5</v>
      </c>
      <c r="F57" s="82">
        <f t="shared" si="0"/>
        <v>177.60599999999999</v>
      </c>
      <c r="G57" s="76">
        <v>275</v>
      </c>
      <c r="H57" s="86">
        <f t="shared" si="1"/>
        <v>48841.65</v>
      </c>
    </row>
    <row r="58" spans="1:8" s="83" customFormat="1" ht="30" hidden="1" x14ac:dyDescent="0.25">
      <c r="A58" s="81">
        <f t="shared" si="2"/>
        <v>55</v>
      </c>
      <c r="B58" s="65" t="s">
        <v>72</v>
      </c>
      <c r="C58" s="52" t="s">
        <v>268</v>
      </c>
      <c r="D58" s="81" t="s">
        <v>270</v>
      </c>
      <c r="E58" s="82">
        <v>23.82</v>
      </c>
      <c r="F58" s="82">
        <f t="shared" si="0"/>
        <v>256.39848000000001</v>
      </c>
      <c r="G58" s="76">
        <v>350</v>
      </c>
      <c r="H58" s="86">
        <f t="shared" si="1"/>
        <v>89739.468000000008</v>
      </c>
    </row>
    <row r="59" spans="1:8" s="83" customFormat="1" ht="30" hidden="1" x14ac:dyDescent="0.25">
      <c r="A59" s="81">
        <f t="shared" si="2"/>
        <v>56</v>
      </c>
      <c r="B59" s="65" t="s">
        <v>73</v>
      </c>
      <c r="C59" s="52" t="s">
        <v>268</v>
      </c>
      <c r="D59" s="81" t="s">
        <v>270</v>
      </c>
      <c r="E59" s="82">
        <v>33.74</v>
      </c>
      <c r="F59" s="82">
        <f t="shared" si="0"/>
        <v>363.17736000000002</v>
      </c>
      <c r="G59" s="76">
        <v>350</v>
      </c>
      <c r="H59" s="86">
        <f t="shared" si="1"/>
        <v>127112.076</v>
      </c>
    </row>
    <row r="60" spans="1:8" s="83" customFormat="1" ht="30" hidden="1" x14ac:dyDescent="0.25">
      <c r="A60" s="81">
        <f t="shared" si="2"/>
        <v>57</v>
      </c>
      <c r="B60" s="65" t="s">
        <v>74</v>
      </c>
      <c r="C60" s="52" t="s">
        <v>268</v>
      </c>
      <c r="D60" s="81" t="s">
        <v>270</v>
      </c>
      <c r="E60" s="82">
        <v>33.15</v>
      </c>
      <c r="F60" s="82">
        <f t="shared" si="0"/>
        <v>356.82659999999998</v>
      </c>
      <c r="G60" s="76">
        <v>350</v>
      </c>
      <c r="H60" s="86">
        <f t="shared" si="1"/>
        <v>124889.31</v>
      </c>
    </row>
    <row r="61" spans="1:8" s="83" customFormat="1" ht="30" hidden="1" x14ac:dyDescent="0.25">
      <c r="A61" s="81">
        <f t="shared" si="2"/>
        <v>58</v>
      </c>
      <c r="B61" s="65" t="s">
        <v>75</v>
      </c>
      <c r="C61" s="52" t="s">
        <v>268</v>
      </c>
      <c r="D61" s="81" t="s">
        <v>270</v>
      </c>
      <c r="E61" s="82">
        <v>27.75</v>
      </c>
      <c r="F61" s="82">
        <f t="shared" si="0"/>
        <v>298.70099999999996</v>
      </c>
      <c r="G61" s="76">
        <v>350</v>
      </c>
      <c r="H61" s="86">
        <f t="shared" si="1"/>
        <v>104545.34999999999</v>
      </c>
    </row>
    <row r="62" spans="1:8" s="83" customFormat="1" ht="30" hidden="1" x14ac:dyDescent="0.25">
      <c r="A62" s="81">
        <f t="shared" si="2"/>
        <v>59</v>
      </c>
      <c r="B62" s="65" t="s">
        <v>76</v>
      </c>
      <c r="C62" s="52" t="s">
        <v>268</v>
      </c>
      <c r="D62" s="81" t="s">
        <v>270</v>
      </c>
      <c r="E62" s="82">
        <v>35.49</v>
      </c>
      <c r="F62" s="82">
        <f t="shared" si="0"/>
        <v>382.01436000000001</v>
      </c>
      <c r="G62" s="76">
        <v>350</v>
      </c>
      <c r="H62" s="86">
        <f t="shared" si="1"/>
        <v>133705.02600000001</v>
      </c>
    </row>
    <row r="63" spans="1:8" s="83" customFormat="1" ht="30" hidden="1" x14ac:dyDescent="0.25">
      <c r="A63" s="81">
        <f t="shared" si="2"/>
        <v>60</v>
      </c>
      <c r="B63" s="65" t="s">
        <v>77</v>
      </c>
      <c r="C63" s="52" t="s">
        <v>268</v>
      </c>
      <c r="D63" s="81" t="s">
        <v>270</v>
      </c>
      <c r="E63" s="82">
        <v>37.71</v>
      </c>
      <c r="F63" s="82">
        <f t="shared" si="0"/>
        <v>405.91043999999999</v>
      </c>
      <c r="G63" s="76">
        <v>350</v>
      </c>
      <c r="H63" s="86">
        <f t="shared" si="1"/>
        <v>142068.65400000001</v>
      </c>
    </row>
    <row r="64" spans="1:8" s="83" customFormat="1" ht="30" hidden="1" x14ac:dyDescent="0.25">
      <c r="A64" s="81">
        <f t="shared" si="2"/>
        <v>61</v>
      </c>
      <c r="B64" s="65" t="s">
        <v>78</v>
      </c>
      <c r="C64" s="52" t="s">
        <v>268</v>
      </c>
      <c r="D64" s="81" t="s">
        <v>270</v>
      </c>
      <c r="E64" s="82">
        <v>113.37</v>
      </c>
      <c r="F64" s="82">
        <f t="shared" si="0"/>
        <v>1220.31468</v>
      </c>
      <c r="G64" s="76">
        <f>600-150</f>
        <v>450</v>
      </c>
      <c r="H64" s="86">
        <f t="shared" si="1"/>
        <v>549141.60600000003</v>
      </c>
    </row>
    <row r="65" spans="1:8" s="83" customFormat="1" ht="30" hidden="1" x14ac:dyDescent="0.25">
      <c r="A65" s="81">
        <f t="shared" si="2"/>
        <v>62</v>
      </c>
      <c r="B65" s="65" t="s">
        <v>79</v>
      </c>
      <c r="C65" s="52" t="s">
        <v>268</v>
      </c>
      <c r="D65" s="81" t="s">
        <v>270</v>
      </c>
      <c r="E65" s="82">
        <v>185.36</v>
      </c>
      <c r="F65" s="82">
        <f t="shared" si="0"/>
        <v>1995.21504</v>
      </c>
      <c r="G65" s="76">
        <f>650-150</f>
        <v>500</v>
      </c>
      <c r="H65" s="86">
        <f t="shared" si="1"/>
        <v>997607.52</v>
      </c>
    </row>
    <row r="66" spans="1:8" s="83" customFormat="1" ht="30" hidden="1" x14ac:dyDescent="0.25">
      <c r="A66" s="81">
        <f t="shared" si="2"/>
        <v>63</v>
      </c>
      <c r="B66" s="65" t="s">
        <v>80</v>
      </c>
      <c r="C66" s="52" t="s">
        <v>268</v>
      </c>
      <c r="D66" s="81" t="s">
        <v>270</v>
      </c>
      <c r="E66" s="82">
        <v>254.74</v>
      </c>
      <c r="F66" s="82">
        <f t="shared" si="0"/>
        <v>2742.0213599999997</v>
      </c>
      <c r="G66" s="76">
        <f>650-150</f>
        <v>500</v>
      </c>
      <c r="H66" s="86">
        <f t="shared" si="1"/>
        <v>1371010.68</v>
      </c>
    </row>
    <row r="67" spans="1:8" s="83" customFormat="1" ht="30" hidden="1" x14ac:dyDescent="0.25">
      <c r="A67" s="81">
        <f t="shared" si="2"/>
        <v>64</v>
      </c>
      <c r="B67" s="65" t="s">
        <v>81</v>
      </c>
      <c r="C67" s="52" t="s">
        <v>268</v>
      </c>
      <c r="D67" s="81" t="s">
        <v>270</v>
      </c>
      <c r="E67" s="82">
        <v>233.47</v>
      </c>
      <c r="F67" s="82">
        <f t="shared" si="0"/>
        <v>2513.0710799999997</v>
      </c>
      <c r="G67" s="76">
        <f>650-150</f>
        <v>500</v>
      </c>
      <c r="H67" s="86">
        <f t="shared" si="1"/>
        <v>1256535.5399999998</v>
      </c>
    </row>
    <row r="68" spans="1:8" s="83" customFormat="1" ht="30" hidden="1" x14ac:dyDescent="0.25">
      <c r="A68" s="81">
        <f t="shared" si="2"/>
        <v>65</v>
      </c>
      <c r="B68" s="65" t="s">
        <v>82</v>
      </c>
      <c r="C68" s="65" t="s">
        <v>268</v>
      </c>
      <c r="D68" s="81" t="s">
        <v>270</v>
      </c>
      <c r="E68" s="82">
        <v>1640.09</v>
      </c>
      <c r="F68" s="82">
        <f t="shared" ref="F68:F131" si="5">E68*10.764</f>
        <v>17653.928759999999</v>
      </c>
      <c r="G68" s="76">
        <f>1250-150</f>
        <v>1100</v>
      </c>
      <c r="H68" s="86">
        <f t="shared" ref="H68:H131" si="6">G68*F68</f>
        <v>19419321.636</v>
      </c>
    </row>
    <row r="69" spans="1:8" s="83" customFormat="1" ht="30" hidden="1" x14ac:dyDescent="0.25">
      <c r="A69" s="81">
        <f t="shared" si="2"/>
        <v>66</v>
      </c>
      <c r="B69" s="65" t="s">
        <v>83</v>
      </c>
      <c r="C69" s="65" t="s">
        <v>273</v>
      </c>
      <c r="D69" s="81" t="s">
        <v>270</v>
      </c>
      <c r="E69" s="82">
        <v>410.74</v>
      </c>
      <c r="F69" s="82">
        <f t="shared" si="5"/>
        <v>4421.2053599999999</v>
      </c>
      <c r="G69" s="76">
        <f>750-150</f>
        <v>600</v>
      </c>
      <c r="H69" s="86">
        <f t="shared" si="6"/>
        <v>2652723.216</v>
      </c>
    </row>
    <row r="70" spans="1:8" s="83" customFormat="1" ht="30" hidden="1" x14ac:dyDescent="0.25">
      <c r="A70" s="81">
        <f t="shared" ref="A70:A133" si="7">A69+1</f>
        <v>67</v>
      </c>
      <c r="B70" s="65" t="s">
        <v>84</v>
      </c>
      <c r="C70" s="52" t="s">
        <v>268</v>
      </c>
      <c r="D70" s="81" t="s">
        <v>270</v>
      </c>
      <c r="E70" s="82">
        <v>211.04</v>
      </c>
      <c r="F70" s="82">
        <f t="shared" si="5"/>
        <v>2271.63456</v>
      </c>
      <c r="G70" s="76">
        <f>650-150</f>
        <v>500</v>
      </c>
      <c r="H70" s="86">
        <f t="shared" si="6"/>
        <v>1135817.28</v>
      </c>
    </row>
    <row r="71" spans="1:8" s="83" customFormat="1" ht="30" hidden="1" x14ac:dyDescent="0.25">
      <c r="A71" s="81">
        <f t="shared" si="7"/>
        <v>68</v>
      </c>
      <c r="B71" s="65" t="s">
        <v>85</v>
      </c>
      <c r="C71" s="52" t="s">
        <v>268</v>
      </c>
      <c r="D71" s="81" t="s">
        <v>270</v>
      </c>
      <c r="E71" s="82">
        <v>198.26</v>
      </c>
      <c r="F71" s="82">
        <f t="shared" si="5"/>
        <v>2134.0706399999999</v>
      </c>
      <c r="G71" s="76">
        <f>650-150</f>
        <v>500</v>
      </c>
      <c r="H71" s="86">
        <f t="shared" si="6"/>
        <v>1067035.32</v>
      </c>
    </row>
    <row r="72" spans="1:8" s="83" customFormat="1" ht="30" hidden="1" x14ac:dyDescent="0.25">
      <c r="A72" s="81">
        <f t="shared" si="7"/>
        <v>69</v>
      </c>
      <c r="B72" s="65" t="s">
        <v>86</v>
      </c>
      <c r="C72" s="52" t="s">
        <v>268</v>
      </c>
      <c r="D72" s="81" t="s">
        <v>270</v>
      </c>
      <c r="E72" s="82">
        <v>325.19</v>
      </c>
      <c r="F72" s="82">
        <f t="shared" si="5"/>
        <v>3500.3451599999999</v>
      </c>
      <c r="G72" s="76">
        <f>700-150</f>
        <v>550</v>
      </c>
      <c r="H72" s="86">
        <f t="shared" si="6"/>
        <v>1925189.838</v>
      </c>
    </row>
    <row r="73" spans="1:8" s="83" customFormat="1" ht="30" hidden="1" x14ac:dyDescent="0.25">
      <c r="A73" s="81">
        <f t="shared" si="7"/>
        <v>70</v>
      </c>
      <c r="B73" s="65" t="s">
        <v>87</v>
      </c>
      <c r="C73" s="52" t="s">
        <v>268</v>
      </c>
      <c r="D73" s="81" t="s">
        <v>270</v>
      </c>
      <c r="E73" s="82">
        <v>54.43</v>
      </c>
      <c r="F73" s="82">
        <f t="shared" si="5"/>
        <v>585.88451999999995</v>
      </c>
      <c r="G73" s="76">
        <v>400</v>
      </c>
      <c r="H73" s="86">
        <f t="shared" si="6"/>
        <v>234353.80799999999</v>
      </c>
    </row>
    <row r="74" spans="1:8" s="83" customFormat="1" ht="30" hidden="1" x14ac:dyDescent="0.25">
      <c r="A74" s="81">
        <f t="shared" si="7"/>
        <v>71</v>
      </c>
      <c r="B74" s="65" t="s">
        <v>88</v>
      </c>
      <c r="C74" s="52" t="s">
        <v>268</v>
      </c>
      <c r="D74" s="81" t="s">
        <v>270</v>
      </c>
      <c r="E74" s="82">
        <v>140.38</v>
      </c>
      <c r="F74" s="82">
        <f t="shared" si="5"/>
        <v>1511.0503199999998</v>
      </c>
      <c r="G74" s="76">
        <f>650-150</f>
        <v>500</v>
      </c>
      <c r="H74" s="86">
        <f t="shared" si="6"/>
        <v>755525.15999999992</v>
      </c>
    </row>
    <row r="75" spans="1:8" s="83" customFormat="1" ht="30" hidden="1" x14ac:dyDescent="0.25">
      <c r="A75" s="81">
        <f t="shared" si="7"/>
        <v>72</v>
      </c>
      <c r="B75" s="65" t="s">
        <v>89</v>
      </c>
      <c r="C75" s="52" t="s">
        <v>268</v>
      </c>
      <c r="D75" s="81" t="s">
        <v>270</v>
      </c>
      <c r="E75" s="82">
        <v>64.77</v>
      </c>
      <c r="F75" s="82">
        <f t="shared" si="5"/>
        <v>697.18427999999994</v>
      </c>
      <c r="G75" s="76">
        <v>400</v>
      </c>
      <c r="H75" s="86">
        <f t="shared" si="6"/>
        <v>278873.712</v>
      </c>
    </row>
    <row r="76" spans="1:8" s="83" customFormat="1" ht="30" hidden="1" x14ac:dyDescent="0.25">
      <c r="A76" s="81">
        <f t="shared" si="7"/>
        <v>73</v>
      </c>
      <c r="B76" s="65" t="s">
        <v>90</v>
      </c>
      <c r="C76" s="52" t="s">
        <v>268</v>
      </c>
      <c r="D76" s="81" t="s">
        <v>270</v>
      </c>
      <c r="E76" s="82">
        <v>17.8</v>
      </c>
      <c r="F76" s="82">
        <f t="shared" si="5"/>
        <v>191.5992</v>
      </c>
      <c r="G76" s="76">
        <v>275</v>
      </c>
      <c r="H76" s="86">
        <f t="shared" si="6"/>
        <v>52689.78</v>
      </c>
    </row>
    <row r="77" spans="1:8" s="83" customFormat="1" ht="30" hidden="1" x14ac:dyDescent="0.25">
      <c r="A77" s="81">
        <f t="shared" si="7"/>
        <v>74</v>
      </c>
      <c r="B77" s="65" t="s">
        <v>91</v>
      </c>
      <c r="C77" s="52" t="s">
        <v>268</v>
      </c>
      <c r="D77" s="81" t="s">
        <v>270</v>
      </c>
      <c r="E77" s="82">
        <v>55.99</v>
      </c>
      <c r="F77" s="82">
        <f t="shared" si="5"/>
        <v>602.67635999999993</v>
      </c>
      <c r="G77" s="76">
        <v>400</v>
      </c>
      <c r="H77" s="86">
        <f t="shared" si="6"/>
        <v>241070.54399999997</v>
      </c>
    </row>
    <row r="78" spans="1:8" s="83" customFormat="1" ht="30" hidden="1" x14ac:dyDescent="0.25">
      <c r="A78" s="81">
        <f t="shared" si="7"/>
        <v>75</v>
      </c>
      <c r="B78" s="65" t="s">
        <v>92</v>
      </c>
      <c r="C78" s="52" t="s">
        <v>268</v>
      </c>
      <c r="D78" s="81" t="s">
        <v>270</v>
      </c>
      <c r="E78" s="82">
        <v>78.569999999999993</v>
      </c>
      <c r="F78" s="82">
        <f t="shared" si="5"/>
        <v>845.7274799999999</v>
      </c>
      <c r="G78" s="76">
        <v>450</v>
      </c>
      <c r="H78" s="86">
        <f t="shared" si="6"/>
        <v>380577.36599999998</v>
      </c>
    </row>
    <row r="79" spans="1:8" s="83" customFormat="1" ht="30" hidden="1" x14ac:dyDescent="0.25">
      <c r="A79" s="81">
        <f t="shared" si="7"/>
        <v>76</v>
      </c>
      <c r="B79" s="65" t="s">
        <v>93</v>
      </c>
      <c r="C79" s="52" t="s">
        <v>268</v>
      </c>
      <c r="D79" s="81" t="s">
        <v>270</v>
      </c>
      <c r="E79" s="82">
        <v>12.37</v>
      </c>
      <c r="F79" s="82">
        <f t="shared" si="5"/>
        <v>133.15067999999999</v>
      </c>
      <c r="G79" s="76">
        <v>275</v>
      </c>
      <c r="H79" s="86">
        <f t="shared" si="6"/>
        <v>36616.436999999998</v>
      </c>
    </row>
    <row r="80" spans="1:8" s="83" customFormat="1" ht="30" hidden="1" x14ac:dyDescent="0.25">
      <c r="A80" s="81">
        <f t="shared" si="7"/>
        <v>77</v>
      </c>
      <c r="B80" s="65" t="s">
        <v>94</v>
      </c>
      <c r="C80" s="52" t="s">
        <v>268</v>
      </c>
      <c r="D80" s="81" t="s">
        <v>270</v>
      </c>
      <c r="E80" s="82">
        <v>291.29000000000002</v>
      </c>
      <c r="F80" s="82">
        <f t="shared" si="5"/>
        <v>3135.4455600000001</v>
      </c>
      <c r="G80" s="76">
        <f>700-150</f>
        <v>550</v>
      </c>
      <c r="H80" s="86">
        <f t="shared" si="6"/>
        <v>1724495.058</v>
      </c>
    </row>
    <row r="81" spans="1:8" s="83" customFormat="1" ht="30" hidden="1" x14ac:dyDescent="0.25">
      <c r="A81" s="81">
        <f t="shared" si="7"/>
        <v>78</v>
      </c>
      <c r="B81" s="65" t="s">
        <v>95</v>
      </c>
      <c r="C81" s="52" t="s">
        <v>268</v>
      </c>
      <c r="D81" s="81" t="s">
        <v>270</v>
      </c>
      <c r="E81" s="82">
        <v>11.64</v>
      </c>
      <c r="F81" s="82">
        <f t="shared" si="5"/>
        <v>125.29295999999999</v>
      </c>
      <c r="G81" s="76">
        <v>275</v>
      </c>
      <c r="H81" s="86">
        <f t="shared" si="6"/>
        <v>34455.563999999998</v>
      </c>
    </row>
    <row r="82" spans="1:8" s="83" customFormat="1" ht="30" hidden="1" x14ac:dyDescent="0.25">
      <c r="A82" s="81">
        <f t="shared" si="7"/>
        <v>79</v>
      </c>
      <c r="B82" s="65" t="s">
        <v>96</v>
      </c>
      <c r="C82" s="52" t="s">
        <v>268</v>
      </c>
      <c r="D82" s="81" t="s">
        <v>270</v>
      </c>
      <c r="E82" s="82">
        <v>24.17</v>
      </c>
      <c r="F82" s="82">
        <f t="shared" si="5"/>
        <v>260.16588000000002</v>
      </c>
      <c r="G82" s="76">
        <v>350</v>
      </c>
      <c r="H82" s="86">
        <f t="shared" si="6"/>
        <v>91058.058000000005</v>
      </c>
    </row>
    <row r="83" spans="1:8" s="83" customFormat="1" ht="30" hidden="1" x14ac:dyDescent="0.25">
      <c r="A83" s="81">
        <f t="shared" si="7"/>
        <v>80</v>
      </c>
      <c r="B83" s="65" t="s">
        <v>97</v>
      </c>
      <c r="C83" s="52" t="s">
        <v>268</v>
      </c>
      <c r="D83" s="81" t="s">
        <v>270</v>
      </c>
      <c r="E83" s="82">
        <v>26.05</v>
      </c>
      <c r="F83" s="82">
        <f t="shared" si="5"/>
        <v>280.40219999999999</v>
      </c>
      <c r="G83" s="76">
        <v>350</v>
      </c>
      <c r="H83" s="86">
        <f t="shared" si="6"/>
        <v>98140.77</v>
      </c>
    </row>
    <row r="84" spans="1:8" s="83" customFormat="1" ht="30" hidden="1" x14ac:dyDescent="0.25">
      <c r="A84" s="81">
        <f t="shared" si="7"/>
        <v>81</v>
      </c>
      <c r="B84" s="65" t="s">
        <v>98</v>
      </c>
      <c r="C84" s="52" t="s">
        <v>268</v>
      </c>
      <c r="D84" s="81" t="s">
        <v>270</v>
      </c>
      <c r="E84" s="82">
        <v>660.05</v>
      </c>
      <c r="F84" s="82">
        <f t="shared" si="5"/>
        <v>7104.7781999999988</v>
      </c>
      <c r="G84" s="76">
        <f>750-150</f>
        <v>600</v>
      </c>
      <c r="H84" s="86">
        <f t="shared" si="6"/>
        <v>4262866.919999999</v>
      </c>
    </row>
    <row r="85" spans="1:8" s="83" customFormat="1" ht="30" hidden="1" x14ac:dyDescent="0.25">
      <c r="A85" s="81">
        <f t="shared" si="7"/>
        <v>82</v>
      </c>
      <c r="B85" s="65" t="s">
        <v>99</v>
      </c>
      <c r="C85" s="52" t="s">
        <v>268</v>
      </c>
      <c r="D85" s="81" t="s">
        <v>270</v>
      </c>
      <c r="E85" s="82">
        <v>20.56</v>
      </c>
      <c r="F85" s="82">
        <f t="shared" si="5"/>
        <v>221.30783999999997</v>
      </c>
      <c r="G85" s="76">
        <v>275</v>
      </c>
      <c r="H85" s="86">
        <f t="shared" si="6"/>
        <v>60859.655999999995</v>
      </c>
    </row>
    <row r="86" spans="1:8" s="83" customFormat="1" ht="30" hidden="1" x14ac:dyDescent="0.25">
      <c r="A86" s="81">
        <f t="shared" si="7"/>
        <v>83</v>
      </c>
      <c r="B86" s="65" t="s">
        <v>100</v>
      </c>
      <c r="C86" s="65" t="s">
        <v>273</v>
      </c>
      <c r="D86" s="81" t="s">
        <v>271</v>
      </c>
      <c r="E86" s="82">
        <f>1079.94*2</f>
        <v>2159.88</v>
      </c>
      <c r="F86" s="82">
        <f t="shared" si="5"/>
        <v>23248.94832</v>
      </c>
      <c r="G86" s="76">
        <f>1200-150</f>
        <v>1050</v>
      </c>
      <c r="H86" s="86">
        <f t="shared" si="6"/>
        <v>24411395.735999998</v>
      </c>
    </row>
    <row r="87" spans="1:8" s="83" customFormat="1" ht="30" hidden="1" x14ac:dyDescent="0.25">
      <c r="A87" s="81">
        <f t="shared" si="7"/>
        <v>84</v>
      </c>
      <c r="B87" s="65" t="s">
        <v>101</v>
      </c>
      <c r="C87" s="52" t="s">
        <v>268</v>
      </c>
      <c r="D87" s="81" t="s">
        <v>270</v>
      </c>
      <c r="E87" s="82">
        <v>176.47</v>
      </c>
      <c r="F87" s="82">
        <f t="shared" si="5"/>
        <v>1899.5230799999999</v>
      </c>
      <c r="G87" s="76">
        <f>650-150</f>
        <v>500</v>
      </c>
      <c r="H87" s="86">
        <f t="shared" si="6"/>
        <v>949761.53999999992</v>
      </c>
    </row>
    <row r="88" spans="1:8" s="83" customFormat="1" ht="30" hidden="1" x14ac:dyDescent="0.25">
      <c r="A88" s="81">
        <f t="shared" si="7"/>
        <v>85</v>
      </c>
      <c r="B88" s="65" t="s">
        <v>102</v>
      </c>
      <c r="C88" s="52" t="s">
        <v>268</v>
      </c>
      <c r="D88" s="81" t="s">
        <v>270</v>
      </c>
      <c r="E88" s="82">
        <v>43.73</v>
      </c>
      <c r="F88" s="82">
        <f t="shared" si="5"/>
        <v>470.70971999999995</v>
      </c>
      <c r="G88" s="76">
        <v>350</v>
      </c>
      <c r="H88" s="86">
        <f t="shared" si="6"/>
        <v>164748.40199999997</v>
      </c>
    </row>
    <row r="89" spans="1:8" s="83" customFormat="1" ht="30" hidden="1" x14ac:dyDescent="0.25">
      <c r="A89" s="81">
        <f t="shared" si="7"/>
        <v>86</v>
      </c>
      <c r="B89" s="65" t="s">
        <v>103</v>
      </c>
      <c r="C89" s="65" t="s">
        <v>273</v>
      </c>
      <c r="D89" s="81" t="s">
        <v>270</v>
      </c>
      <c r="E89" s="82">
        <v>77.260000000000005</v>
      </c>
      <c r="F89" s="82">
        <f t="shared" si="5"/>
        <v>831.62663999999995</v>
      </c>
      <c r="G89" s="76">
        <f>700-100</f>
        <v>600</v>
      </c>
      <c r="H89" s="86">
        <f t="shared" si="6"/>
        <v>498975.984</v>
      </c>
    </row>
    <row r="90" spans="1:8" s="83" customFormat="1" ht="30" hidden="1" x14ac:dyDescent="0.25">
      <c r="A90" s="81">
        <f t="shared" si="7"/>
        <v>87</v>
      </c>
      <c r="B90" s="65" t="s">
        <v>104</v>
      </c>
      <c r="C90" s="52" t="s">
        <v>268</v>
      </c>
      <c r="D90" s="81" t="s">
        <v>270</v>
      </c>
      <c r="E90" s="82">
        <v>67.16</v>
      </c>
      <c r="F90" s="82">
        <f t="shared" si="5"/>
        <v>722.91023999999993</v>
      </c>
      <c r="G90" s="76">
        <v>400</v>
      </c>
      <c r="H90" s="86">
        <f t="shared" si="6"/>
        <v>289164.09599999996</v>
      </c>
    </row>
    <row r="91" spans="1:8" s="83" customFormat="1" ht="30" hidden="1" x14ac:dyDescent="0.25">
      <c r="A91" s="81">
        <f t="shared" si="7"/>
        <v>88</v>
      </c>
      <c r="B91" s="65" t="s">
        <v>105</v>
      </c>
      <c r="C91" s="52" t="s">
        <v>268</v>
      </c>
      <c r="D91" s="81" t="s">
        <v>270</v>
      </c>
      <c r="E91" s="82">
        <v>184.45</v>
      </c>
      <c r="F91" s="82">
        <f t="shared" si="5"/>
        <v>1985.4197999999997</v>
      </c>
      <c r="G91" s="76">
        <f>650-150</f>
        <v>500</v>
      </c>
      <c r="H91" s="86">
        <f t="shared" si="6"/>
        <v>992709.89999999979</v>
      </c>
    </row>
    <row r="92" spans="1:8" s="83" customFormat="1" ht="30" hidden="1" x14ac:dyDescent="0.25">
      <c r="A92" s="81">
        <f t="shared" si="7"/>
        <v>89</v>
      </c>
      <c r="B92" s="65" t="s">
        <v>106</v>
      </c>
      <c r="C92" s="65" t="s">
        <v>273</v>
      </c>
      <c r="D92" s="81" t="s">
        <v>270</v>
      </c>
      <c r="E92" s="82">
        <v>143.85</v>
      </c>
      <c r="F92" s="82">
        <f t="shared" si="5"/>
        <v>1548.4013999999997</v>
      </c>
      <c r="G92" s="76">
        <f>800-150</f>
        <v>650</v>
      </c>
      <c r="H92" s="86">
        <f t="shared" si="6"/>
        <v>1006460.9099999998</v>
      </c>
    </row>
    <row r="93" spans="1:8" s="83" customFormat="1" ht="30" hidden="1" x14ac:dyDescent="0.25">
      <c r="A93" s="81">
        <f t="shared" si="7"/>
        <v>90</v>
      </c>
      <c r="B93" s="65" t="s">
        <v>107</v>
      </c>
      <c r="C93" s="65" t="s">
        <v>273</v>
      </c>
      <c r="D93" s="81" t="s">
        <v>270</v>
      </c>
      <c r="E93" s="82">
        <v>127.62</v>
      </c>
      <c r="F93" s="82">
        <f t="shared" si="5"/>
        <v>1373.7016799999999</v>
      </c>
      <c r="G93" s="76">
        <f>800-150</f>
        <v>650</v>
      </c>
      <c r="H93" s="86">
        <f t="shared" si="6"/>
        <v>892906.09199999995</v>
      </c>
    </row>
    <row r="94" spans="1:8" s="83" customFormat="1" ht="30" hidden="1" x14ac:dyDescent="0.25">
      <c r="A94" s="81">
        <f t="shared" si="7"/>
        <v>91</v>
      </c>
      <c r="B94" s="65" t="s">
        <v>108</v>
      </c>
      <c r="C94" s="65" t="s">
        <v>273</v>
      </c>
      <c r="D94" s="81" t="s">
        <v>271</v>
      </c>
      <c r="E94" s="82">
        <f>237.56*2</f>
        <v>475.12</v>
      </c>
      <c r="F94" s="82">
        <f t="shared" si="5"/>
        <v>5114.1916799999999</v>
      </c>
      <c r="G94" s="76">
        <f>850-150</f>
        <v>700</v>
      </c>
      <c r="H94" s="86">
        <f t="shared" si="6"/>
        <v>3579934.176</v>
      </c>
    </row>
    <row r="95" spans="1:8" s="83" customFormat="1" ht="30" hidden="1" x14ac:dyDescent="0.25">
      <c r="A95" s="81">
        <f t="shared" si="7"/>
        <v>92</v>
      </c>
      <c r="B95" s="65" t="s">
        <v>109</v>
      </c>
      <c r="C95" s="52" t="s">
        <v>268</v>
      </c>
      <c r="D95" s="81" t="s">
        <v>270</v>
      </c>
      <c r="E95" s="82">
        <v>485.66</v>
      </c>
      <c r="F95" s="82">
        <f t="shared" si="5"/>
        <v>5227.6442399999996</v>
      </c>
      <c r="G95" s="76">
        <f>750-150</f>
        <v>600</v>
      </c>
      <c r="H95" s="86">
        <f t="shared" si="6"/>
        <v>3136586.5439999998</v>
      </c>
    </row>
    <row r="96" spans="1:8" s="83" customFormat="1" ht="30" hidden="1" x14ac:dyDescent="0.25">
      <c r="A96" s="81">
        <f t="shared" si="7"/>
        <v>93</v>
      </c>
      <c r="B96" s="65" t="s">
        <v>110</v>
      </c>
      <c r="C96" s="52" t="s">
        <v>268</v>
      </c>
      <c r="D96" s="81" t="s">
        <v>270</v>
      </c>
      <c r="E96" s="82">
        <v>237.33</v>
      </c>
      <c r="F96" s="82">
        <f t="shared" si="5"/>
        <v>2554.62012</v>
      </c>
      <c r="G96" s="76">
        <f>650-150</f>
        <v>500</v>
      </c>
      <c r="H96" s="86">
        <f t="shared" si="6"/>
        <v>1277310.06</v>
      </c>
    </row>
    <row r="97" spans="1:8" s="83" customFormat="1" ht="30" hidden="1" x14ac:dyDescent="0.25">
      <c r="A97" s="81">
        <f t="shared" si="7"/>
        <v>94</v>
      </c>
      <c r="B97" s="65" t="s">
        <v>111</v>
      </c>
      <c r="C97" s="52" t="s">
        <v>268</v>
      </c>
      <c r="D97" s="81" t="s">
        <v>270</v>
      </c>
      <c r="E97" s="82">
        <v>321.33</v>
      </c>
      <c r="F97" s="82">
        <f t="shared" si="5"/>
        <v>3458.7961199999995</v>
      </c>
      <c r="G97" s="76">
        <f>700-150</f>
        <v>550</v>
      </c>
      <c r="H97" s="86">
        <f t="shared" si="6"/>
        <v>1902337.8659999997</v>
      </c>
    </row>
    <row r="98" spans="1:8" s="83" customFormat="1" ht="30" hidden="1" x14ac:dyDescent="0.25">
      <c r="A98" s="81">
        <f t="shared" si="7"/>
        <v>95</v>
      </c>
      <c r="B98" s="65" t="s">
        <v>112</v>
      </c>
      <c r="C98" s="52" t="s">
        <v>268</v>
      </c>
      <c r="D98" s="81" t="s">
        <v>270</v>
      </c>
      <c r="E98" s="82">
        <v>198.94</v>
      </c>
      <c r="F98" s="82">
        <f t="shared" si="5"/>
        <v>2141.3901599999999</v>
      </c>
      <c r="G98" s="76">
        <f t="shared" ref="G98:G99" si="8">650-150</f>
        <v>500</v>
      </c>
      <c r="H98" s="86">
        <f t="shared" si="6"/>
        <v>1070695.08</v>
      </c>
    </row>
    <row r="99" spans="1:8" s="83" customFormat="1" ht="30" hidden="1" x14ac:dyDescent="0.25">
      <c r="A99" s="81">
        <f t="shared" si="7"/>
        <v>96</v>
      </c>
      <c r="B99" s="65" t="s">
        <v>113</v>
      </c>
      <c r="C99" s="52" t="s">
        <v>268</v>
      </c>
      <c r="D99" s="81" t="s">
        <v>270</v>
      </c>
      <c r="E99" s="82">
        <v>150.46</v>
      </c>
      <c r="F99" s="82">
        <f t="shared" si="5"/>
        <v>1619.55144</v>
      </c>
      <c r="G99" s="76">
        <f t="shared" si="8"/>
        <v>500</v>
      </c>
      <c r="H99" s="86">
        <f t="shared" si="6"/>
        <v>809775.72</v>
      </c>
    </row>
    <row r="100" spans="1:8" s="83" customFormat="1" ht="30" hidden="1" x14ac:dyDescent="0.25">
      <c r="A100" s="81">
        <f t="shared" si="7"/>
        <v>97</v>
      </c>
      <c r="B100" s="65" t="s">
        <v>114</v>
      </c>
      <c r="C100" s="65" t="s">
        <v>273</v>
      </c>
      <c r="D100" s="81" t="s">
        <v>270</v>
      </c>
      <c r="E100" s="82">
        <v>80.8</v>
      </c>
      <c r="F100" s="82">
        <f t="shared" si="5"/>
        <v>869.73119999999994</v>
      </c>
      <c r="G100" s="76">
        <f>600-100</f>
        <v>500</v>
      </c>
      <c r="H100" s="86">
        <f t="shared" si="6"/>
        <v>434865.6</v>
      </c>
    </row>
    <row r="101" spans="1:8" s="83" customFormat="1" ht="30" hidden="1" x14ac:dyDescent="0.25">
      <c r="A101" s="81">
        <f t="shared" si="7"/>
        <v>98</v>
      </c>
      <c r="B101" s="65" t="s">
        <v>115</v>
      </c>
      <c r="C101" s="65" t="s">
        <v>273</v>
      </c>
      <c r="D101" s="81" t="s">
        <v>270</v>
      </c>
      <c r="E101" s="82">
        <v>23.74</v>
      </c>
      <c r="F101" s="82">
        <f t="shared" si="5"/>
        <v>255.53735999999998</v>
      </c>
      <c r="G101" s="76">
        <f>500-100</f>
        <v>400</v>
      </c>
      <c r="H101" s="86">
        <f t="shared" si="6"/>
        <v>102214.94399999999</v>
      </c>
    </row>
    <row r="102" spans="1:8" s="83" customFormat="1" ht="30" hidden="1" x14ac:dyDescent="0.25">
      <c r="A102" s="81">
        <f t="shared" si="7"/>
        <v>99</v>
      </c>
      <c r="B102" s="65" t="s">
        <v>116</v>
      </c>
      <c r="C102" s="65" t="s">
        <v>273</v>
      </c>
      <c r="D102" s="81" t="s">
        <v>272</v>
      </c>
      <c r="E102" s="82">
        <f>71.47*3</f>
        <v>214.41</v>
      </c>
      <c r="F102" s="82">
        <f t="shared" si="5"/>
        <v>2307.90924</v>
      </c>
      <c r="G102" s="76">
        <f>1000-150</f>
        <v>850</v>
      </c>
      <c r="H102" s="86">
        <f t="shared" si="6"/>
        <v>1961722.8540000001</v>
      </c>
    </row>
    <row r="103" spans="1:8" s="83" customFormat="1" ht="30" hidden="1" x14ac:dyDescent="0.25">
      <c r="A103" s="81">
        <f t="shared" si="7"/>
        <v>100</v>
      </c>
      <c r="B103" s="65" t="s">
        <v>117</v>
      </c>
      <c r="C103" s="65" t="s">
        <v>273</v>
      </c>
      <c r="D103" s="81" t="s">
        <v>270</v>
      </c>
      <c r="E103" s="82">
        <v>100.34</v>
      </c>
      <c r="F103" s="82">
        <f t="shared" si="5"/>
        <v>1080.0597599999999</v>
      </c>
      <c r="G103" s="76">
        <f>1000-150</f>
        <v>850</v>
      </c>
      <c r="H103" s="86">
        <f t="shared" si="6"/>
        <v>918050.79599999986</v>
      </c>
    </row>
    <row r="104" spans="1:8" s="83" customFormat="1" ht="30" hidden="1" x14ac:dyDescent="0.25">
      <c r="A104" s="81">
        <f t="shared" si="7"/>
        <v>101</v>
      </c>
      <c r="B104" s="65" t="s">
        <v>118</v>
      </c>
      <c r="C104" s="65" t="s">
        <v>273</v>
      </c>
      <c r="D104" s="81" t="s">
        <v>272</v>
      </c>
      <c r="E104" s="82">
        <f>277.38*3</f>
        <v>832.14</v>
      </c>
      <c r="F104" s="82">
        <f t="shared" si="5"/>
        <v>8957.1549599999998</v>
      </c>
      <c r="G104" s="76">
        <f>1000-150</f>
        <v>850</v>
      </c>
      <c r="H104" s="86">
        <f t="shared" si="6"/>
        <v>7613581.716</v>
      </c>
    </row>
    <row r="105" spans="1:8" s="83" customFormat="1" ht="30" hidden="1" x14ac:dyDescent="0.25">
      <c r="A105" s="81">
        <f t="shared" si="7"/>
        <v>102</v>
      </c>
      <c r="B105" s="65" t="s">
        <v>119</v>
      </c>
      <c r="C105" s="65" t="s">
        <v>273</v>
      </c>
      <c r="D105" s="81" t="s">
        <v>270</v>
      </c>
      <c r="E105" s="82">
        <v>94.4</v>
      </c>
      <c r="F105" s="82">
        <f t="shared" si="5"/>
        <v>1016.1215999999999</v>
      </c>
      <c r="G105" s="76">
        <f>1000-150</f>
        <v>850</v>
      </c>
      <c r="H105" s="86">
        <f t="shared" si="6"/>
        <v>863703.36</v>
      </c>
    </row>
    <row r="106" spans="1:8" s="83" customFormat="1" ht="30" hidden="1" x14ac:dyDescent="0.25">
      <c r="A106" s="81">
        <f t="shared" si="7"/>
        <v>103</v>
      </c>
      <c r="B106" s="65" t="s">
        <v>120</v>
      </c>
      <c r="C106" s="65" t="s">
        <v>273</v>
      </c>
      <c r="D106" s="81" t="s">
        <v>270</v>
      </c>
      <c r="E106" s="82">
        <v>147.07</v>
      </c>
      <c r="F106" s="82">
        <f t="shared" si="5"/>
        <v>1583.0614799999998</v>
      </c>
      <c r="G106" s="76">
        <f>1000-150</f>
        <v>850</v>
      </c>
      <c r="H106" s="86">
        <f t="shared" si="6"/>
        <v>1345602.2579999999</v>
      </c>
    </row>
    <row r="107" spans="1:8" s="83" customFormat="1" ht="30" hidden="1" x14ac:dyDescent="0.25">
      <c r="A107" s="81">
        <f t="shared" si="7"/>
        <v>104</v>
      </c>
      <c r="B107" s="65" t="s">
        <v>121</v>
      </c>
      <c r="C107" s="65" t="s">
        <v>273</v>
      </c>
      <c r="D107" s="81" t="s">
        <v>270</v>
      </c>
      <c r="E107" s="82">
        <v>66.62</v>
      </c>
      <c r="F107" s="82">
        <f t="shared" si="5"/>
        <v>717.09767999999997</v>
      </c>
      <c r="G107" s="76">
        <f>800-100</f>
        <v>700</v>
      </c>
      <c r="H107" s="86">
        <f t="shared" si="6"/>
        <v>501968.37599999999</v>
      </c>
    </row>
    <row r="108" spans="1:8" s="83" customFormat="1" ht="30" hidden="1" x14ac:dyDescent="0.25">
      <c r="A108" s="81">
        <f t="shared" si="7"/>
        <v>105</v>
      </c>
      <c r="B108" s="65" t="s">
        <v>122</v>
      </c>
      <c r="C108" s="52" t="s">
        <v>268</v>
      </c>
      <c r="D108" s="81" t="s">
        <v>270</v>
      </c>
      <c r="E108" s="82">
        <v>55.69</v>
      </c>
      <c r="F108" s="82">
        <f t="shared" si="5"/>
        <v>599.44715999999994</v>
      </c>
      <c r="G108" s="76">
        <f>750-100</f>
        <v>650</v>
      </c>
      <c r="H108" s="86">
        <f t="shared" si="6"/>
        <v>389640.65399999998</v>
      </c>
    </row>
    <row r="109" spans="1:8" s="83" customFormat="1" ht="30" hidden="1" x14ac:dyDescent="0.25">
      <c r="A109" s="81">
        <f t="shared" si="7"/>
        <v>106</v>
      </c>
      <c r="B109" s="65" t="s">
        <v>123</v>
      </c>
      <c r="C109" s="65" t="s">
        <v>273</v>
      </c>
      <c r="D109" s="81" t="s">
        <v>270</v>
      </c>
      <c r="E109" s="82">
        <v>129.47</v>
      </c>
      <c r="F109" s="82">
        <f t="shared" si="5"/>
        <v>1393.6150799999998</v>
      </c>
      <c r="G109" s="76">
        <f>1000-150</f>
        <v>850</v>
      </c>
      <c r="H109" s="86">
        <f t="shared" si="6"/>
        <v>1184572.8179999997</v>
      </c>
    </row>
    <row r="110" spans="1:8" s="83" customFormat="1" ht="30" hidden="1" x14ac:dyDescent="0.25">
      <c r="A110" s="81">
        <f t="shared" si="7"/>
        <v>107</v>
      </c>
      <c r="B110" s="65" t="s">
        <v>124</v>
      </c>
      <c r="C110" s="65" t="s">
        <v>273</v>
      </c>
      <c r="D110" s="81" t="s">
        <v>270</v>
      </c>
      <c r="E110" s="82">
        <v>140</v>
      </c>
      <c r="F110" s="82">
        <f t="shared" si="5"/>
        <v>1506.9599999999998</v>
      </c>
      <c r="G110" s="76">
        <f>1000-150</f>
        <v>850</v>
      </c>
      <c r="H110" s="86">
        <f t="shared" si="6"/>
        <v>1280915.9999999998</v>
      </c>
    </row>
    <row r="111" spans="1:8" s="83" customFormat="1" ht="30" hidden="1" x14ac:dyDescent="0.25">
      <c r="A111" s="81">
        <f t="shared" si="7"/>
        <v>108</v>
      </c>
      <c r="B111" s="65" t="s">
        <v>125</v>
      </c>
      <c r="C111" s="65" t="s">
        <v>273</v>
      </c>
      <c r="D111" s="81" t="s">
        <v>270</v>
      </c>
      <c r="E111" s="82">
        <v>79.56</v>
      </c>
      <c r="F111" s="82">
        <f t="shared" si="5"/>
        <v>856.38383999999996</v>
      </c>
      <c r="G111" s="76">
        <f>750-100</f>
        <v>650</v>
      </c>
      <c r="H111" s="86">
        <f t="shared" si="6"/>
        <v>556649.49599999993</v>
      </c>
    </row>
    <row r="112" spans="1:8" s="83" customFormat="1" ht="30" hidden="1" x14ac:dyDescent="0.25">
      <c r="A112" s="81">
        <f t="shared" si="7"/>
        <v>109</v>
      </c>
      <c r="B112" s="65" t="s">
        <v>126</v>
      </c>
      <c r="C112" s="65" t="s">
        <v>273</v>
      </c>
      <c r="D112" s="81" t="s">
        <v>270</v>
      </c>
      <c r="E112" s="82">
        <v>118.59</v>
      </c>
      <c r="F112" s="82">
        <f t="shared" si="5"/>
        <v>1276.5027599999999</v>
      </c>
      <c r="G112" s="76">
        <f>1200-150</f>
        <v>1050</v>
      </c>
      <c r="H112" s="86">
        <f t="shared" si="6"/>
        <v>1340327.8979999998</v>
      </c>
    </row>
    <row r="113" spans="1:8" s="83" customFormat="1" ht="30" hidden="1" x14ac:dyDescent="0.25">
      <c r="A113" s="81">
        <f t="shared" si="7"/>
        <v>110</v>
      </c>
      <c r="B113" s="65" t="s">
        <v>124</v>
      </c>
      <c r="C113" s="65" t="s">
        <v>273</v>
      </c>
      <c r="D113" s="81" t="s">
        <v>270</v>
      </c>
      <c r="E113" s="82">
        <v>95.29</v>
      </c>
      <c r="F113" s="82">
        <f t="shared" si="5"/>
        <v>1025.70156</v>
      </c>
      <c r="G113" s="76">
        <f>900-150</f>
        <v>750</v>
      </c>
      <c r="H113" s="86">
        <f t="shared" si="6"/>
        <v>769276.16999999993</v>
      </c>
    </row>
    <row r="114" spans="1:8" s="83" customFormat="1" ht="30" hidden="1" x14ac:dyDescent="0.25">
      <c r="A114" s="81">
        <f t="shared" si="7"/>
        <v>111</v>
      </c>
      <c r="B114" s="65" t="s">
        <v>51</v>
      </c>
      <c r="C114" s="65" t="s">
        <v>273</v>
      </c>
      <c r="D114" s="81" t="s">
        <v>270</v>
      </c>
      <c r="E114" s="82">
        <v>95.22</v>
      </c>
      <c r="F114" s="82">
        <f t="shared" si="5"/>
        <v>1024.9480799999999</v>
      </c>
      <c r="G114" s="76">
        <f>900-150</f>
        <v>750</v>
      </c>
      <c r="H114" s="86">
        <f t="shared" si="6"/>
        <v>768711.05999999994</v>
      </c>
    </row>
    <row r="115" spans="1:8" s="83" customFormat="1" ht="30" hidden="1" x14ac:dyDescent="0.25">
      <c r="A115" s="81">
        <f t="shared" si="7"/>
        <v>112</v>
      </c>
      <c r="B115" s="65" t="s">
        <v>127</v>
      </c>
      <c r="C115" s="52" t="s">
        <v>268</v>
      </c>
      <c r="D115" s="81" t="s">
        <v>270</v>
      </c>
      <c r="E115" s="82">
        <v>280.31</v>
      </c>
      <c r="F115" s="82">
        <f t="shared" si="5"/>
        <v>3017.25684</v>
      </c>
      <c r="G115" s="76">
        <f>700-150</f>
        <v>550</v>
      </c>
      <c r="H115" s="86">
        <f t="shared" si="6"/>
        <v>1659491.2620000001</v>
      </c>
    </row>
    <row r="116" spans="1:8" s="83" customFormat="1" ht="30" hidden="1" x14ac:dyDescent="0.25">
      <c r="A116" s="81">
        <f t="shared" si="7"/>
        <v>113</v>
      </c>
      <c r="B116" s="65" t="s">
        <v>128</v>
      </c>
      <c r="C116" s="52" t="s">
        <v>268</v>
      </c>
      <c r="D116" s="81" t="s">
        <v>270</v>
      </c>
      <c r="E116" s="82">
        <v>121.4</v>
      </c>
      <c r="F116" s="82">
        <f t="shared" si="5"/>
        <v>1306.7495999999999</v>
      </c>
      <c r="G116" s="76">
        <f>650-150</f>
        <v>500</v>
      </c>
      <c r="H116" s="86">
        <f t="shared" si="6"/>
        <v>653374.79999999993</v>
      </c>
    </row>
    <row r="117" spans="1:8" s="83" customFormat="1" ht="30" hidden="1" x14ac:dyDescent="0.25">
      <c r="A117" s="81">
        <f t="shared" si="7"/>
        <v>114</v>
      </c>
      <c r="B117" s="65" t="s">
        <v>129</v>
      </c>
      <c r="C117" s="52" t="s">
        <v>268</v>
      </c>
      <c r="D117" s="81" t="s">
        <v>270</v>
      </c>
      <c r="E117" s="82">
        <v>35.299999999999997</v>
      </c>
      <c r="F117" s="82">
        <f t="shared" si="5"/>
        <v>379.96919999999994</v>
      </c>
      <c r="G117" s="76">
        <v>350</v>
      </c>
      <c r="H117" s="86">
        <f t="shared" si="6"/>
        <v>132989.21999999997</v>
      </c>
    </row>
    <row r="118" spans="1:8" s="83" customFormat="1" ht="30" hidden="1" x14ac:dyDescent="0.25">
      <c r="A118" s="81">
        <f t="shared" si="7"/>
        <v>115</v>
      </c>
      <c r="B118" s="65" t="s">
        <v>130</v>
      </c>
      <c r="C118" s="52" t="s">
        <v>268</v>
      </c>
      <c r="D118" s="81" t="s">
        <v>270</v>
      </c>
      <c r="E118" s="82">
        <v>85.22</v>
      </c>
      <c r="F118" s="82">
        <f t="shared" si="5"/>
        <v>917.3080799999999</v>
      </c>
      <c r="G118" s="76">
        <v>450</v>
      </c>
      <c r="H118" s="86">
        <f t="shared" si="6"/>
        <v>412788.63599999994</v>
      </c>
    </row>
    <row r="119" spans="1:8" s="83" customFormat="1" ht="30" hidden="1" x14ac:dyDescent="0.25">
      <c r="A119" s="81">
        <f t="shared" si="7"/>
        <v>116</v>
      </c>
      <c r="B119" s="65" t="s">
        <v>131</v>
      </c>
      <c r="C119" s="52" t="s">
        <v>268</v>
      </c>
      <c r="D119" s="81" t="s">
        <v>270</v>
      </c>
      <c r="E119" s="82">
        <v>226.25</v>
      </c>
      <c r="F119" s="82">
        <f t="shared" si="5"/>
        <v>2435.355</v>
      </c>
      <c r="G119" s="76">
        <f>650-150</f>
        <v>500</v>
      </c>
      <c r="H119" s="86">
        <f t="shared" si="6"/>
        <v>1217677.5</v>
      </c>
    </row>
    <row r="120" spans="1:8" s="83" customFormat="1" ht="30" hidden="1" x14ac:dyDescent="0.25">
      <c r="A120" s="81">
        <f t="shared" si="7"/>
        <v>117</v>
      </c>
      <c r="B120" s="65" t="s">
        <v>132</v>
      </c>
      <c r="C120" s="52" t="s">
        <v>268</v>
      </c>
      <c r="D120" s="81" t="s">
        <v>270</v>
      </c>
      <c r="E120" s="82">
        <v>29.3</v>
      </c>
      <c r="F120" s="82">
        <f t="shared" si="5"/>
        <v>315.3852</v>
      </c>
      <c r="G120" s="76">
        <v>350</v>
      </c>
      <c r="H120" s="86">
        <f t="shared" si="6"/>
        <v>110384.81999999999</v>
      </c>
    </row>
    <row r="121" spans="1:8" s="83" customFormat="1" ht="30" hidden="1" x14ac:dyDescent="0.25">
      <c r="A121" s="81">
        <f t="shared" si="7"/>
        <v>118</v>
      </c>
      <c r="B121" s="65" t="s">
        <v>133</v>
      </c>
      <c r="C121" s="65" t="s">
        <v>273</v>
      </c>
      <c r="D121" s="81" t="s">
        <v>271</v>
      </c>
      <c r="E121" s="82">
        <f>213.83*2</f>
        <v>427.66</v>
      </c>
      <c r="F121" s="82">
        <f t="shared" si="5"/>
        <v>4603.3322399999997</v>
      </c>
      <c r="G121" s="76">
        <f>900-150</f>
        <v>750</v>
      </c>
      <c r="H121" s="86">
        <f t="shared" si="6"/>
        <v>3452499.1799999997</v>
      </c>
    </row>
    <row r="122" spans="1:8" s="83" customFormat="1" ht="30" hidden="1" x14ac:dyDescent="0.25">
      <c r="A122" s="81">
        <f t="shared" si="7"/>
        <v>119</v>
      </c>
      <c r="B122" s="65" t="s">
        <v>134</v>
      </c>
      <c r="C122" s="65" t="s">
        <v>273</v>
      </c>
      <c r="D122" s="81" t="s">
        <v>270</v>
      </c>
      <c r="E122" s="82">
        <v>55.62</v>
      </c>
      <c r="F122" s="82">
        <f t="shared" si="5"/>
        <v>598.69367999999997</v>
      </c>
      <c r="G122" s="76">
        <f>850-100</f>
        <v>750</v>
      </c>
      <c r="H122" s="86">
        <f t="shared" si="6"/>
        <v>449020.25999999995</v>
      </c>
    </row>
    <row r="123" spans="1:8" s="83" customFormat="1" ht="30" hidden="1" x14ac:dyDescent="0.25">
      <c r="A123" s="81">
        <f t="shared" si="7"/>
        <v>120</v>
      </c>
      <c r="B123" s="65" t="s">
        <v>135</v>
      </c>
      <c r="C123" s="65" t="s">
        <v>273</v>
      </c>
      <c r="D123" s="81" t="s">
        <v>270</v>
      </c>
      <c r="E123" s="82">
        <v>21.55</v>
      </c>
      <c r="F123" s="82">
        <f t="shared" si="5"/>
        <v>231.96420000000001</v>
      </c>
      <c r="G123" s="76">
        <f>550-100</f>
        <v>450</v>
      </c>
      <c r="H123" s="86">
        <f t="shared" si="6"/>
        <v>104383.89</v>
      </c>
    </row>
    <row r="124" spans="1:8" s="83" customFormat="1" ht="30" hidden="1" x14ac:dyDescent="0.25">
      <c r="A124" s="81">
        <f t="shared" si="7"/>
        <v>121</v>
      </c>
      <c r="B124" s="65" t="s">
        <v>136</v>
      </c>
      <c r="C124" s="65" t="s">
        <v>273</v>
      </c>
      <c r="D124" s="81" t="s">
        <v>270</v>
      </c>
      <c r="E124" s="82">
        <v>26.44</v>
      </c>
      <c r="F124" s="82">
        <f t="shared" si="5"/>
        <v>284.60016000000002</v>
      </c>
      <c r="G124" s="76">
        <f>600-100</f>
        <v>500</v>
      </c>
      <c r="H124" s="86">
        <f t="shared" si="6"/>
        <v>142300.08000000002</v>
      </c>
    </row>
    <row r="125" spans="1:8" s="83" customFormat="1" ht="30" hidden="1" x14ac:dyDescent="0.25">
      <c r="A125" s="81">
        <f t="shared" si="7"/>
        <v>122</v>
      </c>
      <c r="B125" s="65" t="s">
        <v>137</v>
      </c>
      <c r="C125" s="65" t="s">
        <v>273</v>
      </c>
      <c r="D125" s="81" t="s">
        <v>270</v>
      </c>
      <c r="E125" s="82">
        <v>86.64</v>
      </c>
      <c r="F125" s="82">
        <f t="shared" si="5"/>
        <v>932.59295999999995</v>
      </c>
      <c r="G125" s="76">
        <f>750-100</f>
        <v>650</v>
      </c>
      <c r="H125" s="86">
        <f t="shared" si="6"/>
        <v>606185.424</v>
      </c>
    </row>
    <row r="126" spans="1:8" s="83" customFormat="1" ht="30" hidden="1" x14ac:dyDescent="0.25">
      <c r="A126" s="81">
        <f t="shared" si="7"/>
        <v>123</v>
      </c>
      <c r="B126" s="65" t="s">
        <v>138</v>
      </c>
      <c r="C126" s="65" t="s">
        <v>273</v>
      </c>
      <c r="D126" s="81" t="s">
        <v>270</v>
      </c>
      <c r="E126" s="82">
        <v>208.43</v>
      </c>
      <c r="F126" s="82">
        <f t="shared" si="5"/>
        <v>2243.54052</v>
      </c>
      <c r="G126" s="76">
        <f>1200-150</f>
        <v>1050</v>
      </c>
      <c r="H126" s="86">
        <f t="shared" si="6"/>
        <v>2355717.5460000001</v>
      </c>
    </row>
    <row r="127" spans="1:8" s="83" customFormat="1" ht="30" hidden="1" x14ac:dyDescent="0.25">
      <c r="A127" s="81">
        <f t="shared" si="7"/>
        <v>124</v>
      </c>
      <c r="B127" s="65" t="s">
        <v>139</v>
      </c>
      <c r="C127" s="65" t="s">
        <v>273</v>
      </c>
      <c r="D127" s="81" t="s">
        <v>270</v>
      </c>
      <c r="E127" s="82">
        <v>253.98</v>
      </c>
      <c r="F127" s="82">
        <f t="shared" si="5"/>
        <v>2733.8407199999997</v>
      </c>
      <c r="G127" s="76">
        <f>1000-150</f>
        <v>850</v>
      </c>
      <c r="H127" s="86">
        <f t="shared" si="6"/>
        <v>2323764.6119999997</v>
      </c>
    </row>
    <row r="128" spans="1:8" s="83" customFormat="1" ht="30" hidden="1" x14ac:dyDescent="0.25">
      <c r="A128" s="81">
        <f t="shared" si="7"/>
        <v>125</v>
      </c>
      <c r="B128" s="65" t="s">
        <v>144</v>
      </c>
      <c r="C128" s="65" t="s">
        <v>273</v>
      </c>
      <c r="D128" s="81" t="s">
        <v>270</v>
      </c>
      <c r="E128" s="82">
        <v>395.19</v>
      </c>
      <c r="F128" s="82">
        <f t="shared" si="5"/>
        <v>4253.8251599999994</v>
      </c>
      <c r="G128" s="76">
        <f>800-150</f>
        <v>650</v>
      </c>
      <c r="H128" s="86">
        <f t="shared" si="6"/>
        <v>2764986.3539999998</v>
      </c>
    </row>
    <row r="129" spans="1:8" s="83" customFormat="1" ht="30" hidden="1" x14ac:dyDescent="0.25">
      <c r="A129" s="81">
        <f t="shared" si="7"/>
        <v>126</v>
      </c>
      <c r="B129" s="65" t="s">
        <v>145</v>
      </c>
      <c r="C129" s="65" t="s">
        <v>273</v>
      </c>
      <c r="D129" s="81" t="s">
        <v>270</v>
      </c>
      <c r="E129" s="82">
        <v>320.10000000000002</v>
      </c>
      <c r="F129" s="82">
        <f t="shared" si="5"/>
        <v>3445.5563999999999</v>
      </c>
      <c r="G129" s="76">
        <f>800-150</f>
        <v>650</v>
      </c>
      <c r="H129" s="86">
        <f t="shared" si="6"/>
        <v>2239611.66</v>
      </c>
    </row>
    <row r="130" spans="1:8" s="83" customFormat="1" ht="30" hidden="1" x14ac:dyDescent="0.25">
      <c r="A130" s="81">
        <f t="shared" si="7"/>
        <v>127</v>
      </c>
      <c r="B130" s="65" t="s">
        <v>150</v>
      </c>
      <c r="C130" s="65" t="s">
        <v>273</v>
      </c>
      <c r="D130" s="81" t="s">
        <v>270</v>
      </c>
      <c r="E130" s="82">
        <v>98.83</v>
      </c>
      <c r="F130" s="82">
        <f t="shared" si="5"/>
        <v>1063.80612</v>
      </c>
      <c r="G130" s="76">
        <f>1200-150</f>
        <v>1050</v>
      </c>
      <c r="H130" s="86">
        <f t="shared" si="6"/>
        <v>1116996.426</v>
      </c>
    </row>
    <row r="131" spans="1:8" s="83" customFormat="1" ht="30" hidden="1" x14ac:dyDescent="0.25">
      <c r="A131" s="81">
        <f t="shared" si="7"/>
        <v>128</v>
      </c>
      <c r="B131" s="65" t="s">
        <v>151</v>
      </c>
      <c r="C131" s="65" t="s">
        <v>273</v>
      </c>
      <c r="D131" s="81" t="s">
        <v>270</v>
      </c>
      <c r="E131" s="82">
        <v>432.19</v>
      </c>
      <c r="F131" s="82">
        <f t="shared" si="5"/>
        <v>4652.0931599999994</v>
      </c>
      <c r="G131" s="76">
        <f>1000-150</f>
        <v>850</v>
      </c>
      <c r="H131" s="86">
        <f t="shared" si="6"/>
        <v>3954279.1859999998</v>
      </c>
    </row>
    <row r="132" spans="1:8" s="83" customFormat="1" ht="30" hidden="1" x14ac:dyDescent="0.25">
      <c r="A132" s="81">
        <f t="shared" si="7"/>
        <v>129</v>
      </c>
      <c r="B132" s="65" t="s">
        <v>152</v>
      </c>
      <c r="C132" s="52" t="s">
        <v>268</v>
      </c>
      <c r="D132" s="81" t="s">
        <v>270</v>
      </c>
      <c r="E132" s="82">
        <v>67.33</v>
      </c>
      <c r="F132" s="82">
        <f t="shared" ref="F132:F195" si="9">E132*10.764</f>
        <v>724.74011999999993</v>
      </c>
      <c r="G132" s="76">
        <v>400</v>
      </c>
      <c r="H132" s="86">
        <f t="shared" ref="H132:H195" si="10">G132*F132</f>
        <v>289896.04799999995</v>
      </c>
    </row>
    <row r="133" spans="1:8" s="83" customFormat="1" ht="30" hidden="1" x14ac:dyDescent="0.25">
      <c r="A133" s="81">
        <f t="shared" si="7"/>
        <v>130</v>
      </c>
      <c r="B133" s="65" t="s">
        <v>153</v>
      </c>
      <c r="C133" s="52" t="s">
        <v>268</v>
      </c>
      <c r="D133" s="81" t="s">
        <v>270</v>
      </c>
      <c r="E133" s="82">
        <v>80.88</v>
      </c>
      <c r="F133" s="82">
        <f t="shared" si="9"/>
        <v>870.59231999999986</v>
      </c>
      <c r="G133" s="76">
        <v>450</v>
      </c>
      <c r="H133" s="86">
        <f t="shared" si="10"/>
        <v>391766.54399999994</v>
      </c>
    </row>
    <row r="134" spans="1:8" s="83" customFormat="1" ht="30" hidden="1" x14ac:dyDescent="0.25">
      <c r="A134" s="81">
        <f t="shared" ref="A134:A197" si="11">A133+1</f>
        <v>131</v>
      </c>
      <c r="B134" s="65" t="s">
        <v>154</v>
      </c>
      <c r="C134" s="52" t="s">
        <v>268</v>
      </c>
      <c r="D134" s="81" t="s">
        <v>270</v>
      </c>
      <c r="E134" s="82">
        <v>125.16</v>
      </c>
      <c r="F134" s="82">
        <f t="shared" si="9"/>
        <v>1347.2222399999998</v>
      </c>
      <c r="G134" s="76">
        <f>650-150</f>
        <v>500</v>
      </c>
      <c r="H134" s="86">
        <f t="shared" si="10"/>
        <v>673611.11999999988</v>
      </c>
    </row>
    <row r="135" spans="1:8" s="83" customFormat="1" ht="30" hidden="1" x14ac:dyDescent="0.25">
      <c r="A135" s="81">
        <f t="shared" si="11"/>
        <v>132</v>
      </c>
      <c r="B135" s="65" t="s">
        <v>155</v>
      </c>
      <c r="C135" s="52" t="s">
        <v>268</v>
      </c>
      <c r="D135" s="81" t="s">
        <v>270</v>
      </c>
      <c r="E135" s="82">
        <v>288.38</v>
      </c>
      <c r="F135" s="82">
        <f t="shared" si="9"/>
        <v>3104.1223199999999</v>
      </c>
      <c r="G135" s="76">
        <f>700-150</f>
        <v>550</v>
      </c>
      <c r="H135" s="86">
        <f t="shared" si="10"/>
        <v>1707267.2760000001</v>
      </c>
    </row>
    <row r="136" spans="1:8" s="83" customFormat="1" ht="30" hidden="1" x14ac:dyDescent="0.25">
      <c r="A136" s="81">
        <f t="shared" si="11"/>
        <v>133</v>
      </c>
      <c r="B136" s="65" t="s">
        <v>156</v>
      </c>
      <c r="C136" s="52" t="s">
        <v>268</v>
      </c>
      <c r="D136" s="81" t="s">
        <v>270</v>
      </c>
      <c r="E136" s="82">
        <v>15.34</v>
      </c>
      <c r="F136" s="82">
        <f t="shared" si="9"/>
        <v>165.11975999999999</v>
      </c>
      <c r="G136" s="76">
        <v>275</v>
      </c>
      <c r="H136" s="86">
        <f t="shared" si="10"/>
        <v>45407.933999999994</v>
      </c>
    </row>
    <row r="137" spans="1:8" s="83" customFormat="1" ht="30" hidden="1" x14ac:dyDescent="0.25">
      <c r="A137" s="81">
        <f t="shared" si="11"/>
        <v>134</v>
      </c>
      <c r="B137" s="65" t="s">
        <v>157</v>
      </c>
      <c r="C137" s="52" t="s">
        <v>268</v>
      </c>
      <c r="D137" s="81" t="s">
        <v>270</v>
      </c>
      <c r="E137" s="82">
        <v>8.49</v>
      </c>
      <c r="F137" s="82">
        <f t="shared" si="9"/>
        <v>91.386359999999996</v>
      </c>
      <c r="G137" s="76">
        <v>275</v>
      </c>
      <c r="H137" s="86">
        <f t="shared" si="10"/>
        <v>25131.249</v>
      </c>
    </row>
    <row r="138" spans="1:8" s="83" customFormat="1" ht="30" hidden="1" x14ac:dyDescent="0.25">
      <c r="A138" s="81">
        <f t="shared" si="11"/>
        <v>135</v>
      </c>
      <c r="B138" s="65" t="s">
        <v>158</v>
      </c>
      <c r="C138" s="52" t="s">
        <v>268</v>
      </c>
      <c r="D138" s="81" t="s">
        <v>270</v>
      </c>
      <c r="E138" s="82">
        <v>6.71</v>
      </c>
      <c r="F138" s="82">
        <f t="shared" si="9"/>
        <v>72.226439999999997</v>
      </c>
      <c r="G138" s="76">
        <v>275</v>
      </c>
      <c r="H138" s="86">
        <f t="shared" si="10"/>
        <v>19862.271000000001</v>
      </c>
    </row>
    <row r="139" spans="1:8" s="83" customFormat="1" hidden="1" x14ac:dyDescent="0.25">
      <c r="A139" s="81">
        <f t="shared" si="11"/>
        <v>136</v>
      </c>
      <c r="B139" s="65" t="s">
        <v>161</v>
      </c>
      <c r="C139" s="52" t="s">
        <v>281</v>
      </c>
      <c r="D139" s="81" t="s">
        <v>270</v>
      </c>
      <c r="E139" s="82">
        <v>301.07</v>
      </c>
      <c r="F139" s="82">
        <f t="shared" si="9"/>
        <v>3240.7174799999998</v>
      </c>
      <c r="G139" s="76">
        <f>800-150</f>
        <v>650</v>
      </c>
      <c r="H139" s="86">
        <f t="shared" si="10"/>
        <v>2106466.3619999997</v>
      </c>
    </row>
    <row r="140" spans="1:8" s="83" customFormat="1" hidden="1" x14ac:dyDescent="0.25">
      <c r="A140" s="81">
        <f t="shared" si="11"/>
        <v>137</v>
      </c>
      <c r="B140" s="65" t="s">
        <v>162</v>
      </c>
      <c r="C140" s="52" t="s">
        <v>281</v>
      </c>
      <c r="D140" s="81" t="s">
        <v>270</v>
      </c>
      <c r="E140" s="82">
        <v>330.63</v>
      </c>
      <c r="F140" s="82">
        <f t="shared" si="9"/>
        <v>3558.9013199999999</v>
      </c>
      <c r="G140" s="76">
        <f>800-150</f>
        <v>650</v>
      </c>
      <c r="H140" s="86">
        <f t="shared" si="10"/>
        <v>2313285.858</v>
      </c>
    </row>
    <row r="141" spans="1:8" s="83" customFormat="1" ht="30" hidden="1" x14ac:dyDescent="0.25">
      <c r="A141" s="81">
        <f t="shared" si="11"/>
        <v>138</v>
      </c>
      <c r="B141" s="65" t="s">
        <v>163</v>
      </c>
      <c r="C141" s="52" t="s">
        <v>268</v>
      </c>
      <c r="D141" s="81" t="s">
        <v>270</v>
      </c>
      <c r="E141" s="82">
        <v>36.43</v>
      </c>
      <c r="F141" s="82">
        <f t="shared" si="9"/>
        <v>392.13252</v>
      </c>
      <c r="G141" s="76">
        <v>350</v>
      </c>
      <c r="H141" s="86">
        <f t="shared" si="10"/>
        <v>137246.38200000001</v>
      </c>
    </row>
    <row r="142" spans="1:8" s="83" customFormat="1" ht="30" hidden="1" x14ac:dyDescent="0.25">
      <c r="A142" s="81">
        <f t="shared" si="11"/>
        <v>139</v>
      </c>
      <c r="B142" s="65" t="s">
        <v>164</v>
      </c>
      <c r="C142" s="52" t="s">
        <v>268</v>
      </c>
      <c r="D142" s="81" t="s">
        <v>270</v>
      </c>
      <c r="E142" s="82">
        <v>172.33</v>
      </c>
      <c r="F142" s="82">
        <f t="shared" si="9"/>
        <v>1854.96012</v>
      </c>
      <c r="G142" s="76">
        <f>650-150</f>
        <v>500</v>
      </c>
      <c r="H142" s="86">
        <f t="shared" si="10"/>
        <v>927480.05999999994</v>
      </c>
    </row>
    <row r="143" spans="1:8" s="83" customFormat="1" ht="30" hidden="1" x14ac:dyDescent="0.25">
      <c r="A143" s="81">
        <f t="shared" si="11"/>
        <v>140</v>
      </c>
      <c r="B143" s="65" t="s">
        <v>165</v>
      </c>
      <c r="C143" s="65" t="s">
        <v>273</v>
      </c>
      <c r="D143" s="81" t="s">
        <v>270</v>
      </c>
      <c r="E143" s="82">
        <v>346.74</v>
      </c>
      <c r="F143" s="82">
        <f t="shared" si="9"/>
        <v>3732.3093599999997</v>
      </c>
      <c r="G143" s="76">
        <f>850-150</f>
        <v>700</v>
      </c>
      <c r="H143" s="86">
        <f t="shared" si="10"/>
        <v>2612616.5519999997</v>
      </c>
    </row>
    <row r="144" spans="1:8" s="83" customFormat="1" ht="30" hidden="1" x14ac:dyDescent="0.25">
      <c r="A144" s="81">
        <f t="shared" si="11"/>
        <v>141</v>
      </c>
      <c r="B144" s="65" t="s">
        <v>166</v>
      </c>
      <c r="C144" s="52" t="s">
        <v>268</v>
      </c>
      <c r="D144" s="81" t="s">
        <v>270</v>
      </c>
      <c r="E144" s="82">
        <v>83.93</v>
      </c>
      <c r="F144" s="82">
        <f t="shared" si="9"/>
        <v>903.42251999999996</v>
      </c>
      <c r="G144" s="76">
        <v>450</v>
      </c>
      <c r="H144" s="86">
        <f t="shared" si="10"/>
        <v>406540.13399999996</v>
      </c>
    </row>
    <row r="145" spans="1:8" s="83" customFormat="1" ht="30" hidden="1" x14ac:dyDescent="0.25">
      <c r="A145" s="81">
        <f t="shared" si="11"/>
        <v>142</v>
      </c>
      <c r="B145" s="65" t="s">
        <v>167</v>
      </c>
      <c r="C145" s="52" t="s">
        <v>268</v>
      </c>
      <c r="D145" s="81" t="s">
        <v>270</v>
      </c>
      <c r="E145" s="82">
        <v>646.52</v>
      </c>
      <c r="F145" s="82">
        <f t="shared" si="9"/>
        <v>6959.1412799999998</v>
      </c>
      <c r="G145" s="76">
        <f>550-150</f>
        <v>400</v>
      </c>
      <c r="H145" s="86">
        <f t="shared" si="10"/>
        <v>2783656.5120000001</v>
      </c>
    </row>
    <row r="146" spans="1:8" s="83" customFormat="1" ht="30" hidden="1" x14ac:dyDescent="0.25">
      <c r="A146" s="81">
        <f t="shared" si="11"/>
        <v>143</v>
      </c>
      <c r="B146" s="65" t="s">
        <v>168</v>
      </c>
      <c r="C146" s="52" t="s">
        <v>268</v>
      </c>
      <c r="D146" s="81" t="s">
        <v>270</v>
      </c>
      <c r="E146" s="82">
        <v>241.65</v>
      </c>
      <c r="F146" s="82">
        <f t="shared" si="9"/>
        <v>2601.1205999999997</v>
      </c>
      <c r="G146" s="76">
        <f t="shared" ref="G146:G147" si="12">650-150</f>
        <v>500</v>
      </c>
      <c r="H146" s="86">
        <f t="shared" si="10"/>
        <v>1300560.2999999998</v>
      </c>
    </row>
    <row r="147" spans="1:8" s="83" customFormat="1" ht="30" hidden="1" x14ac:dyDescent="0.25">
      <c r="A147" s="81">
        <f t="shared" si="11"/>
        <v>144</v>
      </c>
      <c r="B147" s="65" t="s">
        <v>167</v>
      </c>
      <c r="C147" s="52" t="s">
        <v>268</v>
      </c>
      <c r="D147" s="81" t="s">
        <v>270</v>
      </c>
      <c r="E147" s="82">
        <v>143.22999999999999</v>
      </c>
      <c r="F147" s="82">
        <f t="shared" si="9"/>
        <v>1541.7277199999999</v>
      </c>
      <c r="G147" s="76">
        <f t="shared" si="12"/>
        <v>500</v>
      </c>
      <c r="H147" s="86">
        <f t="shared" si="10"/>
        <v>770863.86</v>
      </c>
    </row>
    <row r="148" spans="1:8" s="83" customFormat="1" ht="30" hidden="1" x14ac:dyDescent="0.25">
      <c r="A148" s="81">
        <f t="shared" si="11"/>
        <v>145</v>
      </c>
      <c r="B148" s="65" t="s">
        <v>169</v>
      </c>
      <c r="C148" s="52" t="s">
        <v>268</v>
      </c>
      <c r="D148" s="81" t="s">
        <v>270</v>
      </c>
      <c r="E148" s="82">
        <v>68.41</v>
      </c>
      <c r="F148" s="82">
        <f t="shared" si="9"/>
        <v>736.36523999999997</v>
      </c>
      <c r="G148" s="76">
        <v>400</v>
      </c>
      <c r="H148" s="86">
        <f t="shared" si="10"/>
        <v>294546.09599999996</v>
      </c>
    </row>
    <row r="149" spans="1:8" s="83" customFormat="1" ht="30" hidden="1" x14ac:dyDescent="0.25">
      <c r="A149" s="81">
        <f t="shared" si="11"/>
        <v>146</v>
      </c>
      <c r="B149" s="65" t="s">
        <v>170</v>
      </c>
      <c r="C149" s="52" t="s">
        <v>268</v>
      </c>
      <c r="D149" s="81" t="s">
        <v>270</v>
      </c>
      <c r="E149" s="82">
        <v>24.86</v>
      </c>
      <c r="F149" s="82">
        <f t="shared" si="9"/>
        <v>267.59303999999997</v>
      </c>
      <c r="G149" s="76">
        <v>350</v>
      </c>
      <c r="H149" s="86">
        <f t="shared" si="10"/>
        <v>93657.563999999984</v>
      </c>
    </row>
    <row r="150" spans="1:8" s="83" customFormat="1" ht="30" hidden="1" x14ac:dyDescent="0.25">
      <c r="A150" s="81">
        <f t="shared" si="11"/>
        <v>147</v>
      </c>
      <c r="B150" s="65" t="s">
        <v>171</v>
      </c>
      <c r="C150" s="52" t="s">
        <v>268</v>
      </c>
      <c r="D150" s="81" t="s">
        <v>270</v>
      </c>
      <c r="E150" s="82">
        <v>100.57</v>
      </c>
      <c r="F150" s="82">
        <f t="shared" si="9"/>
        <v>1082.5354799999998</v>
      </c>
      <c r="G150" s="76">
        <f>650-150</f>
        <v>500</v>
      </c>
      <c r="H150" s="86">
        <f t="shared" si="10"/>
        <v>541267.73999999987</v>
      </c>
    </row>
    <row r="151" spans="1:8" s="83" customFormat="1" ht="30" hidden="1" x14ac:dyDescent="0.25">
      <c r="A151" s="81">
        <f t="shared" si="11"/>
        <v>148</v>
      </c>
      <c r="B151" s="65" t="s">
        <v>172</v>
      </c>
      <c r="C151" s="52" t="s">
        <v>268</v>
      </c>
      <c r="D151" s="81" t="s">
        <v>270</v>
      </c>
      <c r="E151" s="82">
        <v>52.39</v>
      </c>
      <c r="F151" s="82">
        <f t="shared" si="9"/>
        <v>563.92595999999992</v>
      </c>
      <c r="G151" s="76">
        <v>400</v>
      </c>
      <c r="H151" s="86">
        <f t="shared" si="10"/>
        <v>225570.38399999996</v>
      </c>
    </row>
    <row r="152" spans="1:8" s="83" customFormat="1" ht="30" hidden="1" x14ac:dyDescent="0.25">
      <c r="A152" s="81">
        <f t="shared" si="11"/>
        <v>149</v>
      </c>
      <c r="B152" s="65" t="s">
        <v>173</v>
      </c>
      <c r="C152" s="52" t="s">
        <v>273</v>
      </c>
      <c r="D152" s="52" t="s">
        <v>270</v>
      </c>
      <c r="E152" s="82">
        <v>43.94</v>
      </c>
      <c r="F152" s="82">
        <f t="shared" si="9"/>
        <v>472.97015999999996</v>
      </c>
      <c r="G152" s="76">
        <f>600-100</f>
        <v>500</v>
      </c>
      <c r="H152" s="86">
        <f t="shared" si="10"/>
        <v>236485.08</v>
      </c>
    </row>
    <row r="153" spans="1:8" s="83" customFormat="1" ht="30" hidden="1" x14ac:dyDescent="0.25">
      <c r="A153" s="81">
        <f t="shared" si="11"/>
        <v>150</v>
      </c>
      <c r="B153" s="65" t="s">
        <v>174</v>
      </c>
      <c r="C153" s="52" t="s">
        <v>268</v>
      </c>
      <c r="D153" s="52" t="s">
        <v>270</v>
      </c>
      <c r="E153" s="82">
        <v>33.24</v>
      </c>
      <c r="F153" s="82">
        <f t="shared" si="9"/>
        <v>357.79536000000002</v>
      </c>
      <c r="G153" s="76">
        <v>350</v>
      </c>
      <c r="H153" s="86">
        <f t="shared" si="10"/>
        <v>125228.376</v>
      </c>
    </row>
    <row r="154" spans="1:8" s="83" customFormat="1" ht="30" hidden="1" x14ac:dyDescent="0.25">
      <c r="A154" s="81">
        <f t="shared" si="11"/>
        <v>151</v>
      </c>
      <c r="B154" s="65" t="s">
        <v>175</v>
      </c>
      <c r="C154" s="52" t="s">
        <v>268</v>
      </c>
      <c r="D154" s="52" t="s">
        <v>270</v>
      </c>
      <c r="E154" s="82">
        <v>92.2</v>
      </c>
      <c r="F154" s="82">
        <f t="shared" si="9"/>
        <v>992.44079999999997</v>
      </c>
      <c r="G154" s="76">
        <f>500-100</f>
        <v>400</v>
      </c>
      <c r="H154" s="86">
        <f t="shared" si="10"/>
        <v>396976.32</v>
      </c>
    </row>
    <row r="155" spans="1:8" s="83" customFormat="1" ht="30" hidden="1" x14ac:dyDescent="0.25">
      <c r="A155" s="81">
        <f t="shared" si="11"/>
        <v>152</v>
      </c>
      <c r="B155" s="65" t="s">
        <v>176</v>
      </c>
      <c r="C155" s="52" t="s">
        <v>268</v>
      </c>
      <c r="D155" s="52" t="s">
        <v>270</v>
      </c>
      <c r="E155" s="82">
        <v>86.05</v>
      </c>
      <c r="F155" s="82">
        <f t="shared" si="9"/>
        <v>926.24219999999991</v>
      </c>
      <c r="G155" s="76">
        <v>450</v>
      </c>
      <c r="H155" s="86">
        <f t="shared" si="10"/>
        <v>416808.98999999993</v>
      </c>
    </row>
    <row r="156" spans="1:8" s="83" customFormat="1" ht="30" hidden="1" x14ac:dyDescent="0.25">
      <c r="A156" s="81">
        <f t="shared" si="11"/>
        <v>153</v>
      </c>
      <c r="B156" s="65" t="s">
        <v>177</v>
      </c>
      <c r="C156" s="65" t="s">
        <v>273</v>
      </c>
      <c r="D156" s="81" t="s">
        <v>270</v>
      </c>
      <c r="E156" s="82">
        <v>76.03</v>
      </c>
      <c r="F156" s="82">
        <f t="shared" si="9"/>
        <v>818.38691999999992</v>
      </c>
      <c r="G156" s="76">
        <f>800-100</f>
        <v>700</v>
      </c>
      <c r="H156" s="86">
        <f t="shared" si="10"/>
        <v>572870.84399999992</v>
      </c>
    </row>
    <row r="157" spans="1:8" s="83" customFormat="1" ht="30" hidden="1" x14ac:dyDescent="0.25">
      <c r="A157" s="81">
        <f t="shared" si="11"/>
        <v>154</v>
      </c>
      <c r="B157" s="65" t="s">
        <v>178</v>
      </c>
      <c r="C157" s="65" t="s">
        <v>273</v>
      </c>
      <c r="D157" s="81" t="s">
        <v>270</v>
      </c>
      <c r="E157" s="82">
        <v>13.23</v>
      </c>
      <c r="F157" s="82">
        <f t="shared" si="9"/>
        <v>142.40771999999998</v>
      </c>
      <c r="G157" s="76">
        <f t="shared" ref="G157:G158" si="13">550-100</f>
        <v>450</v>
      </c>
      <c r="H157" s="86">
        <f t="shared" si="10"/>
        <v>64083.473999999995</v>
      </c>
    </row>
    <row r="158" spans="1:8" s="83" customFormat="1" ht="30" hidden="1" x14ac:dyDescent="0.25">
      <c r="A158" s="81">
        <f t="shared" si="11"/>
        <v>155</v>
      </c>
      <c r="B158" s="65" t="s">
        <v>179</v>
      </c>
      <c r="C158" s="65" t="s">
        <v>273</v>
      </c>
      <c r="D158" s="81" t="s">
        <v>270</v>
      </c>
      <c r="E158" s="82">
        <v>14.07</v>
      </c>
      <c r="F158" s="82">
        <f t="shared" si="9"/>
        <v>151.44947999999999</v>
      </c>
      <c r="G158" s="76">
        <f t="shared" si="13"/>
        <v>450</v>
      </c>
      <c r="H158" s="86">
        <f t="shared" si="10"/>
        <v>68152.266000000003</v>
      </c>
    </row>
    <row r="159" spans="1:8" s="83" customFormat="1" ht="30" hidden="1" x14ac:dyDescent="0.25">
      <c r="A159" s="81">
        <f t="shared" si="11"/>
        <v>156</v>
      </c>
      <c r="B159" s="65" t="s">
        <v>180</v>
      </c>
      <c r="C159" s="52" t="s">
        <v>268</v>
      </c>
      <c r="D159" s="81" t="s">
        <v>270</v>
      </c>
      <c r="E159" s="82">
        <v>172.16</v>
      </c>
      <c r="F159" s="82">
        <f t="shared" si="9"/>
        <v>1853.13024</v>
      </c>
      <c r="G159" s="76">
        <f t="shared" ref="G159:G160" si="14">650-150</f>
        <v>500</v>
      </c>
      <c r="H159" s="86">
        <f t="shared" si="10"/>
        <v>926565.12</v>
      </c>
    </row>
    <row r="160" spans="1:8" s="83" customFormat="1" ht="30" hidden="1" x14ac:dyDescent="0.25">
      <c r="A160" s="81">
        <f t="shared" si="11"/>
        <v>157</v>
      </c>
      <c r="B160" s="65" t="s">
        <v>182</v>
      </c>
      <c r="C160" s="65" t="s">
        <v>273</v>
      </c>
      <c r="D160" s="81" t="s">
        <v>270</v>
      </c>
      <c r="E160" s="82">
        <v>256.48</v>
      </c>
      <c r="F160" s="82">
        <f t="shared" si="9"/>
        <v>2760.75072</v>
      </c>
      <c r="G160" s="76">
        <f t="shared" si="14"/>
        <v>500</v>
      </c>
      <c r="H160" s="86">
        <f t="shared" si="10"/>
        <v>1380375.36</v>
      </c>
    </row>
    <row r="161" spans="1:8" s="83" customFormat="1" ht="30" hidden="1" x14ac:dyDescent="0.25">
      <c r="A161" s="81">
        <f t="shared" si="11"/>
        <v>158</v>
      </c>
      <c r="B161" s="65" t="s">
        <v>183</v>
      </c>
      <c r="C161" s="52" t="s">
        <v>268</v>
      </c>
      <c r="D161" s="81" t="s">
        <v>270</v>
      </c>
      <c r="E161" s="82">
        <v>84.35</v>
      </c>
      <c r="F161" s="82">
        <f t="shared" si="9"/>
        <v>907.94339999999988</v>
      </c>
      <c r="G161" s="76">
        <v>450</v>
      </c>
      <c r="H161" s="86">
        <f t="shared" si="10"/>
        <v>408574.52999999997</v>
      </c>
    </row>
    <row r="162" spans="1:8" s="83" customFormat="1" ht="30" hidden="1" x14ac:dyDescent="0.25">
      <c r="A162" s="81">
        <f t="shared" si="11"/>
        <v>159</v>
      </c>
      <c r="B162" s="65" t="s">
        <v>185</v>
      </c>
      <c r="C162" s="52" t="s">
        <v>268</v>
      </c>
      <c r="D162" s="81" t="s">
        <v>270</v>
      </c>
      <c r="E162" s="82">
        <v>359.3</v>
      </c>
      <c r="F162" s="82">
        <f t="shared" si="9"/>
        <v>3867.5052000000001</v>
      </c>
      <c r="G162" s="76">
        <f>700-150</f>
        <v>550</v>
      </c>
      <c r="H162" s="86">
        <f t="shared" si="10"/>
        <v>2127127.86</v>
      </c>
    </row>
    <row r="163" spans="1:8" s="83" customFormat="1" ht="30" hidden="1" x14ac:dyDescent="0.25">
      <c r="A163" s="81">
        <f t="shared" si="11"/>
        <v>160</v>
      </c>
      <c r="B163" s="65" t="s">
        <v>186</v>
      </c>
      <c r="C163" s="65" t="s">
        <v>273</v>
      </c>
      <c r="D163" s="81" t="s">
        <v>270</v>
      </c>
      <c r="E163" s="82">
        <v>337.7</v>
      </c>
      <c r="F163" s="82">
        <f t="shared" si="9"/>
        <v>3635.0027999999998</v>
      </c>
      <c r="G163" s="76">
        <f>900-150</f>
        <v>750</v>
      </c>
      <c r="H163" s="86">
        <f t="shared" si="10"/>
        <v>2726252.0999999996</v>
      </c>
    </row>
    <row r="164" spans="1:8" s="83" customFormat="1" ht="30" hidden="1" x14ac:dyDescent="0.25">
      <c r="A164" s="81">
        <f t="shared" si="11"/>
        <v>161</v>
      </c>
      <c r="B164" s="65" t="s">
        <v>187</v>
      </c>
      <c r="C164" s="52" t="s">
        <v>268</v>
      </c>
      <c r="D164" s="81" t="s">
        <v>270</v>
      </c>
      <c r="E164" s="82">
        <v>38.54</v>
      </c>
      <c r="F164" s="82">
        <f t="shared" si="9"/>
        <v>414.84455999999994</v>
      </c>
      <c r="G164" s="76">
        <v>350</v>
      </c>
      <c r="H164" s="86">
        <f t="shared" si="10"/>
        <v>145195.59599999999</v>
      </c>
    </row>
    <row r="165" spans="1:8" s="83" customFormat="1" ht="30" hidden="1" x14ac:dyDescent="0.25">
      <c r="A165" s="81">
        <f t="shared" si="11"/>
        <v>162</v>
      </c>
      <c r="B165" s="65" t="s">
        <v>189</v>
      </c>
      <c r="C165" s="52" t="s">
        <v>268</v>
      </c>
      <c r="D165" s="81" t="s">
        <v>270</v>
      </c>
      <c r="E165" s="82">
        <v>40.119999999999997</v>
      </c>
      <c r="F165" s="82">
        <f t="shared" si="9"/>
        <v>431.85167999999993</v>
      </c>
      <c r="G165" s="76">
        <v>350</v>
      </c>
      <c r="H165" s="86">
        <f t="shared" si="10"/>
        <v>151148.08799999999</v>
      </c>
    </row>
    <row r="166" spans="1:8" s="83" customFormat="1" ht="30" hidden="1" x14ac:dyDescent="0.25">
      <c r="A166" s="81">
        <f t="shared" si="11"/>
        <v>163</v>
      </c>
      <c r="B166" s="65" t="s">
        <v>190</v>
      </c>
      <c r="C166" s="52" t="s">
        <v>268</v>
      </c>
      <c r="D166" s="81" t="s">
        <v>270</v>
      </c>
      <c r="E166" s="82">
        <v>3.49</v>
      </c>
      <c r="F166" s="82">
        <f t="shared" si="9"/>
        <v>37.566360000000003</v>
      </c>
      <c r="G166" s="76">
        <v>275</v>
      </c>
      <c r="H166" s="86">
        <f t="shared" si="10"/>
        <v>10330.749000000002</v>
      </c>
    </row>
    <row r="167" spans="1:8" s="83" customFormat="1" ht="30" hidden="1" x14ac:dyDescent="0.25">
      <c r="A167" s="81">
        <f t="shared" si="11"/>
        <v>164</v>
      </c>
      <c r="B167" s="65" t="s">
        <v>192</v>
      </c>
      <c r="C167" s="52" t="s">
        <v>268</v>
      </c>
      <c r="D167" s="81" t="s">
        <v>270</v>
      </c>
      <c r="E167" s="82">
        <v>96.41</v>
      </c>
      <c r="F167" s="82">
        <f t="shared" si="9"/>
        <v>1037.7572399999999</v>
      </c>
      <c r="G167" s="76">
        <f>650-150</f>
        <v>500</v>
      </c>
      <c r="H167" s="86">
        <f t="shared" si="10"/>
        <v>518878.61999999994</v>
      </c>
    </row>
    <row r="168" spans="1:8" s="83" customFormat="1" ht="30" hidden="1" x14ac:dyDescent="0.25">
      <c r="A168" s="81">
        <f t="shared" si="11"/>
        <v>165</v>
      </c>
      <c r="B168" s="65" t="s">
        <v>193</v>
      </c>
      <c r="C168" s="52" t="s">
        <v>268</v>
      </c>
      <c r="D168" s="81" t="s">
        <v>270</v>
      </c>
      <c r="E168" s="82">
        <v>672.13</v>
      </c>
      <c r="F168" s="82">
        <f t="shared" si="9"/>
        <v>7234.8073199999999</v>
      </c>
      <c r="G168" s="76">
        <v>350</v>
      </c>
      <c r="H168" s="86">
        <f t="shared" si="10"/>
        <v>2532182.5619999999</v>
      </c>
    </row>
    <row r="169" spans="1:8" s="83" customFormat="1" ht="60" hidden="1" x14ac:dyDescent="0.25">
      <c r="A169" s="81">
        <f t="shared" si="11"/>
        <v>166</v>
      </c>
      <c r="B169" s="65" t="s">
        <v>194</v>
      </c>
      <c r="C169" s="52" t="s">
        <v>274</v>
      </c>
      <c r="D169" s="52" t="s">
        <v>271</v>
      </c>
      <c r="E169" s="82">
        <v>2253.7199999999998</v>
      </c>
      <c r="F169" s="82">
        <f t="shared" si="9"/>
        <v>24259.042079999996</v>
      </c>
      <c r="G169" s="76">
        <f>800-150</f>
        <v>650</v>
      </c>
      <c r="H169" s="86">
        <f t="shared" si="10"/>
        <v>15768377.351999996</v>
      </c>
    </row>
    <row r="170" spans="1:8" s="10" customFormat="1" ht="60" hidden="1" x14ac:dyDescent="0.25">
      <c r="A170" s="81">
        <f t="shared" si="11"/>
        <v>167</v>
      </c>
      <c r="B170" s="65" t="s">
        <v>195</v>
      </c>
      <c r="C170" s="52" t="s">
        <v>274</v>
      </c>
      <c r="D170" s="52" t="s">
        <v>271</v>
      </c>
      <c r="E170" s="82">
        <v>130.13</v>
      </c>
      <c r="F170" s="82">
        <f t="shared" si="9"/>
        <v>1400.7193199999999</v>
      </c>
      <c r="G170" s="76">
        <v>300</v>
      </c>
      <c r="H170" s="86">
        <f t="shared" si="10"/>
        <v>420215.79599999997</v>
      </c>
    </row>
    <row r="171" spans="1:8" s="10" customFormat="1" ht="60" hidden="1" x14ac:dyDescent="0.25">
      <c r="A171" s="81">
        <f t="shared" si="11"/>
        <v>168</v>
      </c>
      <c r="B171" s="65" t="s">
        <v>195</v>
      </c>
      <c r="C171" s="52" t="s">
        <v>274</v>
      </c>
      <c r="D171" s="52" t="s">
        <v>271</v>
      </c>
      <c r="E171" s="82">
        <v>56.26</v>
      </c>
      <c r="F171" s="82">
        <f t="shared" si="9"/>
        <v>605.58263999999997</v>
      </c>
      <c r="G171" s="76">
        <v>400</v>
      </c>
      <c r="H171" s="86">
        <f t="shared" si="10"/>
        <v>242233.05599999998</v>
      </c>
    </row>
    <row r="172" spans="1:8" s="83" customFormat="1" ht="30" hidden="1" x14ac:dyDescent="0.25">
      <c r="A172" s="81">
        <f t="shared" si="11"/>
        <v>169</v>
      </c>
      <c r="B172" s="65" t="s">
        <v>196</v>
      </c>
      <c r="C172" s="52" t="s">
        <v>268</v>
      </c>
      <c r="D172" s="81" t="s">
        <v>270</v>
      </c>
      <c r="E172" s="82">
        <v>686.75</v>
      </c>
      <c r="F172" s="82">
        <f t="shared" si="9"/>
        <v>7392.1769999999997</v>
      </c>
      <c r="G172" s="76">
        <v>275</v>
      </c>
      <c r="H172" s="86">
        <f t="shared" si="10"/>
        <v>2032848.6749999998</v>
      </c>
    </row>
    <row r="173" spans="1:8" s="83" customFormat="1" ht="30" hidden="1" x14ac:dyDescent="0.25">
      <c r="A173" s="81">
        <f t="shared" si="11"/>
        <v>170</v>
      </c>
      <c r="B173" s="65" t="s">
        <v>197</v>
      </c>
      <c r="C173" s="52" t="s">
        <v>268</v>
      </c>
      <c r="D173" s="81" t="s">
        <v>270</v>
      </c>
      <c r="E173" s="82">
        <v>347.71</v>
      </c>
      <c r="F173" s="82">
        <f t="shared" si="9"/>
        <v>3742.7504399999993</v>
      </c>
      <c r="G173" s="76">
        <f>700-150</f>
        <v>550</v>
      </c>
      <c r="H173" s="86">
        <f t="shared" si="10"/>
        <v>2058512.7419999996</v>
      </c>
    </row>
    <row r="174" spans="1:8" s="83" customFormat="1" ht="30" hidden="1" x14ac:dyDescent="0.25">
      <c r="A174" s="81">
        <f t="shared" si="11"/>
        <v>171</v>
      </c>
      <c r="B174" s="65" t="s">
        <v>201</v>
      </c>
      <c r="C174" s="65" t="s">
        <v>273</v>
      </c>
      <c r="D174" s="81" t="s">
        <v>270</v>
      </c>
      <c r="E174" s="82">
        <v>340.23</v>
      </c>
      <c r="F174" s="82">
        <f t="shared" si="9"/>
        <v>3662.2357200000001</v>
      </c>
      <c r="G174" s="76">
        <f>1000-150</f>
        <v>850</v>
      </c>
      <c r="H174" s="86">
        <f t="shared" si="10"/>
        <v>3112900.3620000002</v>
      </c>
    </row>
    <row r="175" spans="1:8" s="83" customFormat="1" ht="30" hidden="1" x14ac:dyDescent="0.25">
      <c r="A175" s="81">
        <f t="shared" si="11"/>
        <v>172</v>
      </c>
      <c r="B175" s="65" t="s">
        <v>202</v>
      </c>
      <c r="C175" s="52" t="s">
        <v>268</v>
      </c>
      <c r="D175" s="81" t="s">
        <v>270</v>
      </c>
      <c r="E175" s="82">
        <v>973.31</v>
      </c>
      <c r="F175" s="82">
        <f t="shared" si="9"/>
        <v>10476.708839999999</v>
      </c>
      <c r="G175" s="76">
        <f>1100-150</f>
        <v>950</v>
      </c>
      <c r="H175" s="86">
        <f t="shared" si="10"/>
        <v>9952873.398</v>
      </c>
    </row>
    <row r="176" spans="1:8" s="83" customFormat="1" ht="30" hidden="1" x14ac:dyDescent="0.25">
      <c r="A176" s="81">
        <f t="shared" si="11"/>
        <v>173</v>
      </c>
      <c r="B176" s="65" t="s">
        <v>203</v>
      </c>
      <c r="C176" s="52" t="s">
        <v>268</v>
      </c>
      <c r="D176" s="81" t="s">
        <v>270</v>
      </c>
      <c r="E176" s="82">
        <v>85.4</v>
      </c>
      <c r="F176" s="82">
        <f t="shared" si="9"/>
        <v>919.24559999999997</v>
      </c>
      <c r="G176" s="76">
        <v>450</v>
      </c>
      <c r="H176" s="86">
        <f t="shared" si="10"/>
        <v>413660.51999999996</v>
      </c>
    </row>
    <row r="177" spans="1:8" s="83" customFormat="1" ht="30" hidden="1" x14ac:dyDescent="0.25">
      <c r="A177" s="81">
        <f t="shared" si="11"/>
        <v>174</v>
      </c>
      <c r="B177" s="65" t="s">
        <v>204</v>
      </c>
      <c r="C177" s="65" t="s">
        <v>273</v>
      </c>
      <c r="D177" s="81" t="s">
        <v>270</v>
      </c>
      <c r="E177" s="82">
        <v>97.56</v>
      </c>
      <c r="F177" s="82">
        <f t="shared" si="9"/>
        <v>1050.1358399999999</v>
      </c>
      <c r="G177" s="76">
        <f>750-150</f>
        <v>600</v>
      </c>
      <c r="H177" s="86">
        <f t="shared" si="10"/>
        <v>630081.50399999996</v>
      </c>
    </row>
    <row r="178" spans="1:8" s="83" customFormat="1" ht="30" hidden="1" x14ac:dyDescent="0.25">
      <c r="A178" s="81">
        <f t="shared" si="11"/>
        <v>175</v>
      </c>
      <c r="B178" s="65" t="s">
        <v>113</v>
      </c>
      <c r="C178" s="65" t="s">
        <v>273</v>
      </c>
      <c r="D178" s="81" t="s">
        <v>270</v>
      </c>
      <c r="E178" s="82">
        <v>92.89</v>
      </c>
      <c r="F178" s="82">
        <f t="shared" si="9"/>
        <v>999.86795999999993</v>
      </c>
      <c r="G178" s="76">
        <f>600-100</f>
        <v>500</v>
      </c>
      <c r="H178" s="86">
        <f t="shared" si="10"/>
        <v>499933.98</v>
      </c>
    </row>
    <row r="179" spans="1:8" s="83" customFormat="1" ht="30" hidden="1" x14ac:dyDescent="0.25">
      <c r="A179" s="81">
        <f t="shared" si="11"/>
        <v>176</v>
      </c>
      <c r="B179" s="65" t="s">
        <v>205</v>
      </c>
      <c r="C179" s="65" t="s">
        <v>273</v>
      </c>
      <c r="D179" s="81" t="s">
        <v>270</v>
      </c>
      <c r="E179" s="82">
        <v>395.86</v>
      </c>
      <c r="F179" s="82">
        <f t="shared" si="9"/>
        <v>4261.0370400000002</v>
      </c>
      <c r="G179" s="76">
        <f>700-150</f>
        <v>550</v>
      </c>
      <c r="H179" s="86">
        <f t="shared" si="10"/>
        <v>2343570.372</v>
      </c>
    </row>
    <row r="180" spans="1:8" s="83" customFormat="1" ht="30" hidden="1" x14ac:dyDescent="0.25">
      <c r="A180" s="81">
        <f t="shared" si="11"/>
        <v>177</v>
      </c>
      <c r="B180" s="65" t="s">
        <v>206</v>
      </c>
      <c r="C180" s="52" t="s">
        <v>268</v>
      </c>
      <c r="D180" s="81" t="s">
        <v>270</v>
      </c>
      <c r="E180" s="82">
        <v>186.8</v>
      </c>
      <c r="F180" s="82">
        <f t="shared" si="9"/>
        <v>2010.7152000000001</v>
      </c>
      <c r="G180" s="76">
        <f>650-150</f>
        <v>500</v>
      </c>
      <c r="H180" s="86">
        <f t="shared" si="10"/>
        <v>1005357.6000000001</v>
      </c>
    </row>
    <row r="181" spans="1:8" s="83" customFormat="1" ht="30" hidden="1" x14ac:dyDescent="0.25">
      <c r="A181" s="81">
        <f t="shared" si="11"/>
        <v>178</v>
      </c>
      <c r="B181" s="65" t="s">
        <v>205</v>
      </c>
      <c r="C181" s="65" t="s">
        <v>273</v>
      </c>
      <c r="D181" s="81" t="s">
        <v>270</v>
      </c>
      <c r="E181" s="82">
        <v>52.14</v>
      </c>
      <c r="F181" s="82">
        <f t="shared" si="9"/>
        <v>561.23496</v>
      </c>
      <c r="G181" s="76">
        <f>650-100</f>
        <v>550</v>
      </c>
      <c r="H181" s="86">
        <f t="shared" si="10"/>
        <v>308679.228</v>
      </c>
    </row>
    <row r="182" spans="1:8" s="83" customFormat="1" ht="30" hidden="1" x14ac:dyDescent="0.25">
      <c r="A182" s="81">
        <f t="shared" si="11"/>
        <v>179</v>
      </c>
      <c r="B182" s="65" t="s">
        <v>207</v>
      </c>
      <c r="C182" s="52" t="s">
        <v>268</v>
      </c>
      <c r="D182" s="81" t="s">
        <v>270</v>
      </c>
      <c r="E182" s="82">
        <v>52.11</v>
      </c>
      <c r="F182" s="82">
        <f t="shared" si="9"/>
        <v>560.91203999999993</v>
      </c>
      <c r="G182" s="76">
        <v>400</v>
      </c>
      <c r="H182" s="86">
        <f t="shared" si="10"/>
        <v>224364.81599999996</v>
      </c>
    </row>
    <row r="183" spans="1:8" s="83" customFormat="1" ht="30" hidden="1" x14ac:dyDescent="0.25">
      <c r="A183" s="81">
        <f t="shared" si="11"/>
        <v>180</v>
      </c>
      <c r="B183" s="65" t="s">
        <v>208</v>
      </c>
      <c r="C183" s="52" t="s">
        <v>268</v>
      </c>
      <c r="D183" s="81" t="s">
        <v>270</v>
      </c>
      <c r="E183" s="82">
        <v>163.18</v>
      </c>
      <c r="F183" s="82">
        <f t="shared" si="9"/>
        <v>1756.4695199999999</v>
      </c>
      <c r="G183" s="76">
        <f>650-150</f>
        <v>500</v>
      </c>
      <c r="H183" s="86">
        <f t="shared" si="10"/>
        <v>878234.75999999989</v>
      </c>
    </row>
    <row r="184" spans="1:8" s="83" customFormat="1" ht="30" hidden="1" x14ac:dyDescent="0.25">
      <c r="A184" s="81">
        <f t="shared" si="11"/>
        <v>181</v>
      </c>
      <c r="B184" s="65" t="s">
        <v>209</v>
      </c>
      <c r="C184" s="65" t="s">
        <v>273</v>
      </c>
      <c r="D184" s="81" t="s">
        <v>270</v>
      </c>
      <c r="E184" s="82">
        <v>103.23</v>
      </c>
      <c r="F184" s="82">
        <f t="shared" si="9"/>
        <v>1111.1677199999999</v>
      </c>
      <c r="G184" s="76">
        <f>800-150</f>
        <v>650</v>
      </c>
      <c r="H184" s="86">
        <f t="shared" si="10"/>
        <v>722259.01799999992</v>
      </c>
    </row>
    <row r="185" spans="1:8" s="83" customFormat="1" ht="30" hidden="1" x14ac:dyDescent="0.25">
      <c r="A185" s="81">
        <f t="shared" si="11"/>
        <v>182</v>
      </c>
      <c r="B185" s="65" t="s">
        <v>103</v>
      </c>
      <c r="C185" s="52" t="s">
        <v>268</v>
      </c>
      <c r="D185" s="81" t="s">
        <v>270</v>
      </c>
      <c r="E185" s="82">
        <v>173.19</v>
      </c>
      <c r="F185" s="82">
        <f t="shared" si="9"/>
        <v>1864.2171599999999</v>
      </c>
      <c r="G185" s="76">
        <f>650-150</f>
        <v>500</v>
      </c>
      <c r="H185" s="86">
        <f t="shared" si="10"/>
        <v>932108.58</v>
      </c>
    </row>
    <row r="186" spans="1:8" s="83" customFormat="1" ht="30" hidden="1" x14ac:dyDescent="0.25">
      <c r="A186" s="81">
        <f t="shared" si="11"/>
        <v>183</v>
      </c>
      <c r="B186" s="65" t="s">
        <v>210</v>
      </c>
      <c r="C186" s="65" t="s">
        <v>268</v>
      </c>
      <c r="D186" s="81" t="s">
        <v>270</v>
      </c>
      <c r="E186" s="82">
        <v>3298.96</v>
      </c>
      <c r="F186" s="82">
        <f t="shared" si="9"/>
        <v>35510.005440000001</v>
      </c>
      <c r="G186" s="76">
        <f>1450-150</f>
        <v>1300</v>
      </c>
      <c r="H186" s="86">
        <f t="shared" si="10"/>
        <v>46163007.072000004</v>
      </c>
    </row>
    <row r="187" spans="1:8" s="83" customFormat="1" ht="30" hidden="1" x14ac:dyDescent="0.25">
      <c r="A187" s="81">
        <f t="shared" si="11"/>
        <v>184</v>
      </c>
      <c r="B187" s="65" t="s">
        <v>211</v>
      </c>
      <c r="C187" s="52" t="s">
        <v>268</v>
      </c>
      <c r="D187" s="81" t="s">
        <v>270</v>
      </c>
      <c r="E187" s="82">
        <v>17.95</v>
      </c>
      <c r="F187" s="82">
        <f t="shared" si="9"/>
        <v>193.21379999999999</v>
      </c>
      <c r="G187" s="76">
        <v>275</v>
      </c>
      <c r="H187" s="86">
        <f t="shared" si="10"/>
        <v>53133.794999999998</v>
      </c>
    </row>
    <row r="188" spans="1:8" s="83" customFormat="1" ht="30" hidden="1" x14ac:dyDescent="0.25">
      <c r="A188" s="81">
        <f t="shared" si="11"/>
        <v>185</v>
      </c>
      <c r="B188" s="65" t="s">
        <v>212</v>
      </c>
      <c r="C188" s="52" t="s">
        <v>268</v>
      </c>
      <c r="D188" s="81" t="s">
        <v>270</v>
      </c>
      <c r="E188" s="82">
        <v>16.96</v>
      </c>
      <c r="F188" s="82">
        <f t="shared" si="9"/>
        <v>182.55743999999999</v>
      </c>
      <c r="G188" s="76">
        <v>275</v>
      </c>
      <c r="H188" s="86">
        <f t="shared" si="10"/>
        <v>50203.295999999995</v>
      </c>
    </row>
    <row r="189" spans="1:8" s="83" customFormat="1" ht="30" x14ac:dyDescent="0.25">
      <c r="A189" s="81">
        <f t="shared" si="11"/>
        <v>186</v>
      </c>
      <c r="B189" s="65" t="s">
        <v>213</v>
      </c>
      <c r="C189" s="52" t="s">
        <v>268</v>
      </c>
      <c r="D189" s="81" t="s">
        <v>270</v>
      </c>
      <c r="E189" s="82">
        <v>16.940000000000001</v>
      </c>
      <c r="F189" s="82">
        <f t="shared" si="9"/>
        <v>182.34216000000001</v>
      </c>
      <c r="G189" s="76">
        <v>275</v>
      </c>
      <c r="H189" s="86">
        <f t="shared" si="10"/>
        <v>50144.094000000005</v>
      </c>
    </row>
    <row r="190" spans="1:8" s="83" customFormat="1" ht="30" x14ac:dyDescent="0.25">
      <c r="A190" s="81">
        <f t="shared" si="11"/>
        <v>187</v>
      </c>
      <c r="B190" s="65" t="s">
        <v>214</v>
      </c>
      <c r="C190" s="52" t="s">
        <v>268</v>
      </c>
      <c r="D190" s="81" t="s">
        <v>270</v>
      </c>
      <c r="E190" s="82">
        <v>24.18</v>
      </c>
      <c r="F190" s="82">
        <f t="shared" si="9"/>
        <v>260.27351999999996</v>
      </c>
      <c r="G190" s="76">
        <v>350</v>
      </c>
      <c r="H190" s="86">
        <f t="shared" si="10"/>
        <v>91095.731999999989</v>
      </c>
    </row>
    <row r="191" spans="1:8" s="83" customFormat="1" ht="30" x14ac:dyDescent="0.25">
      <c r="A191" s="81">
        <f t="shared" si="11"/>
        <v>188</v>
      </c>
      <c r="B191" s="65" t="s">
        <v>215</v>
      </c>
      <c r="C191" s="52" t="s">
        <v>268</v>
      </c>
      <c r="D191" s="81" t="s">
        <v>270</v>
      </c>
      <c r="E191" s="82">
        <v>24.13</v>
      </c>
      <c r="F191" s="82">
        <f t="shared" si="9"/>
        <v>259.73532</v>
      </c>
      <c r="G191" s="76">
        <v>350</v>
      </c>
      <c r="H191" s="86">
        <f t="shared" si="10"/>
        <v>90907.361999999994</v>
      </c>
    </row>
    <row r="192" spans="1:8" s="83" customFormat="1" ht="30" x14ac:dyDescent="0.25">
      <c r="A192" s="81">
        <f t="shared" si="11"/>
        <v>189</v>
      </c>
      <c r="B192" s="65" t="s">
        <v>212</v>
      </c>
      <c r="C192" s="52" t="s">
        <v>268</v>
      </c>
      <c r="D192" s="81" t="s">
        <v>270</v>
      </c>
      <c r="E192" s="82">
        <v>44.09</v>
      </c>
      <c r="F192" s="82">
        <f t="shared" si="9"/>
        <v>474.58476000000002</v>
      </c>
      <c r="G192" s="76">
        <v>350</v>
      </c>
      <c r="H192" s="86">
        <f t="shared" si="10"/>
        <v>166104.666</v>
      </c>
    </row>
    <row r="193" spans="1:13" s="83" customFormat="1" ht="30" x14ac:dyDescent="0.25">
      <c r="A193" s="81">
        <f t="shared" si="11"/>
        <v>190</v>
      </c>
      <c r="B193" s="65" t="s">
        <v>216</v>
      </c>
      <c r="C193" s="52" t="s">
        <v>268</v>
      </c>
      <c r="D193" s="81" t="s">
        <v>270</v>
      </c>
      <c r="E193" s="82">
        <v>27.53</v>
      </c>
      <c r="F193" s="82">
        <f t="shared" si="9"/>
        <v>296.33292</v>
      </c>
      <c r="G193" s="76">
        <v>350</v>
      </c>
      <c r="H193" s="86">
        <f t="shared" si="10"/>
        <v>103716.522</v>
      </c>
    </row>
    <row r="194" spans="1:13" s="83" customFormat="1" ht="30" x14ac:dyDescent="0.25">
      <c r="A194" s="81">
        <f t="shared" si="11"/>
        <v>191</v>
      </c>
      <c r="B194" s="65" t="s">
        <v>217</v>
      </c>
      <c r="C194" s="52" t="s">
        <v>268</v>
      </c>
      <c r="D194" s="81" t="s">
        <v>270</v>
      </c>
      <c r="E194" s="82">
        <v>348.41</v>
      </c>
      <c r="F194" s="82">
        <f t="shared" si="9"/>
        <v>3750.2852400000002</v>
      </c>
      <c r="G194" s="76">
        <f>700-150</f>
        <v>550</v>
      </c>
      <c r="H194" s="86">
        <f t="shared" si="10"/>
        <v>2062656.882</v>
      </c>
    </row>
    <row r="195" spans="1:13" s="83" customFormat="1" ht="30" x14ac:dyDescent="0.25">
      <c r="A195" s="81">
        <f t="shared" si="11"/>
        <v>192</v>
      </c>
      <c r="B195" s="65" t="s">
        <v>218</v>
      </c>
      <c r="C195" s="52" t="s">
        <v>268</v>
      </c>
      <c r="D195" s="81" t="s">
        <v>270</v>
      </c>
      <c r="E195" s="82">
        <v>124.67</v>
      </c>
      <c r="F195" s="82">
        <f t="shared" si="9"/>
        <v>1341.9478799999999</v>
      </c>
      <c r="G195" s="76">
        <f>650-150</f>
        <v>500</v>
      </c>
      <c r="H195" s="86">
        <f t="shared" si="10"/>
        <v>670973.93999999994</v>
      </c>
    </row>
    <row r="196" spans="1:13" s="83" customFormat="1" ht="30" x14ac:dyDescent="0.25">
      <c r="A196" s="81">
        <f t="shared" si="11"/>
        <v>193</v>
      </c>
      <c r="B196" s="65" t="s">
        <v>219</v>
      </c>
      <c r="C196" s="52" t="s">
        <v>268</v>
      </c>
      <c r="D196" s="81" t="s">
        <v>270</v>
      </c>
      <c r="E196" s="82">
        <v>31.07</v>
      </c>
      <c r="F196" s="82">
        <f t="shared" ref="F196:F208" si="15">E196*10.764</f>
        <v>334.43747999999999</v>
      </c>
      <c r="G196" s="76">
        <v>350</v>
      </c>
      <c r="H196" s="86">
        <f t="shared" ref="H196:H208" si="16">G196*F196</f>
        <v>117053.118</v>
      </c>
    </row>
    <row r="197" spans="1:13" s="83" customFormat="1" ht="30" x14ac:dyDescent="0.25">
      <c r="A197" s="81">
        <f t="shared" si="11"/>
        <v>194</v>
      </c>
      <c r="B197" s="65" t="s">
        <v>220</v>
      </c>
      <c r="C197" s="52" t="s">
        <v>268</v>
      </c>
      <c r="D197" s="81" t="s">
        <v>270</v>
      </c>
      <c r="E197" s="82">
        <v>5.01</v>
      </c>
      <c r="F197" s="82">
        <f t="shared" si="15"/>
        <v>53.927639999999997</v>
      </c>
      <c r="G197" s="76">
        <v>275</v>
      </c>
      <c r="H197" s="86">
        <f t="shared" si="16"/>
        <v>14830.100999999999</v>
      </c>
    </row>
    <row r="198" spans="1:13" s="83" customFormat="1" ht="30" x14ac:dyDescent="0.25">
      <c r="A198" s="81">
        <f t="shared" ref="A198:A208" si="17">A197+1</f>
        <v>195</v>
      </c>
      <c r="B198" s="65" t="s">
        <v>221</v>
      </c>
      <c r="C198" s="52" t="s">
        <v>268</v>
      </c>
      <c r="D198" s="81" t="s">
        <v>270</v>
      </c>
      <c r="E198" s="82">
        <v>2.21</v>
      </c>
      <c r="F198" s="82">
        <f t="shared" si="15"/>
        <v>23.788439999999998</v>
      </c>
      <c r="G198" s="76">
        <v>275</v>
      </c>
      <c r="H198" s="86">
        <f t="shared" si="16"/>
        <v>6541.820999999999</v>
      </c>
    </row>
    <row r="199" spans="1:13" s="83" customFormat="1" ht="30" x14ac:dyDescent="0.25">
      <c r="A199" s="81">
        <f t="shared" si="17"/>
        <v>196</v>
      </c>
      <c r="B199" s="65" t="s">
        <v>222</v>
      </c>
      <c r="C199" s="52" t="s">
        <v>268</v>
      </c>
      <c r="D199" s="81" t="s">
        <v>270</v>
      </c>
      <c r="E199" s="82">
        <v>5.01</v>
      </c>
      <c r="F199" s="82">
        <f t="shared" si="15"/>
        <v>53.927639999999997</v>
      </c>
      <c r="G199" s="76">
        <v>275</v>
      </c>
      <c r="H199" s="86">
        <f t="shared" si="16"/>
        <v>14830.100999999999</v>
      </c>
    </row>
    <row r="200" spans="1:13" s="83" customFormat="1" ht="30" x14ac:dyDescent="0.25">
      <c r="A200" s="81">
        <f t="shared" si="17"/>
        <v>197</v>
      </c>
      <c r="B200" s="65" t="s">
        <v>223</v>
      </c>
      <c r="C200" s="52" t="s">
        <v>268</v>
      </c>
      <c r="D200" s="81" t="s">
        <v>270</v>
      </c>
      <c r="E200" s="82">
        <v>670.29</v>
      </c>
      <c r="F200" s="82">
        <f t="shared" si="15"/>
        <v>7215.0015599999988</v>
      </c>
      <c r="G200" s="76">
        <f>700-150</f>
        <v>550</v>
      </c>
      <c r="H200" s="86">
        <f t="shared" si="16"/>
        <v>3968250.8579999995</v>
      </c>
    </row>
    <row r="201" spans="1:13" s="83" customFormat="1" ht="30" x14ac:dyDescent="0.25">
      <c r="A201" s="81">
        <f t="shared" si="17"/>
        <v>198</v>
      </c>
      <c r="B201" s="65" t="s">
        <v>225</v>
      </c>
      <c r="C201" s="65" t="s">
        <v>273</v>
      </c>
      <c r="D201" s="81" t="s">
        <v>270</v>
      </c>
      <c r="E201" s="82">
        <v>274.51</v>
      </c>
      <c r="F201" s="82">
        <f t="shared" si="15"/>
        <v>2954.8256399999996</v>
      </c>
      <c r="G201" s="76">
        <f>700-150</f>
        <v>550</v>
      </c>
      <c r="H201" s="86">
        <f t="shared" si="16"/>
        <v>1625154.1019999997</v>
      </c>
    </row>
    <row r="202" spans="1:13" s="83" customFormat="1" ht="30" x14ac:dyDescent="0.25">
      <c r="A202" s="81">
        <f t="shared" si="17"/>
        <v>199</v>
      </c>
      <c r="B202" s="65" t="s">
        <v>226</v>
      </c>
      <c r="C202" s="65" t="s">
        <v>273</v>
      </c>
      <c r="D202" s="81" t="s">
        <v>270</v>
      </c>
      <c r="E202" s="82">
        <v>6.8</v>
      </c>
      <c r="F202" s="82">
        <f t="shared" si="15"/>
        <v>73.1952</v>
      </c>
      <c r="G202" s="76">
        <f>550-100</f>
        <v>450</v>
      </c>
      <c r="H202" s="86">
        <f t="shared" si="16"/>
        <v>32937.839999999997</v>
      </c>
    </row>
    <row r="203" spans="1:13" s="83" customFormat="1" ht="30" x14ac:dyDescent="0.25">
      <c r="A203" s="81">
        <f t="shared" si="17"/>
        <v>200</v>
      </c>
      <c r="B203" s="65" t="s">
        <v>227</v>
      </c>
      <c r="C203" s="52" t="s">
        <v>268</v>
      </c>
      <c r="D203" s="81" t="s">
        <v>270</v>
      </c>
      <c r="E203" s="82">
        <v>75.819999999999993</v>
      </c>
      <c r="F203" s="82">
        <f t="shared" si="15"/>
        <v>816.1264799999999</v>
      </c>
      <c r="G203" s="76">
        <v>450</v>
      </c>
      <c r="H203" s="86">
        <f t="shared" si="16"/>
        <v>367256.91599999997</v>
      </c>
    </row>
    <row r="204" spans="1:13" s="83" customFormat="1" ht="30" x14ac:dyDescent="0.25">
      <c r="A204" s="81">
        <f t="shared" si="17"/>
        <v>201</v>
      </c>
      <c r="B204" s="65" t="s">
        <v>228</v>
      </c>
      <c r="C204" s="52" t="s">
        <v>268</v>
      </c>
      <c r="D204" s="81" t="s">
        <v>270</v>
      </c>
      <c r="E204" s="82">
        <v>24</v>
      </c>
      <c r="F204" s="82">
        <f t="shared" si="15"/>
        <v>258.33600000000001</v>
      </c>
      <c r="G204" s="76">
        <v>300</v>
      </c>
      <c r="H204" s="86">
        <f t="shared" si="16"/>
        <v>77500.800000000003</v>
      </c>
    </row>
    <row r="205" spans="1:13" s="83" customFormat="1" ht="30" x14ac:dyDescent="0.25">
      <c r="A205" s="81">
        <f t="shared" si="17"/>
        <v>202</v>
      </c>
      <c r="B205" s="65" t="s">
        <v>229</v>
      </c>
      <c r="C205" s="52" t="s">
        <v>268</v>
      </c>
      <c r="D205" s="81" t="s">
        <v>270</v>
      </c>
      <c r="E205" s="82">
        <v>36.299999999999997</v>
      </c>
      <c r="F205" s="82">
        <f t="shared" si="15"/>
        <v>390.73319999999995</v>
      </c>
      <c r="G205" s="76">
        <v>350</v>
      </c>
      <c r="H205" s="86">
        <f t="shared" si="16"/>
        <v>136756.62</v>
      </c>
    </row>
    <row r="206" spans="1:13" s="83" customFormat="1" ht="30" x14ac:dyDescent="0.25">
      <c r="A206" s="81">
        <f t="shared" si="17"/>
        <v>203</v>
      </c>
      <c r="B206" s="65" t="s">
        <v>230</v>
      </c>
      <c r="C206" s="52" t="s">
        <v>268</v>
      </c>
      <c r="D206" s="81" t="s">
        <v>270</v>
      </c>
      <c r="E206" s="82">
        <v>63.49</v>
      </c>
      <c r="F206" s="82">
        <f t="shared" si="15"/>
        <v>683.40635999999995</v>
      </c>
      <c r="G206" s="76">
        <v>400</v>
      </c>
      <c r="H206" s="86">
        <f t="shared" si="16"/>
        <v>273362.54399999999</v>
      </c>
      <c r="K206" s="83">
        <f>216590*10500</f>
        <v>2274195000</v>
      </c>
      <c r="L206" s="104">
        <f>H209</f>
        <v>1274208663.6629987</v>
      </c>
      <c r="M206" s="104">
        <f>L206+K206</f>
        <v>3548403663.6629987</v>
      </c>
    </row>
    <row r="207" spans="1:13" s="83" customFormat="1" ht="30" x14ac:dyDescent="0.25">
      <c r="A207" s="81">
        <f t="shared" si="17"/>
        <v>204</v>
      </c>
      <c r="B207" s="65" t="s">
        <v>231</v>
      </c>
      <c r="C207" s="52" t="s">
        <v>268</v>
      </c>
      <c r="D207" s="81" t="s">
        <v>270</v>
      </c>
      <c r="E207" s="82">
        <v>2.8</v>
      </c>
      <c r="F207" s="82">
        <f t="shared" si="15"/>
        <v>30.139199999999995</v>
      </c>
      <c r="G207" s="76">
        <v>275</v>
      </c>
      <c r="H207" s="86">
        <f t="shared" si="16"/>
        <v>8288.2799999999988</v>
      </c>
      <c r="K207" s="102">
        <f>H209/F209</f>
        <v>1021.4548570261944</v>
      </c>
      <c r="M207" s="102">
        <f>M206*0.8</f>
        <v>2838722930.9303989</v>
      </c>
    </row>
    <row r="208" spans="1:13" x14ac:dyDescent="0.25">
      <c r="A208" s="81">
        <f t="shared" si="17"/>
        <v>205</v>
      </c>
      <c r="B208" s="65" t="s">
        <v>251</v>
      </c>
      <c r="C208" s="81"/>
      <c r="D208" s="81" t="s">
        <v>270</v>
      </c>
      <c r="E208" s="82">
        <v>8457.69</v>
      </c>
      <c r="F208" s="82">
        <f t="shared" si="15"/>
        <v>91038.575159999993</v>
      </c>
      <c r="G208" s="76">
        <v>250</v>
      </c>
      <c r="H208" s="86">
        <f t="shared" si="16"/>
        <v>22759643.789999999</v>
      </c>
      <c r="M208" s="102">
        <f>M206*0.7</f>
        <v>2483882564.5640988</v>
      </c>
    </row>
    <row r="209" spans="1:12" x14ac:dyDescent="0.25">
      <c r="A209" s="47"/>
      <c r="B209" s="103" t="s">
        <v>306</v>
      </c>
      <c r="C209" s="96"/>
      <c r="D209" s="96"/>
      <c r="E209" s="97">
        <f>SUM(E4:E208)</f>
        <v>115890.46000000008</v>
      </c>
      <c r="F209" s="97">
        <f>SUM(F4:F208)</f>
        <v>1247444.9114399997</v>
      </c>
      <c r="G209" s="81"/>
      <c r="H209" s="98">
        <f>SUM(H4:H208)</f>
        <v>1274208663.6629987</v>
      </c>
      <c r="J209" s="102"/>
    </row>
    <row r="210" spans="1:12" x14ac:dyDescent="0.25">
      <c r="A210" s="105" t="s">
        <v>275</v>
      </c>
      <c r="B210" s="105"/>
      <c r="C210" s="105"/>
      <c r="D210" s="105"/>
      <c r="E210" s="105"/>
      <c r="F210" s="105"/>
      <c r="G210" s="105"/>
      <c r="H210" s="105"/>
    </row>
    <row r="211" spans="1:12" x14ac:dyDescent="0.25">
      <c r="A211" s="105" t="s">
        <v>282</v>
      </c>
      <c r="B211" s="105"/>
      <c r="C211" s="105"/>
      <c r="D211" s="105"/>
      <c r="E211" s="105"/>
      <c r="F211" s="105"/>
      <c r="G211" s="105"/>
      <c r="H211" s="105"/>
    </row>
    <row r="212" spans="1:12" ht="30" customHeight="1" x14ac:dyDescent="0.25">
      <c r="A212" s="106" t="s">
        <v>280</v>
      </c>
      <c r="B212" s="106"/>
      <c r="C212" s="106"/>
      <c r="D212" s="106"/>
      <c r="E212" s="106"/>
      <c r="F212" s="106"/>
      <c r="G212" s="106"/>
      <c r="H212" s="106"/>
      <c r="J212" s="97"/>
      <c r="K212" s="102"/>
      <c r="L212" s="102"/>
    </row>
    <row r="213" spans="1:12" ht="30.75" customHeight="1" x14ac:dyDescent="0.25">
      <c r="A213" s="106" t="s">
        <v>278</v>
      </c>
      <c r="B213" s="106"/>
      <c r="C213" s="106"/>
      <c r="D213" s="106"/>
      <c r="E213" s="106"/>
      <c r="F213" s="106"/>
      <c r="G213" s="106"/>
      <c r="H213" s="106"/>
    </row>
    <row r="214" spans="1:12" x14ac:dyDescent="0.25">
      <c r="A214" s="105" t="s">
        <v>277</v>
      </c>
      <c r="B214" s="105"/>
      <c r="C214" s="105"/>
      <c r="D214" s="105"/>
      <c r="E214" s="105"/>
      <c r="F214" s="105"/>
      <c r="G214" s="105"/>
      <c r="H214" s="105"/>
    </row>
    <row r="215" spans="1:12" x14ac:dyDescent="0.25">
      <c r="A215" s="105" t="s">
        <v>279</v>
      </c>
      <c r="B215" s="105"/>
      <c r="C215" s="105"/>
      <c r="D215" s="105"/>
      <c r="E215" s="105"/>
      <c r="F215" s="105"/>
      <c r="G215" s="105"/>
      <c r="H215" s="105"/>
    </row>
    <row r="216" spans="1:12" ht="30" customHeight="1" x14ac:dyDescent="0.25">
      <c r="A216" s="111" t="s">
        <v>291</v>
      </c>
      <c r="B216" s="111"/>
      <c r="C216" s="111"/>
      <c r="D216" s="111"/>
      <c r="E216" s="111"/>
      <c r="F216" s="111"/>
      <c r="G216" s="111"/>
      <c r="H216" s="111"/>
    </row>
    <row r="217" spans="1:12" ht="48" customHeight="1" x14ac:dyDescent="0.25">
      <c r="A217" s="111" t="s">
        <v>305</v>
      </c>
      <c r="B217" s="111"/>
      <c r="C217" s="111"/>
      <c r="D217" s="111"/>
      <c r="E217" s="111"/>
      <c r="F217" s="111"/>
      <c r="G217" s="111"/>
      <c r="H217" s="111"/>
    </row>
  </sheetData>
  <autoFilter ref="A3:H216"/>
  <mergeCells count="9">
    <mergeCell ref="A217:H217"/>
    <mergeCell ref="A216:H216"/>
    <mergeCell ref="A215:H215"/>
    <mergeCell ref="A2:H2"/>
    <mergeCell ref="A210:H210"/>
    <mergeCell ref="A211:H211"/>
    <mergeCell ref="A212:H212"/>
    <mergeCell ref="A213:H213"/>
    <mergeCell ref="A214:H21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5"/>
  <sheetViews>
    <sheetView topLeftCell="A199" workbookViewId="0">
      <selection activeCell="K12" sqref="K12"/>
    </sheetView>
  </sheetViews>
  <sheetFormatPr defaultRowHeight="15" x14ac:dyDescent="0.25"/>
  <cols>
    <col min="1" max="1" width="9.140625" style="46"/>
    <col min="2" max="2" width="28" style="66" customWidth="1"/>
    <col min="3" max="3" width="33.28515625" style="46" customWidth="1"/>
    <col min="4" max="4" width="15" style="46" bestFit="1" customWidth="1"/>
    <col min="5" max="5" width="13.140625" style="55" bestFit="1" customWidth="1"/>
    <col min="6" max="6" width="10.28515625" style="46" bestFit="1" customWidth="1"/>
    <col min="7" max="7" width="12.7109375" style="46" hidden="1" customWidth="1"/>
    <col min="8" max="8" width="18.5703125" style="46" hidden="1" customWidth="1"/>
    <col min="12" max="12" width="10" bestFit="1" customWidth="1"/>
  </cols>
  <sheetData>
    <row r="2" spans="1:8" x14ac:dyDescent="0.25">
      <c r="A2" s="107" t="s">
        <v>284</v>
      </c>
      <c r="B2" s="108"/>
      <c r="C2" s="108"/>
      <c r="D2" s="109"/>
      <c r="E2" s="109"/>
      <c r="F2" s="109"/>
      <c r="G2" s="109"/>
      <c r="H2" s="110"/>
    </row>
    <row r="3" spans="1:8" s="2" customFormat="1" x14ac:dyDescent="0.25">
      <c r="A3" s="42" t="s">
        <v>1</v>
      </c>
      <c r="B3" s="67" t="s">
        <v>2</v>
      </c>
      <c r="C3" s="42" t="s">
        <v>3</v>
      </c>
      <c r="D3" s="42" t="s">
        <v>269</v>
      </c>
      <c r="E3" s="43" t="s">
        <v>265</v>
      </c>
      <c r="F3" s="42" t="s">
        <v>266</v>
      </c>
      <c r="G3" s="42" t="s">
        <v>267</v>
      </c>
      <c r="H3" s="44" t="s">
        <v>263</v>
      </c>
    </row>
    <row r="4" spans="1:8" s="83" customFormat="1" ht="30" x14ac:dyDescent="0.25">
      <c r="A4" s="81">
        <v>1</v>
      </c>
      <c r="B4" s="70" t="s">
        <v>10</v>
      </c>
      <c r="C4" s="65" t="s">
        <v>268</v>
      </c>
      <c r="D4" s="81" t="s">
        <v>270</v>
      </c>
      <c r="E4" s="82">
        <v>2557.14</v>
      </c>
      <c r="F4" s="82">
        <f t="shared" ref="F4:F67" si="0">E4*10.764</f>
        <v>27525.054959999998</v>
      </c>
      <c r="G4" s="76">
        <v>1400</v>
      </c>
      <c r="H4" s="86">
        <f>G4*F4</f>
        <v>38535076.943999998</v>
      </c>
    </row>
    <row r="5" spans="1:8" s="83" customFormat="1" ht="30" x14ac:dyDescent="0.25">
      <c r="A5" s="81">
        <v>2</v>
      </c>
      <c r="B5" s="70" t="s">
        <v>11</v>
      </c>
      <c r="C5" s="65" t="s">
        <v>268</v>
      </c>
      <c r="D5" s="81" t="s">
        <v>270</v>
      </c>
      <c r="E5" s="82">
        <v>7656.82</v>
      </c>
      <c r="F5" s="82">
        <f t="shared" si="0"/>
        <v>82418.010479999997</v>
      </c>
      <c r="G5" s="76">
        <v>1400</v>
      </c>
      <c r="H5" s="86">
        <f t="shared" ref="H5:H68" si="1">G5*F5</f>
        <v>115385214.67199999</v>
      </c>
    </row>
    <row r="6" spans="1:8" s="83" customFormat="1" ht="30" x14ac:dyDescent="0.25">
      <c r="A6" s="81">
        <v>3</v>
      </c>
      <c r="B6" s="70" t="s">
        <v>12</v>
      </c>
      <c r="C6" s="65" t="s">
        <v>268</v>
      </c>
      <c r="D6" s="81" t="s">
        <v>270</v>
      </c>
      <c r="E6" s="82">
        <v>5009.07</v>
      </c>
      <c r="F6" s="82">
        <f t="shared" si="0"/>
        <v>53917.629479999996</v>
      </c>
      <c r="G6" s="76">
        <v>1400</v>
      </c>
      <c r="H6" s="86">
        <f t="shared" si="1"/>
        <v>75484681.272</v>
      </c>
    </row>
    <row r="7" spans="1:8" s="83" customFormat="1" ht="30" x14ac:dyDescent="0.25">
      <c r="A7" s="81">
        <v>4</v>
      </c>
      <c r="B7" s="70" t="s">
        <v>13</v>
      </c>
      <c r="C7" s="65" t="s">
        <v>268</v>
      </c>
      <c r="D7" s="81" t="s">
        <v>270</v>
      </c>
      <c r="E7" s="82">
        <v>4220.37</v>
      </c>
      <c r="F7" s="82">
        <f t="shared" si="0"/>
        <v>45428.062679999995</v>
      </c>
      <c r="G7" s="76">
        <v>1400</v>
      </c>
      <c r="H7" s="86">
        <f t="shared" si="1"/>
        <v>63599287.751999997</v>
      </c>
    </row>
    <row r="8" spans="1:8" s="83" customFormat="1" ht="30" x14ac:dyDescent="0.25">
      <c r="A8" s="81">
        <v>5</v>
      </c>
      <c r="B8" s="70" t="s">
        <v>14</v>
      </c>
      <c r="C8" s="65" t="s">
        <v>268</v>
      </c>
      <c r="D8" s="81" t="s">
        <v>270</v>
      </c>
      <c r="E8" s="82">
        <v>1935.7</v>
      </c>
      <c r="F8" s="82">
        <f t="shared" si="0"/>
        <v>20835.874799999998</v>
      </c>
      <c r="G8" s="76">
        <v>1400</v>
      </c>
      <c r="H8" s="86">
        <f t="shared" si="1"/>
        <v>29170224.719999995</v>
      </c>
    </row>
    <row r="9" spans="1:8" s="83" customFormat="1" ht="30" x14ac:dyDescent="0.25">
      <c r="A9" s="81">
        <v>6</v>
      </c>
      <c r="B9" s="70" t="s">
        <v>15</v>
      </c>
      <c r="C9" s="65" t="s">
        <v>268</v>
      </c>
      <c r="D9" s="81" t="s">
        <v>270</v>
      </c>
      <c r="E9" s="82">
        <v>6470.3</v>
      </c>
      <c r="F9" s="82">
        <f t="shared" si="0"/>
        <v>69646.309200000003</v>
      </c>
      <c r="G9" s="76">
        <v>1400</v>
      </c>
      <c r="H9" s="86">
        <f t="shared" si="1"/>
        <v>97504832.88000001</v>
      </c>
    </row>
    <row r="10" spans="1:8" s="83" customFormat="1" ht="30" x14ac:dyDescent="0.25">
      <c r="A10" s="81">
        <v>7</v>
      </c>
      <c r="B10" s="70" t="s">
        <v>16</v>
      </c>
      <c r="C10" s="65" t="s">
        <v>268</v>
      </c>
      <c r="D10" s="81" t="s">
        <v>270</v>
      </c>
      <c r="E10" s="82">
        <v>4882.21</v>
      </c>
      <c r="F10" s="82">
        <f t="shared" si="0"/>
        <v>52552.108439999996</v>
      </c>
      <c r="G10" s="76">
        <v>1400</v>
      </c>
      <c r="H10" s="86">
        <f t="shared" si="1"/>
        <v>73572951.816</v>
      </c>
    </row>
    <row r="11" spans="1:8" s="83" customFormat="1" ht="30" x14ac:dyDescent="0.25">
      <c r="A11" s="81">
        <v>8</v>
      </c>
      <c r="B11" s="70" t="s">
        <v>17</v>
      </c>
      <c r="C11" s="65" t="s">
        <v>273</v>
      </c>
      <c r="D11" s="81" t="s">
        <v>270</v>
      </c>
      <c r="E11" s="82">
        <v>15.49</v>
      </c>
      <c r="F11" s="82">
        <f t="shared" si="0"/>
        <v>166.73435999999998</v>
      </c>
      <c r="G11" s="76">
        <v>1000</v>
      </c>
      <c r="H11" s="86">
        <f t="shared" si="1"/>
        <v>166734.35999999999</v>
      </c>
    </row>
    <row r="12" spans="1:8" s="83" customFormat="1" ht="30" x14ac:dyDescent="0.25">
      <c r="A12" s="81">
        <v>9</v>
      </c>
      <c r="B12" s="70" t="s">
        <v>20</v>
      </c>
      <c r="C12" s="65" t="s">
        <v>273</v>
      </c>
      <c r="D12" s="81" t="s">
        <v>270</v>
      </c>
      <c r="E12" s="82">
        <v>565.45000000000005</v>
      </c>
      <c r="F12" s="82">
        <f t="shared" si="0"/>
        <v>6086.5038000000004</v>
      </c>
      <c r="G12" s="76">
        <v>800</v>
      </c>
      <c r="H12" s="86">
        <f t="shared" si="1"/>
        <v>4869203.04</v>
      </c>
    </row>
    <row r="13" spans="1:8" s="83" customFormat="1" ht="30" x14ac:dyDescent="0.25">
      <c r="A13" s="81">
        <v>10</v>
      </c>
      <c r="B13" s="70" t="s">
        <v>21</v>
      </c>
      <c r="C13" s="65" t="s">
        <v>273</v>
      </c>
      <c r="D13" s="81" t="s">
        <v>270</v>
      </c>
      <c r="E13" s="82">
        <v>32.299999999999997</v>
      </c>
      <c r="F13" s="82">
        <f t="shared" si="0"/>
        <v>347.67719999999997</v>
      </c>
      <c r="G13" s="76">
        <v>800</v>
      </c>
      <c r="H13" s="86">
        <f t="shared" si="1"/>
        <v>278141.75999999995</v>
      </c>
    </row>
    <row r="14" spans="1:8" s="83" customFormat="1" ht="30" x14ac:dyDescent="0.25">
      <c r="A14" s="81">
        <v>11</v>
      </c>
      <c r="B14" s="70" t="s">
        <v>22</v>
      </c>
      <c r="C14" s="65" t="s">
        <v>273</v>
      </c>
      <c r="D14" s="81" t="s">
        <v>270</v>
      </c>
      <c r="E14" s="82">
        <v>2335.52</v>
      </c>
      <c r="F14" s="82">
        <f t="shared" si="0"/>
        <v>25139.537279999997</v>
      </c>
      <c r="G14" s="76">
        <v>800</v>
      </c>
      <c r="H14" s="86">
        <f t="shared" si="1"/>
        <v>20111629.823999997</v>
      </c>
    </row>
    <row r="15" spans="1:8" s="89" customFormat="1" ht="30" x14ac:dyDescent="0.25">
      <c r="A15" s="81">
        <v>12</v>
      </c>
      <c r="B15" s="87" t="s">
        <v>23</v>
      </c>
      <c r="C15" s="52" t="s">
        <v>268</v>
      </c>
      <c r="D15" s="81" t="s">
        <v>270</v>
      </c>
      <c r="E15" s="88">
        <v>452.87</v>
      </c>
      <c r="F15" s="88">
        <f t="shared" si="0"/>
        <v>4874.6926800000001</v>
      </c>
      <c r="G15" s="76">
        <v>800</v>
      </c>
      <c r="H15" s="86">
        <f t="shared" si="1"/>
        <v>3899754.1440000003</v>
      </c>
    </row>
    <row r="16" spans="1:8" s="83" customFormat="1" ht="30" x14ac:dyDescent="0.25">
      <c r="A16" s="81">
        <v>13</v>
      </c>
      <c r="B16" s="70" t="s">
        <v>24</v>
      </c>
      <c r="C16" s="52" t="s">
        <v>268</v>
      </c>
      <c r="D16" s="81" t="s">
        <v>270</v>
      </c>
      <c r="E16" s="82">
        <v>280.85000000000002</v>
      </c>
      <c r="F16" s="82">
        <f t="shared" si="0"/>
        <v>3023.0693999999999</v>
      </c>
      <c r="G16" s="76">
        <v>1200</v>
      </c>
      <c r="H16" s="86">
        <f t="shared" si="1"/>
        <v>3627683.28</v>
      </c>
    </row>
    <row r="17" spans="1:8" s="83" customFormat="1" ht="30" x14ac:dyDescent="0.25">
      <c r="A17" s="81">
        <v>14</v>
      </c>
      <c r="B17" s="70" t="s">
        <v>25</v>
      </c>
      <c r="C17" s="52" t="s">
        <v>268</v>
      </c>
      <c r="D17" s="81" t="s">
        <v>270</v>
      </c>
      <c r="E17" s="82">
        <v>173.59</v>
      </c>
      <c r="F17" s="82">
        <f t="shared" si="0"/>
        <v>1868.5227599999998</v>
      </c>
      <c r="G17" s="76">
        <v>1200</v>
      </c>
      <c r="H17" s="86">
        <f t="shared" si="1"/>
        <v>2242227.3119999999</v>
      </c>
    </row>
    <row r="18" spans="1:8" s="83" customFormat="1" ht="30" x14ac:dyDescent="0.25">
      <c r="A18" s="81">
        <v>15</v>
      </c>
      <c r="B18" s="70" t="s">
        <v>26</v>
      </c>
      <c r="C18" s="52" t="s">
        <v>268</v>
      </c>
      <c r="D18" s="81" t="s">
        <v>270</v>
      </c>
      <c r="E18" s="82">
        <v>2384.79</v>
      </c>
      <c r="F18" s="82">
        <f t="shared" si="0"/>
        <v>25669.879559999998</v>
      </c>
      <c r="G18" s="76">
        <v>1200</v>
      </c>
      <c r="H18" s="86">
        <f t="shared" si="1"/>
        <v>30803855.471999995</v>
      </c>
    </row>
    <row r="19" spans="1:8" s="83" customFormat="1" ht="30" x14ac:dyDescent="0.25">
      <c r="A19" s="81">
        <v>16</v>
      </c>
      <c r="B19" s="70" t="s">
        <v>27</v>
      </c>
      <c r="C19" s="52" t="s">
        <v>268</v>
      </c>
      <c r="D19" s="81" t="s">
        <v>270</v>
      </c>
      <c r="E19" s="82">
        <v>2498.8200000000002</v>
      </c>
      <c r="F19" s="82">
        <f t="shared" si="0"/>
        <v>26897.298480000001</v>
      </c>
      <c r="G19" s="76">
        <v>1200</v>
      </c>
      <c r="H19" s="86">
        <f t="shared" si="1"/>
        <v>32276758.176000003</v>
      </c>
    </row>
    <row r="20" spans="1:8" s="83" customFormat="1" ht="30" x14ac:dyDescent="0.25">
      <c r="A20" s="81">
        <v>17</v>
      </c>
      <c r="B20" s="70" t="s">
        <v>28</v>
      </c>
      <c r="C20" s="65" t="s">
        <v>268</v>
      </c>
      <c r="D20" s="81" t="s">
        <v>270</v>
      </c>
      <c r="E20" s="82">
        <v>976.03</v>
      </c>
      <c r="F20" s="82">
        <f t="shared" si="0"/>
        <v>10505.986919999999</v>
      </c>
      <c r="G20" s="76">
        <v>1200</v>
      </c>
      <c r="H20" s="86">
        <f t="shared" si="1"/>
        <v>12607184.304</v>
      </c>
    </row>
    <row r="21" spans="1:8" s="83" customFormat="1" ht="30" x14ac:dyDescent="0.25">
      <c r="A21" s="81">
        <v>18</v>
      </c>
      <c r="B21" s="70" t="s">
        <v>29</v>
      </c>
      <c r="C21" s="52" t="s">
        <v>268</v>
      </c>
      <c r="D21" s="81" t="s">
        <v>270</v>
      </c>
      <c r="E21" s="82">
        <v>3774.13</v>
      </c>
      <c r="F21" s="82">
        <f t="shared" si="0"/>
        <v>40624.73532</v>
      </c>
      <c r="G21" s="76">
        <v>1200</v>
      </c>
      <c r="H21" s="86">
        <f t="shared" si="1"/>
        <v>48749682.384000003</v>
      </c>
    </row>
    <row r="22" spans="1:8" s="83" customFormat="1" ht="30" x14ac:dyDescent="0.25">
      <c r="A22" s="81">
        <v>19</v>
      </c>
      <c r="B22" s="70" t="s">
        <v>30</v>
      </c>
      <c r="C22" s="52" t="s">
        <v>268</v>
      </c>
      <c r="D22" s="81" t="s">
        <v>270</v>
      </c>
      <c r="E22" s="82">
        <v>994.21</v>
      </c>
      <c r="F22" s="82">
        <f t="shared" si="0"/>
        <v>10701.676439999999</v>
      </c>
      <c r="G22" s="76">
        <v>1200</v>
      </c>
      <c r="H22" s="86">
        <f t="shared" si="1"/>
        <v>12842011.727999998</v>
      </c>
    </row>
    <row r="23" spans="1:8" s="83" customFormat="1" ht="30" x14ac:dyDescent="0.25">
      <c r="A23" s="81">
        <v>20</v>
      </c>
      <c r="B23" s="70" t="s">
        <v>31</v>
      </c>
      <c r="C23" s="52" t="s">
        <v>268</v>
      </c>
      <c r="D23" s="81" t="s">
        <v>270</v>
      </c>
      <c r="E23" s="82">
        <v>47.37</v>
      </c>
      <c r="F23" s="82">
        <f t="shared" si="0"/>
        <v>509.89067999999992</v>
      </c>
      <c r="G23" s="76">
        <v>1200</v>
      </c>
      <c r="H23" s="86">
        <f t="shared" si="1"/>
        <v>611868.81599999988</v>
      </c>
    </row>
    <row r="24" spans="1:8" s="83" customFormat="1" ht="30" x14ac:dyDescent="0.25">
      <c r="A24" s="81">
        <v>21</v>
      </c>
      <c r="B24" s="70" t="s">
        <v>32</v>
      </c>
      <c r="C24" s="65" t="s">
        <v>268</v>
      </c>
      <c r="D24" s="81" t="s">
        <v>270</v>
      </c>
      <c r="E24" s="82">
        <v>2712.13</v>
      </c>
      <c r="F24" s="82">
        <f t="shared" si="0"/>
        <v>29193.367320000001</v>
      </c>
      <c r="G24" s="76">
        <v>1200</v>
      </c>
      <c r="H24" s="86">
        <f t="shared" si="1"/>
        <v>35032040.784000002</v>
      </c>
    </row>
    <row r="25" spans="1:8" s="83" customFormat="1" ht="30" x14ac:dyDescent="0.25">
      <c r="A25" s="81">
        <v>22</v>
      </c>
      <c r="B25" s="70" t="s">
        <v>33</v>
      </c>
      <c r="C25" s="65" t="s">
        <v>268</v>
      </c>
      <c r="D25" s="81" t="s">
        <v>270</v>
      </c>
      <c r="E25" s="82">
        <v>1693.52</v>
      </c>
      <c r="F25" s="82">
        <f t="shared" si="0"/>
        <v>18229.049279999999</v>
      </c>
      <c r="G25" s="76">
        <v>1200</v>
      </c>
      <c r="H25" s="86">
        <f t="shared" si="1"/>
        <v>21874859.136</v>
      </c>
    </row>
    <row r="26" spans="1:8" s="83" customFormat="1" ht="30" x14ac:dyDescent="0.25">
      <c r="A26" s="81">
        <v>23</v>
      </c>
      <c r="B26" s="70" t="s">
        <v>34</v>
      </c>
      <c r="C26" s="65" t="s">
        <v>268</v>
      </c>
      <c r="D26" s="81" t="s">
        <v>270</v>
      </c>
      <c r="E26" s="82">
        <v>2306.39</v>
      </c>
      <c r="F26" s="82">
        <f t="shared" si="0"/>
        <v>24825.981959999997</v>
      </c>
      <c r="G26" s="76">
        <v>1200</v>
      </c>
      <c r="H26" s="86">
        <f t="shared" si="1"/>
        <v>29791178.351999998</v>
      </c>
    </row>
    <row r="27" spans="1:8" s="83" customFormat="1" ht="30" x14ac:dyDescent="0.25">
      <c r="A27" s="81">
        <v>24</v>
      </c>
      <c r="B27" s="70" t="s">
        <v>35</v>
      </c>
      <c r="C27" s="65" t="s">
        <v>268</v>
      </c>
      <c r="D27" s="81" t="s">
        <v>270</v>
      </c>
      <c r="E27" s="82">
        <v>5975.53</v>
      </c>
      <c r="F27" s="82">
        <f t="shared" si="0"/>
        <v>64320.604919999991</v>
      </c>
      <c r="G27" s="76">
        <v>1200</v>
      </c>
      <c r="H27" s="86">
        <f t="shared" si="1"/>
        <v>77184725.903999984</v>
      </c>
    </row>
    <row r="28" spans="1:8" s="83" customFormat="1" ht="30" x14ac:dyDescent="0.25">
      <c r="A28" s="81">
        <v>25</v>
      </c>
      <c r="B28" s="70" t="s">
        <v>36</v>
      </c>
      <c r="C28" s="52" t="s">
        <v>268</v>
      </c>
      <c r="D28" s="81" t="s">
        <v>270</v>
      </c>
      <c r="E28" s="82">
        <v>233.12</v>
      </c>
      <c r="F28" s="82">
        <f t="shared" si="0"/>
        <v>2509.30368</v>
      </c>
      <c r="G28" s="76">
        <v>1000</v>
      </c>
      <c r="H28" s="86">
        <f t="shared" si="1"/>
        <v>2509303.6800000002</v>
      </c>
    </row>
    <row r="29" spans="1:8" s="83" customFormat="1" ht="30" x14ac:dyDescent="0.25">
      <c r="A29" s="81">
        <v>26</v>
      </c>
      <c r="B29" s="70" t="s">
        <v>37</v>
      </c>
      <c r="C29" s="65" t="s">
        <v>268</v>
      </c>
      <c r="D29" s="81" t="s">
        <v>270</v>
      </c>
      <c r="E29" s="82">
        <v>3097.02</v>
      </c>
      <c r="F29" s="82">
        <f t="shared" si="0"/>
        <v>33336.323279999997</v>
      </c>
      <c r="G29" s="76">
        <v>1100</v>
      </c>
      <c r="H29" s="86">
        <f t="shared" si="1"/>
        <v>36669955.607999995</v>
      </c>
    </row>
    <row r="30" spans="1:8" s="83" customFormat="1" ht="30" x14ac:dyDescent="0.25">
      <c r="A30" s="81">
        <v>27</v>
      </c>
      <c r="B30" s="70" t="s">
        <v>38</v>
      </c>
      <c r="C30" s="65" t="s">
        <v>268</v>
      </c>
      <c r="D30" s="81" t="s">
        <v>270</v>
      </c>
      <c r="E30" s="82">
        <v>937.45</v>
      </c>
      <c r="F30" s="82">
        <f t="shared" si="0"/>
        <v>10090.711799999999</v>
      </c>
      <c r="G30" s="76">
        <v>1100</v>
      </c>
      <c r="H30" s="86">
        <f t="shared" si="1"/>
        <v>11099782.979999999</v>
      </c>
    </row>
    <row r="31" spans="1:8" s="83" customFormat="1" ht="30" x14ac:dyDescent="0.25">
      <c r="A31" s="81">
        <v>28</v>
      </c>
      <c r="B31" s="70" t="s">
        <v>39</v>
      </c>
      <c r="C31" s="65" t="s">
        <v>268</v>
      </c>
      <c r="D31" s="81" t="s">
        <v>270</v>
      </c>
      <c r="E31" s="82">
        <v>3059.64</v>
      </c>
      <c r="F31" s="82">
        <f t="shared" si="0"/>
        <v>32933.964959999998</v>
      </c>
      <c r="G31" s="76">
        <v>1100</v>
      </c>
      <c r="H31" s="86">
        <f t="shared" si="1"/>
        <v>36227361.456</v>
      </c>
    </row>
    <row r="32" spans="1:8" s="83" customFormat="1" ht="30" x14ac:dyDescent="0.25">
      <c r="A32" s="81">
        <v>29</v>
      </c>
      <c r="B32" s="70" t="s">
        <v>40</v>
      </c>
      <c r="C32" s="65" t="s">
        <v>268</v>
      </c>
      <c r="D32" s="81" t="s">
        <v>270</v>
      </c>
      <c r="E32" s="82">
        <v>546.16999999999996</v>
      </c>
      <c r="F32" s="82">
        <f t="shared" si="0"/>
        <v>5878.9738799999996</v>
      </c>
      <c r="G32" s="76">
        <v>1100</v>
      </c>
      <c r="H32" s="86">
        <f t="shared" si="1"/>
        <v>6466871.2679999992</v>
      </c>
    </row>
    <row r="33" spans="1:8" s="83" customFormat="1" ht="30" x14ac:dyDescent="0.25">
      <c r="A33" s="81">
        <v>30</v>
      </c>
      <c r="B33" s="70" t="s">
        <v>41</v>
      </c>
      <c r="C33" s="65" t="s">
        <v>268</v>
      </c>
      <c r="D33" s="81" t="s">
        <v>270</v>
      </c>
      <c r="E33" s="82">
        <v>2171.4299999999998</v>
      </c>
      <c r="F33" s="82">
        <f t="shared" si="0"/>
        <v>23373.272519999999</v>
      </c>
      <c r="G33" s="76">
        <v>1100</v>
      </c>
      <c r="H33" s="86">
        <f t="shared" si="1"/>
        <v>25710599.772</v>
      </c>
    </row>
    <row r="34" spans="1:8" s="83" customFormat="1" ht="30" x14ac:dyDescent="0.25">
      <c r="A34" s="81">
        <v>31</v>
      </c>
      <c r="B34" s="70" t="s">
        <v>42</v>
      </c>
      <c r="C34" s="65" t="s">
        <v>273</v>
      </c>
      <c r="D34" s="81" t="s">
        <v>271</v>
      </c>
      <c r="E34" s="82">
        <v>343.32</v>
      </c>
      <c r="F34" s="82">
        <f t="shared" si="0"/>
        <v>3695.4964799999998</v>
      </c>
      <c r="G34" s="76">
        <v>1000</v>
      </c>
      <c r="H34" s="86">
        <f t="shared" si="1"/>
        <v>3695496.48</v>
      </c>
    </row>
    <row r="35" spans="1:8" s="83" customFormat="1" ht="30" x14ac:dyDescent="0.25">
      <c r="A35" s="81">
        <v>32</v>
      </c>
      <c r="B35" s="70" t="s">
        <v>43</v>
      </c>
      <c r="C35" s="52" t="s">
        <v>268</v>
      </c>
      <c r="D35" s="81" t="s">
        <v>270</v>
      </c>
      <c r="E35" s="82">
        <v>342.32</v>
      </c>
      <c r="F35" s="82">
        <f t="shared" si="0"/>
        <v>3684.7324799999997</v>
      </c>
      <c r="G35" s="76">
        <v>1100</v>
      </c>
      <c r="H35" s="86">
        <f t="shared" si="1"/>
        <v>4053205.7279999997</v>
      </c>
    </row>
    <row r="36" spans="1:8" s="83" customFormat="1" ht="30" x14ac:dyDescent="0.25">
      <c r="A36" s="81">
        <v>33</v>
      </c>
      <c r="B36" s="70" t="s">
        <v>49</v>
      </c>
      <c r="C36" s="65" t="s">
        <v>268</v>
      </c>
      <c r="D36" s="81" t="s">
        <v>270</v>
      </c>
      <c r="E36" s="64">
        <v>2603.37</v>
      </c>
      <c r="F36" s="82">
        <f t="shared" si="0"/>
        <v>28022.674679999996</v>
      </c>
      <c r="G36" s="76">
        <v>1100</v>
      </c>
      <c r="H36" s="86">
        <f t="shared" si="1"/>
        <v>30824942.147999994</v>
      </c>
    </row>
    <row r="37" spans="1:8" s="83" customFormat="1" ht="30" x14ac:dyDescent="0.25">
      <c r="A37" s="81">
        <v>34</v>
      </c>
      <c r="B37" s="70" t="s">
        <v>50</v>
      </c>
      <c r="C37" s="52" t="s">
        <v>268</v>
      </c>
      <c r="D37" s="81" t="s">
        <v>270</v>
      </c>
      <c r="E37" s="82">
        <v>371.2</v>
      </c>
      <c r="F37" s="82">
        <f t="shared" si="0"/>
        <v>3995.5967999999998</v>
      </c>
      <c r="G37" s="76">
        <v>1100</v>
      </c>
      <c r="H37" s="86">
        <f t="shared" si="1"/>
        <v>4395156.4799999995</v>
      </c>
    </row>
    <row r="38" spans="1:8" s="83" customFormat="1" ht="30" x14ac:dyDescent="0.25">
      <c r="A38" s="81">
        <v>35</v>
      </c>
      <c r="B38" s="70" t="s">
        <v>51</v>
      </c>
      <c r="C38" s="52" t="s">
        <v>268</v>
      </c>
      <c r="D38" s="81" t="s">
        <v>270</v>
      </c>
      <c r="E38" s="82">
        <v>512.77</v>
      </c>
      <c r="F38" s="82">
        <f t="shared" si="0"/>
        <v>5519.4562799999994</v>
      </c>
      <c r="G38" s="76">
        <v>1100</v>
      </c>
      <c r="H38" s="86">
        <f t="shared" si="1"/>
        <v>6071401.9079999998</v>
      </c>
    </row>
    <row r="39" spans="1:8" s="83" customFormat="1" ht="30" x14ac:dyDescent="0.25">
      <c r="A39" s="81">
        <v>36</v>
      </c>
      <c r="B39" s="70" t="s">
        <v>53</v>
      </c>
      <c r="C39" s="65" t="s">
        <v>273</v>
      </c>
      <c r="D39" s="81" t="s">
        <v>270</v>
      </c>
      <c r="E39" s="82">
        <v>24.26</v>
      </c>
      <c r="F39" s="82">
        <f t="shared" si="0"/>
        <v>261.13463999999999</v>
      </c>
      <c r="G39" s="76">
        <v>1000</v>
      </c>
      <c r="H39" s="86">
        <f t="shared" si="1"/>
        <v>261134.63999999998</v>
      </c>
    </row>
    <row r="40" spans="1:8" s="83" customFormat="1" ht="30" x14ac:dyDescent="0.25">
      <c r="A40" s="81">
        <v>37</v>
      </c>
      <c r="B40" s="70" t="s">
        <v>54</v>
      </c>
      <c r="C40" s="65" t="s">
        <v>273</v>
      </c>
      <c r="D40" s="81" t="s">
        <v>270</v>
      </c>
      <c r="E40" s="82">
        <v>17.68</v>
      </c>
      <c r="F40" s="82">
        <f t="shared" si="0"/>
        <v>190.30751999999998</v>
      </c>
      <c r="G40" s="76">
        <v>1000</v>
      </c>
      <c r="H40" s="86">
        <f t="shared" si="1"/>
        <v>190307.52</v>
      </c>
    </row>
    <row r="41" spans="1:8" s="83" customFormat="1" ht="30" x14ac:dyDescent="0.25">
      <c r="A41" s="81">
        <v>38</v>
      </c>
      <c r="B41" s="70" t="s">
        <v>55</v>
      </c>
      <c r="C41" s="65" t="s">
        <v>273</v>
      </c>
      <c r="D41" s="81" t="s">
        <v>270</v>
      </c>
      <c r="E41" s="82">
        <v>15.21</v>
      </c>
      <c r="F41" s="82">
        <f t="shared" si="0"/>
        <v>163.72044</v>
      </c>
      <c r="G41" s="76">
        <v>1000</v>
      </c>
      <c r="H41" s="86">
        <f t="shared" si="1"/>
        <v>163720.44</v>
      </c>
    </row>
    <row r="42" spans="1:8" s="83" customFormat="1" ht="30" x14ac:dyDescent="0.25">
      <c r="A42" s="81">
        <v>39</v>
      </c>
      <c r="B42" s="70" t="s">
        <v>56</v>
      </c>
      <c r="C42" s="65" t="s">
        <v>273</v>
      </c>
      <c r="D42" s="81" t="s">
        <v>270</v>
      </c>
      <c r="E42" s="82">
        <v>14.44</v>
      </c>
      <c r="F42" s="82">
        <f t="shared" si="0"/>
        <v>155.43215999999998</v>
      </c>
      <c r="G42" s="76">
        <v>1000</v>
      </c>
      <c r="H42" s="86">
        <f t="shared" si="1"/>
        <v>155432.15999999997</v>
      </c>
    </row>
    <row r="43" spans="1:8" s="83" customFormat="1" ht="30" x14ac:dyDescent="0.25">
      <c r="A43" s="81">
        <v>40</v>
      </c>
      <c r="B43" s="70" t="s">
        <v>57</v>
      </c>
      <c r="C43" s="65" t="s">
        <v>273</v>
      </c>
      <c r="D43" s="81" t="s">
        <v>270</v>
      </c>
      <c r="E43" s="82">
        <v>9.4700000000000006</v>
      </c>
      <c r="F43" s="82">
        <f t="shared" si="0"/>
        <v>101.93508</v>
      </c>
      <c r="G43" s="76">
        <v>1000</v>
      </c>
      <c r="H43" s="86">
        <f t="shared" si="1"/>
        <v>101935.08</v>
      </c>
    </row>
    <row r="44" spans="1:8" s="83" customFormat="1" ht="30" x14ac:dyDescent="0.25">
      <c r="A44" s="81">
        <v>41</v>
      </c>
      <c r="B44" s="70" t="s">
        <v>58</v>
      </c>
      <c r="C44" s="65" t="s">
        <v>273</v>
      </c>
      <c r="D44" s="81" t="s">
        <v>270</v>
      </c>
      <c r="E44" s="82">
        <v>12.81</v>
      </c>
      <c r="F44" s="82">
        <f t="shared" si="0"/>
        <v>137.88684000000001</v>
      </c>
      <c r="G44" s="76">
        <v>1000</v>
      </c>
      <c r="H44" s="86">
        <f t="shared" si="1"/>
        <v>137886.84</v>
      </c>
    </row>
    <row r="45" spans="1:8" s="83" customFormat="1" ht="30" x14ac:dyDescent="0.25">
      <c r="A45" s="81">
        <v>42</v>
      </c>
      <c r="B45" s="70" t="s">
        <v>59</v>
      </c>
      <c r="C45" s="65" t="s">
        <v>273</v>
      </c>
      <c r="D45" s="81" t="s">
        <v>270</v>
      </c>
      <c r="E45" s="82">
        <v>18.22</v>
      </c>
      <c r="F45" s="82">
        <f t="shared" si="0"/>
        <v>196.12007999999997</v>
      </c>
      <c r="G45" s="76">
        <v>1000</v>
      </c>
      <c r="H45" s="86">
        <f t="shared" si="1"/>
        <v>196120.08</v>
      </c>
    </row>
    <row r="46" spans="1:8" s="83" customFormat="1" ht="30" x14ac:dyDescent="0.25">
      <c r="A46" s="81">
        <v>43</v>
      </c>
      <c r="B46" s="70" t="s">
        <v>60</v>
      </c>
      <c r="C46" s="65" t="s">
        <v>273</v>
      </c>
      <c r="D46" s="81" t="s">
        <v>270</v>
      </c>
      <c r="E46" s="82">
        <v>31.54</v>
      </c>
      <c r="F46" s="82">
        <f t="shared" si="0"/>
        <v>339.49655999999999</v>
      </c>
      <c r="G46" s="76">
        <v>1000</v>
      </c>
      <c r="H46" s="86">
        <f t="shared" si="1"/>
        <v>339496.56</v>
      </c>
    </row>
    <row r="47" spans="1:8" s="83" customFormat="1" ht="30" x14ac:dyDescent="0.25">
      <c r="A47" s="81">
        <v>44</v>
      </c>
      <c r="B47" s="70" t="s">
        <v>61</v>
      </c>
      <c r="C47" s="65" t="s">
        <v>273</v>
      </c>
      <c r="D47" s="81" t="s">
        <v>270</v>
      </c>
      <c r="E47" s="82">
        <v>10.83</v>
      </c>
      <c r="F47" s="82">
        <f t="shared" si="0"/>
        <v>116.57411999999999</v>
      </c>
      <c r="G47" s="76">
        <v>1000</v>
      </c>
      <c r="H47" s="86">
        <f t="shared" si="1"/>
        <v>116574.12</v>
      </c>
    </row>
    <row r="48" spans="1:8" s="83" customFormat="1" ht="30" x14ac:dyDescent="0.25">
      <c r="A48" s="81">
        <v>45</v>
      </c>
      <c r="B48" s="70" t="s">
        <v>62</v>
      </c>
      <c r="C48" s="65" t="s">
        <v>273</v>
      </c>
      <c r="D48" s="81" t="s">
        <v>270</v>
      </c>
      <c r="E48" s="82">
        <v>22.57</v>
      </c>
      <c r="F48" s="82">
        <f t="shared" si="0"/>
        <v>242.94347999999999</v>
      </c>
      <c r="G48" s="76">
        <v>1000</v>
      </c>
      <c r="H48" s="86">
        <f t="shared" si="1"/>
        <v>242943.47999999998</v>
      </c>
    </row>
    <row r="49" spans="1:8" s="83" customFormat="1" ht="30" x14ac:dyDescent="0.25">
      <c r="A49" s="81">
        <v>46</v>
      </c>
      <c r="B49" s="70" t="s">
        <v>63</v>
      </c>
      <c r="C49" s="65" t="s">
        <v>273</v>
      </c>
      <c r="D49" s="81" t="s">
        <v>270</v>
      </c>
      <c r="E49" s="82">
        <v>12.42</v>
      </c>
      <c r="F49" s="82">
        <f t="shared" si="0"/>
        <v>133.68887999999998</v>
      </c>
      <c r="G49" s="76">
        <v>1000</v>
      </c>
      <c r="H49" s="86">
        <f t="shared" si="1"/>
        <v>133688.87999999998</v>
      </c>
    </row>
    <row r="50" spans="1:8" s="83" customFormat="1" ht="30" x14ac:dyDescent="0.25">
      <c r="A50" s="81">
        <v>47</v>
      </c>
      <c r="B50" s="70" t="s">
        <v>64</v>
      </c>
      <c r="C50" s="65" t="s">
        <v>273</v>
      </c>
      <c r="D50" s="81" t="s">
        <v>270</v>
      </c>
      <c r="E50" s="82">
        <v>18.649999999999999</v>
      </c>
      <c r="F50" s="82">
        <f t="shared" si="0"/>
        <v>200.74859999999998</v>
      </c>
      <c r="G50" s="76">
        <v>1000</v>
      </c>
      <c r="H50" s="86">
        <f t="shared" si="1"/>
        <v>200748.59999999998</v>
      </c>
    </row>
    <row r="51" spans="1:8" s="83" customFormat="1" ht="30" x14ac:dyDescent="0.25">
      <c r="A51" s="81">
        <v>48</v>
      </c>
      <c r="B51" s="70" t="s">
        <v>65</v>
      </c>
      <c r="C51" s="65" t="s">
        <v>273</v>
      </c>
      <c r="D51" s="81" t="s">
        <v>270</v>
      </c>
      <c r="E51" s="82">
        <v>32.07</v>
      </c>
      <c r="F51" s="82">
        <f t="shared" si="0"/>
        <v>345.20148</v>
      </c>
      <c r="G51" s="76">
        <v>1000</v>
      </c>
      <c r="H51" s="86">
        <f t="shared" si="1"/>
        <v>345201.48</v>
      </c>
    </row>
    <row r="52" spans="1:8" s="83" customFormat="1" ht="30" x14ac:dyDescent="0.25">
      <c r="A52" s="81">
        <v>49</v>
      </c>
      <c r="B52" s="70" t="s">
        <v>66</v>
      </c>
      <c r="C52" s="52" t="s">
        <v>268</v>
      </c>
      <c r="D52" s="81" t="s">
        <v>270</v>
      </c>
      <c r="E52" s="82">
        <v>315.57</v>
      </c>
      <c r="F52" s="82">
        <f t="shared" si="0"/>
        <v>3396.7954799999998</v>
      </c>
      <c r="G52" s="76">
        <v>1000</v>
      </c>
      <c r="H52" s="86">
        <f t="shared" si="1"/>
        <v>3396795.48</v>
      </c>
    </row>
    <row r="53" spans="1:8" s="83" customFormat="1" ht="30" x14ac:dyDescent="0.25">
      <c r="A53" s="81">
        <v>50</v>
      </c>
      <c r="B53" s="70" t="s">
        <v>67</v>
      </c>
      <c r="C53" s="52" t="s">
        <v>268</v>
      </c>
      <c r="D53" s="81" t="s">
        <v>270</v>
      </c>
      <c r="E53" s="82">
        <v>223.89</v>
      </c>
      <c r="F53" s="82">
        <f t="shared" si="0"/>
        <v>2409.9519599999999</v>
      </c>
      <c r="G53" s="76">
        <v>1000</v>
      </c>
      <c r="H53" s="86">
        <f t="shared" si="1"/>
        <v>2409951.96</v>
      </c>
    </row>
    <row r="54" spans="1:8" s="83" customFormat="1" ht="30" x14ac:dyDescent="0.25">
      <c r="A54" s="81">
        <v>51</v>
      </c>
      <c r="B54" s="70" t="s">
        <v>68</v>
      </c>
      <c r="C54" s="52" t="s">
        <v>268</v>
      </c>
      <c r="D54" s="81" t="s">
        <v>270</v>
      </c>
      <c r="E54" s="82">
        <v>84.61</v>
      </c>
      <c r="F54" s="82">
        <f t="shared" si="0"/>
        <v>910.74203999999997</v>
      </c>
      <c r="G54" s="76">
        <v>1000</v>
      </c>
      <c r="H54" s="86">
        <f t="shared" si="1"/>
        <v>910742.03999999992</v>
      </c>
    </row>
    <row r="55" spans="1:8" s="83" customFormat="1" ht="30" x14ac:dyDescent="0.25">
      <c r="A55" s="81">
        <v>52</v>
      </c>
      <c r="B55" s="70" t="s">
        <v>69</v>
      </c>
      <c r="C55" s="52" t="s">
        <v>268</v>
      </c>
      <c r="D55" s="81" t="s">
        <v>270</v>
      </c>
      <c r="E55" s="82">
        <v>11.44</v>
      </c>
      <c r="F55" s="82">
        <f t="shared" si="0"/>
        <v>123.14015999999998</v>
      </c>
      <c r="G55" s="76">
        <v>1000</v>
      </c>
      <c r="H55" s="86">
        <f t="shared" si="1"/>
        <v>123140.15999999997</v>
      </c>
    </row>
    <row r="56" spans="1:8" s="83" customFormat="1" ht="30" x14ac:dyDescent="0.25">
      <c r="A56" s="81">
        <v>53</v>
      </c>
      <c r="B56" s="70" t="s">
        <v>70</v>
      </c>
      <c r="C56" s="52" t="s">
        <v>268</v>
      </c>
      <c r="D56" s="81" t="s">
        <v>270</v>
      </c>
      <c r="E56" s="82">
        <v>31.09</v>
      </c>
      <c r="F56" s="82">
        <f t="shared" si="0"/>
        <v>334.65276</v>
      </c>
      <c r="G56" s="76">
        <v>1000</v>
      </c>
      <c r="H56" s="86">
        <f t="shared" si="1"/>
        <v>334652.76</v>
      </c>
    </row>
    <row r="57" spans="1:8" s="83" customFormat="1" ht="30" x14ac:dyDescent="0.25">
      <c r="A57" s="81">
        <v>54</v>
      </c>
      <c r="B57" s="70" t="s">
        <v>71</v>
      </c>
      <c r="C57" s="52" t="s">
        <v>268</v>
      </c>
      <c r="D57" s="81" t="s">
        <v>270</v>
      </c>
      <c r="E57" s="82">
        <v>16.5</v>
      </c>
      <c r="F57" s="82">
        <f t="shared" si="0"/>
        <v>177.60599999999999</v>
      </c>
      <c r="G57" s="76">
        <v>1000</v>
      </c>
      <c r="H57" s="86">
        <f t="shared" si="1"/>
        <v>177606</v>
      </c>
    </row>
    <row r="58" spans="1:8" s="83" customFormat="1" ht="30" x14ac:dyDescent="0.25">
      <c r="A58" s="81">
        <v>55</v>
      </c>
      <c r="B58" s="70" t="s">
        <v>72</v>
      </c>
      <c r="C58" s="52" t="s">
        <v>268</v>
      </c>
      <c r="D58" s="81" t="s">
        <v>270</v>
      </c>
      <c r="E58" s="82">
        <v>23.82</v>
      </c>
      <c r="F58" s="82">
        <f t="shared" si="0"/>
        <v>256.39848000000001</v>
      </c>
      <c r="G58" s="76">
        <v>1000</v>
      </c>
      <c r="H58" s="86">
        <f t="shared" si="1"/>
        <v>256398.48</v>
      </c>
    </row>
    <row r="59" spans="1:8" s="83" customFormat="1" ht="30" x14ac:dyDescent="0.25">
      <c r="A59" s="81">
        <v>56</v>
      </c>
      <c r="B59" s="70" t="s">
        <v>73</v>
      </c>
      <c r="C59" s="52" t="s">
        <v>268</v>
      </c>
      <c r="D59" s="81" t="s">
        <v>270</v>
      </c>
      <c r="E59" s="82">
        <v>33.74</v>
      </c>
      <c r="F59" s="82">
        <f t="shared" si="0"/>
        <v>363.17736000000002</v>
      </c>
      <c r="G59" s="76">
        <v>1000</v>
      </c>
      <c r="H59" s="86">
        <f t="shared" si="1"/>
        <v>363177.36000000004</v>
      </c>
    </row>
    <row r="60" spans="1:8" s="83" customFormat="1" ht="30" x14ac:dyDescent="0.25">
      <c r="A60" s="81">
        <v>57</v>
      </c>
      <c r="B60" s="70" t="s">
        <v>74</v>
      </c>
      <c r="C60" s="52" t="s">
        <v>268</v>
      </c>
      <c r="D60" s="81" t="s">
        <v>270</v>
      </c>
      <c r="E60" s="82">
        <v>33.15</v>
      </c>
      <c r="F60" s="82">
        <f t="shared" si="0"/>
        <v>356.82659999999998</v>
      </c>
      <c r="G60" s="76">
        <v>1000</v>
      </c>
      <c r="H60" s="86">
        <f t="shared" si="1"/>
        <v>356826.6</v>
      </c>
    </row>
    <row r="61" spans="1:8" s="83" customFormat="1" ht="30" x14ac:dyDescent="0.25">
      <c r="A61" s="81">
        <v>58</v>
      </c>
      <c r="B61" s="70" t="s">
        <v>75</v>
      </c>
      <c r="C61" s="52" t="s">
        <v>268</v>
      </c>
      <c r="D61" s="81" t="s">
        <v>270</v>
      </c>
      <c r="E61" s="82">
        <v>27.75</v>
      </c>
      <c r="F61" s="82">
        <f t="shared" si="0"/>
        <v>298.70099999999996</v>
      </c>
      <c r="G61" s="76">
        <v>1000</v>
      </c>
      <c r="H61" s="86">
        <f t="shared" si="1"/>
        <v>298700.99999999994</v>
      </c>
    </row>
    <row r="62" spans="1:8" s="83" customFormat="1" ht="30" x14ac:dyDescent="0.25">
      <c r="A62" s="81">
        <v>59</v>
      </c>
      <c r="B62" s="70" t="s">
        <v>76</v>
      </c>
      <c r="C62" s="52" t="s">
        <v>268</v>
      </c>
      <c r="D62" s="81" t="s">
        <v>270</v>
      </c>
      <c r="E62" s="82">
        <v>35.49</v>
      </c>
      <c r="F62" s="82">
        <f t="shared" si="0"/>
        <v>382.01436000000001</v>
      </c>
      <c r="G62" s="76">
        <v>1000</v>
      </c>
      <c r="H62" s="86">
        <f t="shared" si="1"/>
        <v>382014.36</v>
      </c>
    </row>
    <row r="63" spans="1:8" s="83" customFormat="1" ht="30" x14ac:dyDescent="0.25">
      <c r="A63" s="81">
        <v>60</v>
      </c>
      <c r="B63" s="70" t="s">
        <v>77</v>
      </c>
      <c r="C63" s="52" t="s">
        <v>268</v>
      </c>
      <c r="D63" s="81" t="s">
        <v>270</v>
      </c>
      <c r="E63" s="82">
        <v>37.71</v>
      </c>
      <c r="F63" s="82">
        <f t="shared" si="0"/>
        <v>405.91043999999999</v>
      </c>
      <c r="G63" s="76">
        <v>1000</v>
      </c>
      <c r="H63" s="86">
        <f t="shared" si="1"/>
        <v>405910.44</v>
      </c>
    </row>
    <row r="64" spans="1:8" s="83" customFormat="1" ht="30" x14ac:dyDescent="0.25">
      <c r="A64" s="81">
        <v>61</v>
      </c>
      <c r="B64" s="70" t="s">
        <v>78</v>
      </c>
      <c r="C64" s="52" t="s">
        <v>268</v>
      </c>
      <c r="D64" s="81" t="s">
        <v>270</v>
      </c>
      <c r="E64" s="82">
        <v>113.37</v>
      </c>
      <c r="F64" s="82">
        <f t="shared" si="0"/>
        <v>1220.31468</v>
      </c>
      <c r="G64" s="76">
        <v>1000</v>
      </c>
      <c r="H64" s="86">
        <f t="shared" si="1"/>
        <v>1220314.68</v>
      </c>
    </row>
    <row r="65" spans="1:8" s="83" customFormat="1" ht="30" x14ac:dyDescent="0.25">
      <c r="A65" s="81">
        <v>62</v>
      </c>
      <c r="B65" s="70" t="s">
        <v>79</v>
      </c>
      <c r="C65" s="52" t="s">
        <v>268</v>
      </c>
      <c r="D65" s="81" t="s">
        <v>270</v>
      </c>
      <c r="E65" s="82">
        <v>185.36</v>
      </c>
      <c r="F65" s="82">
        <f t="shared" si="0"/>
        <v>1995.21504</v>
      </c>
      <c r="G65" s="76">
        <v>1000</v>
      </c>
      <c r="H65" s="86">
        <f t="shared" si="1"/>
        <v>1995215.04</v>
      </c>
    </row>
    <row r="66" spans="1:8" s="83" customFormat="1" ht="30" x14ac:dyDescent="0.25">
      <c r="A66" s="81">
        <v>63</v>
      </c>
      <c r="B66" s="70" t="s">
        <v>80</v>
      </c>
      <c r="C66" s="52" t="s">
        <v>268</v>
      </c>
      <c r="D66" s="81" t="s">
        <v>270</v>
      </c>
      <c r="E66" s="82">
        <v>254.74</v>
      </c>
      <c r="F66" s="82">
        <f t="shared" si="0"/>
        <v>2742.0213599999997</v>
      </c>
      <c r="G66" s="76">
        <v>1000</v>
      </c>
      <c r="H66" s="86">
        <f t="shared" si="1"/>
        <v>2742021.36</v>
      </c>
    </row>
    <row r="67" spans="1:8" s="83" customFormat="1" ht="30" x14ac:dyDescent="0.25">
      <c r="A67" s="81">
        <v>64</v>
      </c>
      <c r="B67" s="70" t="s">
        <v>81</v>
      </c>
      <c r="C67" s="52" t="s">
        <v>268</v>
      </c>
      <c r="D67" s="81" t="s">
        <v>270</v>
      </c>
      <c r="E67" s="82">
        <v>233.47</v>
      </c>
      <c r="F67" s="82">
        <f t="shared" si="0"/>
        <v>2513.0710799999997</v>
      </c>
      <c r="G67" s="76">
        <v>1000</v>
      </c>
      <c r="H67" s="86">
        <f t="shared" si="1"/>
        <v>2513071.0799999996</v>
      </c>
    </row>
    <row r="68" spans="1:8" s="83" customFormat="1" ht="30" x14ac:dyDescent="0.25">
      <c r="A68" s="81">
        <v>65</v>
      </c>
      <c r="B68" s="70" t="s">
        <v>82</v>
      </c>
      <c r="C68" s="65" t="s">
        <v>268</v>
      </c>
      <c r="D68" s="81" t="s">
        <v>270</v>
      </c>
      <c r="E68" s="82">
        <v>1640.09</v>
      </c>
      <c r="F68" s="82">
        <f t="shared" ref="F68:F131" si="2">E68*10.764</f>
        <v>17653.928759999999</v>
      </c>
      <c r="G68" s="76">
        <v>1100</v>
      </c>
      <c r="H68" s="86">
        <f t="shared" si="1"/>
        <v>19419321.636</v>
      </c>
    </row>
    <row r="69" spans="1:8" s="83" customFormat="1" ht="30" x14ac:dyDescent="0.25">
      <c r="A69" s="81">
        <v>66</v>
      </c>
      <c r="B69" s="70" t="s">
        <v>83</v>
      </c>
      <c r="C69" s="65" t="s">
        <v>273</v>
      </c>
      <c r="D69" s="81" t="s">
        <v>270</v>
      </c>
      <c r="E69" s="82">
        <v>410.74</v>
      </c>
      <c r="F69" s="82">
        <f t="shared" si="2"/>
        <v>4421.2053599999999</v>
      </c>
      <c r="G69" s="76">
        <v>1000</v>
      </c>
      <c r="H69" s="86">
        <f t="shared" ref="H69:H132" si="3">G69*F69</f>
        <v>4421205.3600000003</v>
      </c>
    </row>
    <row r="70" spans="1:8" s="83" customFormat="1" ht="30" x14ac:dyDescent="0.25">
      <c r="A70" s="81">
        <v>67</v>
      </c>
      <c r="B70" s="70" t="s">
        <v>84</v>
      </c>
      <c r="C70" s="52" t="s">
        <v>268</v>
      </c>
      <c r="D70" s="81" t="s">
        <v>270</v>
      </c>
      <c r="E70" s="82">
        <v>211.04</v>
      </c>
      <c r="F70" s="82">
        <f t="shared" si="2"/>
        <v>2271.63456</v>
      </c>
      <c r="G70" s="76">
        <v>1000</v>
      </c>
      <c r="H70" s="86">
        <f t="shared" si="3"/>
        <v>2271634.56</v>
      </c>
    </row>
    <row r="71" spans="1:8" s="83" customFormat="1" ht="30" x14ac:dyDescent="0.25">
      <c r="A71" s="81">
        <v>68</v>
      </c>
      <c r="B71" s="70" t="s">
        <v>85</v>
      </c>
      <c r="C71" s="52" t="s">
        <v>268</v>
      </c>
      <c r="D71" s="81" t="s">
        <v>270</v>
      </c>
      <c r="E71" s="82">
        <v>198.26</v>
      </c>
      <c r="F71" s="82">
        <f t="shared" si="2"/>
        <v>2134.0706399999999</v>
      </c>
      <c r="G71" s="76">
        <v>1000</v>
      </c>
      <c r="H71" s="86">
        <f t="shared" si="3"/>
        <v>2134070.64</v>
      </c>
    </row>
    <row r="72" spans="1:8" s="83" customFormat="1" ht="30" x14ac:dyDescent="0.25">
      <c r="A72" s="81">
        <v>69</v>
      </c>
      <c r="B72" s="70" t="s">
        <v>86</v>
      </c>
      <c r="C72" s="52" t="s">
        <v>268</v>
      </c>
      <c r="D72" s="81" t="s">
        <v>270</v>
      </c>
      <c r="E72" s="82">
        <v>325.19</v>
      </c>
      <c r="F72" s="82">
        <f t="shared" si="2"/>
        <v>3500.3451599999999</v>
      </c>
      <c r="G72" s="76">
        <v>1000</v>
      </c>
      <c r="H72" s="86">
        <f t="shared" si="3"/>
        <v>3500345.1599999997</v>
      </c>
    </row>
    <row r="73" spans="1:8" s="83" customFormat="1" ht="30" x14ac:dyDescent="0.25">
      <c r="A73" s="81">
        <v>70</v>
      </c>
      <c r="B73" s="70" t="s">
        <v>87</v>
      </c>
      <c r="C73" s="52" t="s">
        <v>268</v>
      </c>
      <c r="D73" s="81" t="s">
        <v>270</v>
      </c>
      <c r="E73" s="82">
        <v>54.43</v>
      </c>
      <c r="F73" s="82">
        <f t="shared" si="2"/>
        <v>585.88451999999995</v>
      </c>
      <c r="G73" s="76">
        <v>1000</v>
      </c>
      <c r="H73" s="86">
        <f t="shared" si="3"/>
        <v>585884.5199999999</v>
      </c>
    </row>
    <row r="74" spans="1:8" s="83" customFormat="1" ht="30" x14ac:dyDescent="0.25">
      <c r="A74" s="81">
        <v>71</v>
      </c>
      <c r="B74" s="70" t="s">
        <v>88</v>
      </c>
      <c r="C74" s="52" t="s">
        <v>268</v>
      </c>
      <c r="D74" s="81" t="s">
        <v>270</v>
      </c>
      <c r="E74" s="82">
        <v>140.38</v>
      </c>
      <c r="F74" s="82">
        <f t="shared" si="2"/>
        <v>1511.0503199999998</v>
      </c>
      <c r="G74" s="76">
        <v>1000</v>
      </c>
      <c r="H74" s="86">
        <f t="shared" si="3"/>
        <v>1511050.3199999998</v>
      </c>
    </row>
    <row r="75" spans="1:8" s="83" customFormat="1" ht="30" x14ac:dyDescent="0.25">
      <c r="A75" s="81">
        <v>72</v>
      </c>
      <c r="B75" s="70" t="s">
        <v>89</v>
      </c>
      <c r="C75" s="52" t="s">
        <v>268</v>
      </c>
      <c r="D75" s="81" t="s">
        <v>270</v>
      </c>
      <c r="E75" s="82">
        <v>64.77</v>
      </c>
      <c r="F75" s="82">
        <f t="shared" si="2"/>
        <v>697.18427999999994</v>
      </c>
      <c r="G75" s="76">
        <v>1000</v>
      </c>
      <c r="H75" s="86">
        <f t="shared" si="3"/>
        <v>697184.27999999991</v>
      </c>
    </row>
    <row r="76" spans="1:8" s="83" customFormat="1" ht="30" x14ac:dyDescent="0.25">
      <c r="A76" s="81">
        <v>73</v>
      </c>
      <c r="B76" s="70" t="s">
        <v>90</v>
      </c>
      <c r="C76" s="52" t="s">
        <v>268</v>
      </c>
      <c r="D76" s="81" t="s">
        <v>270</v>
      </c>
      <c r="E76" s="82">
        <v>17.8</v>
      </c>
      <c r="F76" s="82">
        <f t="shared" si="2"/>
        <v>191.5992</v>
      </c>
      <c r="G76" s="76">
        <v>1000</v>
      </c>
      <c r="H76" s="86">
        <f t="shared" si="3"/>
        <v>191599.19999999998</v>
      </c>
    </row>
    <row r="77" spans="1:8" s="83" customFormat="1" ht="30" x14ac:dyDescent="0.25">
      <c r="A77" s="81">
        <v>74</v>
      </c>
      <c r="B77" s="70" t="s">
        <v>91</v>
      </c>
      <c r="C77" s="52" t="s">
        <v>268</v>
      </c>
      <c r="D77" s="81" t="s">
        <v>270</v>
      </c>
      <c r="E77" s="82">
        <v>55.99</v>
      </c>
      <c r="F77" s="82">
        <f t="shared" si="2"/>
        <v>602.67635999999993</v>
      </c>
      <c r="G77" s="76">
        <v>1000</v>
      </c>
      <c r="H77" s="86">
        <f t="shared" si="3"/>
        <v>602676.36</v>
      </c>
    </row>
    <row r="78" spans="1:8" s="83" customFormat="1" ht="30" x14ac:dyDescent="0.25">
      <c r="A78" s="81">
        <v>75</v>
      </c>
      <c r="B78" s="70" t="s">
        <v>92</v>
      </c>
      <c r="C78" s="52" t="s">
        <v>268</v>
      </c>
      <c r="D78" s="81" t="s">
        <v>270</v>
      </c>
      <c r="E78" s="82">
        <v>78.569999999999993</v>
      </c>
      <c r="F78" s="82">
        <f t="shared" si="2"/>
        <v>845.7274799999999</v>
      </c>
      <c r="G78" s="76">
        <v>1000</v>
      </c>
      <c r="H78" s="86">
        <f t="shared" si="3"/>
        <v>845727.47999999986</v>
      </c>
    </row>
    <row r="79" spans="1:8" s="83" customFormat="1" ht="30" x14ac:dyDescent="0.25">
      <c r="A79" s="81">
        <v>76</v>
      </c>
      <c r="B79" s="70" t="s">
        <v>93</v>
      </c>
      <c r="C79" s="52" t="s">
        <v>268</v>
      </c>
      <c r="D79" s="81" t="s">
        <v>270</v>
      </c>
      <c r="E79" s="82">
        <v>12.37</v>
      </c>
      <c r="F79" s="82">
        <f t="shared" si="2"/>
        <v>133.15067999999999</v>
      </c>
      <c r="G79" s="76">
        <v>1000</v>
      </c>
      <c r="H79" s="86">
        <f t="shared" si="3"/>
        <v>133150.68</v>
      </c>
    </row>
    <row r="80" spans="1:8" s="83" customFormat="1" ht="30" x14ac:dyDescent="0.25">
      <c r="A80" s="81">
        <v>77</v>
      </c>
      <c r="B80" s="70" t="s">
        <v>94</v>
      </c>
      <c r="C80" s="52" t="s">
        <v>268</v>
      </c>
      <c r="D80" s="81" t="s">
        <v>270</v>
      </c>
      <c r="E80" s="82">
        <v>291.29000000000002</v>
      </c>
      <c r="F80" s="82">
        <f t="shared" si="2"/>
        <v>3135.4455600000001</v>
      </c>
      <c r="G80" s="76">
        <v>1000</v>
      </c>
      <c r="H80" s="86">
        <f t="shared" si="3"/>
        <v>3135445.56</v>
      </c>
    </row>
    <row r="81" spans="1:8" s="83" customFormat="1" ht="30" x14ac:dyDescent="0.25">
      <c r="A81" s="81">
        <v>78</v>
      </c>
      <c r="B81" s="70" t="s">
        <v>95</v>
      </c>
      <c r="C81" s="52" t="s">
        <v>268</v>
      </c>
      <c r="D81" s="81" t="s">
        <v>270</v>
      </c>
      <c r="E81" s="82">
        <v>11.64</v>
      </c>
      <c r="F81" s="82">
        <f t="shared" si="2"/>
        <v>125.29295999999999</v>
      </c>
      <c r="G81" s="76">
        <v>1000</v>
      </c>
      <c r="H81" s="86">
        <f t="shared" si="3"/>
        <v>125292.95999999999</v>
      </c>
    </row>
    <row r="82" spans="1:8" s="83" customFormat="1" ht="30" x14ac:dyDescent="0.25">
      <c r="A82" s="81">
        <v>79</v>
      </c>
      <c r="B82" s="70" t="s">
        <v>96</v>
      </c>
      <c r="C82" s="52" t="s">
        <v>268</v>
      </c>
      <c r="D82" s="81" t="s">
        <v>270</v>
      </c>
      <c r="E82" s="82">
        <v>24.17</v>
      </c>
      <c r="F82" s="82">
        <f t="shared" si="2"/>
        <v>260.16588000000002</v>
      </c>
      <c r="G82" s="76">
        <v>1000</v>
      </c>
      <c r="H82" s="86">
        <f t="shared" si="3"/>
        <v>260165.88</v>
      </c>
    </row>
    <row r="83" spans="1:8" s="83" customFormat="1" ht="30" x14ac:dyDescent="0.25">
      <c r="A83" s="81">
        <v>80</v>
      </c>
      <c r="B83" s="70" t="s">
        <v>97</v>
      </c>
      <c r="C83" s="52" t="s">
        <v>268</v>
      </c>
      <c r="D83" s="81" t="s">
        <v>270</v>
      </c>
      <c r="E83" s="82">
        <v>26.05</v>
      </c>
      <c r="F83" s="82">
        <f t="shared" si="2"/>
        <v>280.40219999999999</v>
      </c>
      <c r="G83" s="76">
        <v>1000</v>
      </c>
      <c r="H83" s="86">
        <f t="shared" si="3"/>
        <v>280402.2</v>
      </c>
    </row>
    <row r="84" spans="1:8" s="83" customFormat="1" ht="30" x14ac:dyDescent="0.25">
      <c r="A84" s="81">
        <v>81</v>
      </c>
      <c r="B84" s="70" t="s">
        <v>98</v>
      </c>
      <c r="C84" s="52" t="s">
        <v>268</v>
      </c>
      <c r="D84" s="81" t="s">
        <v>270</v>
      </c>
      <c r="E84" s="82">
        <v>660.05</v>
      </c>
      <c r="F84" s="82">
        <f t="shared" si="2"/>
        <v>7104.7781999999988</v>
      </c>
      <c r="G84" s="76">
        <v>1000</v>
      </c>
      <c r="H84" s="86">
        <f t="shared" si="3"/>
        <v>7104778.1999999993</v>
      </c>
    </row>
    <row r="85" spans="1:8" s="83" customFormat="1" ht="30" x14ac:dyDescent="0.25">
      <c r="A85" s="81">
        <v>82</v>
      </c>
      <c r="B85" s="70" t="s">
        <v>99</v>
      </c>
      <c r="C85" s="52" t="s">
        <v>268</v>
      </c>
      <c r="D85" s="81" t="s">
        <v>270</v>
      </c>
      <c r="E85" s="82">
        <v>20.56</v>
      </c>
      <c r="F85" s="82">
        <f t="shared" si="2"/>
        <v>221.30783999999997</v>
      </c>
      <c r="G85" s="76">
        <v>1000</v>
      </c>
      <c r="H85" s="86">
        <f t="shared" si="3"/>
        <v>221307.83999999997</v>
      </c>
    </row>
    <row r="86" spans="1:8" s="83" customFormat="1" ht="30" x14ac:dyDescent="0.25">
      <c r="A86" s="81">
        <v>83</v>
      </c>
      <c r="B86" s="70" t="s">
        <v>100</v>
      </c>
      <c r="C86" s="65" t="s">
        <v>273</v>
      </c>
      <c r="D86" s="81" t="s">
        <v>271</v>
      </c>
      <c r="E86" s="82">
        <f>1079.94*2</f>
        <v>2159.88</v>
      </c>
      <c r="F86" s="82">
        <f t="shared" si="2"/>
        <v>23248.94832</v>
      </c>
      <c r="G86" s="76">
        <v>1200</v>
      </c>
      <c r="H86" s="86">
        <f t="shared" si="3"/>
        <v>27898737.984000001</v>
      </c>
    </row>
    <row r="87" spans="1:8" s="83" customFormat="1" ht="30" x14ac:dyDescent="0.25">
      <c r="A87" s="81">
        <v>84</v>
      </c>
      <c r="B87" s="70" t="s">
        <v>101</v>
      </c>
      <c r="C87" s="52" t="s">
        <v>268</v>
      </c>
      <c r="D87" s="81" t="s">
        <v>270</v>
      </c>
      <c r="E87" s="82">
        <v>176.47</v>
      </c>
      <c r="F87" s="82">
        <f t="shared" si="2"/>
        <v>1899.5230799999999</v>
      </c>
      <c r="G87" s="76">
        <v>1000</v>
      </c>
      <c r="H87" s="86">
        <f t="shared" si="3"/>
        <v>1899523.0799999998</v>
      </c>
    </row>
    <row r="88" spans="1:8" s="83" customFormat="1" ht="30" x14ac:dyDescent="0.25">
      <c r="A88" s="81">
        <v>85</v>
      </c>
      <c r="B88" s="70" t="s">
        <v>102</v>
      </c>
      <c r="C88" s="52" t="s">
        <v>268</v>
      </c>
      <c r="D88" s="81" t="s">
        <v>270</v>
      </c>
      <c r="E88" s="82">
        <v>43.73</v>
      </c>
      <c r="F88" s="82">
        <f t="shared" si="2"/>
        <v>470.70971999999995</v>
      </c>
      <c r="G88" s="76">
        <v>1000</v>
      </c>
      <c r="H88" s="86">
        <f t="shared" si="3"/>
        <v>470709.72</v>
      </c>
    </row>
    <row r="89" spans="1:8" s="83" customFormat="1" ht="30" x14ac:dyDescent="0.25">
      <c r="A89" s="81">
        <v>86</v>
      </c>
      <c r="B89" s="70" t="s">
        <v>103</v>
      </c>
      <c r="C89" s="65" t="s">
        <v>273</v>
      </c>
      <c r="D89" s="81" t="s">
        <v>270</v>
      </c>
      <c r="E89" s="82">
        <v>77.260000000000005</v>
      </c>
      <c r="F89" s="82">
        <f t="shared" si="2"/>
        <v>831.62663999999995</v>
      </c>
      <c r="G89" s="76">
        <v>900</v>
      </c>
      <c r="H89" s="86">
        <f t="shared" si="3"/>
        <v>748463.97599999991</v>
      </c>
    </row>
    <row r="90" spans="1:8" s="83" customFormat="1" ht="30" x14ac:dyDescent="0.25">
      <c r="A90" s="81">
        <v>87</v>
      </c>
      <c r="B90" s="70" t="s">
        <v>104</v>
      </c>
      <c r="C90" s="52" t="s">
        <v>268</v>
      </c>
      <c r="D90" s="81" t="s">
        <v>270</v>
      </c>
      <c r="E90" s="82">
        <v>67.16</v>
      </c>
      <c r="F90" s="82">
        <f t="shared" si="2"/>
        <v>722.91023999999993</v>
      </c>
      <c r="G90" s="76">
        <v>1000</v>
      </c>
      <c r="H90" s="86">
        <f t="shared" si="3"/>
        <v>722910.23999999987</v>
      </c>
    </row>
    <row r="91" spans="1:8" s="83" customFormat="1" ht="30" x14ac:dyDescent="0.25">
      <c r="A91" s="81">
        <v>88</v>
      </c>
      <c r="B91" s="70" t="s">
        <v>105</v>
      </c>
      <c r="C91" s="52" t="s">
        <v>268</v>
      </c>
      <c r="D91" s="81" t="s">
        <v>270</v>
      </c>
      <c r="E91" s="82">
        <v>184.45</v>
      </c>
      <c r="F91" s="82">
        <f t="shared" si="2"/>
        <v>1985.4197999999997</v>
      </c>
      <c r="G91" s="76">
        <v>1000</v>
      </c>
      <c r="H91" s="86">
        <f t="shared" si="3"/>
        <v>1985419.7999999996</v>
      </c>
    </row>
    <row r="92" spans="1:8" s="83" customFormat="1" ht="30" x14ac:dyDescent="0.25">
      <c r="A92" s="81">
        <v>89</v>
      </c>
      <c r="B92" s="70" t="s">
        <v>106</v>
      </c>
      <c r="C92" s="65" t="s">
        <v>273</v>
      </c>
      <c r="D92" s="81" t="s">
        <v>270</v>
      </c>
      <c r="E92" s="82">
        <v>143.85</v>
      </c>
      <c r="F92" s="82">
        <f t="shared" si="2"/>
        <v>1548.4013999999997</v>
      </c>
      <c r="G92" s="76">
        <v>1200</v>
      </c>
      <c r="H92" s="86">
        <f t="shared" si="3"/>
        <v>1858081.6799999997</v>
      </c>
    </row>
    <row r="93" spans="1:8" s="83" customFormat="1" ht="30" x14ac:dyDescent="0.25">
      <c r="A93" s="81">
        <v>90</v>
      </c>
      <c r="B93" s="70" t="s">
        <v>107</v>
      </c>
      <c r="C93" s="65" t="s">
        <v>273</v>
      </c>
      <c r="D93" s="81" t="s">
        <v>270</v>
      </c>
      <c r="E93" s="82">
        <v>127.62</v>
      </c>
      <c r="F93" s="82">
        <f t="shared" si="2"/>
        <v>1373.7016799999999</v>
      </c>
      <c r="G93" s="76">
        <v>1200</v>
      </c>
      <c r="H93" s="86">
        <f t="shared" si="3"/>
        <v>1648442.0159999998</v>
      </c>
    </row>
    <row r="94" spans="1:8" s="83" customFormat="1" ht="30" x14ac:dyDescent="0.25">
      <c r="A94" s="81">
        <v>91</v>
      </c>
      <c r="B94" s="70" t="s">
        <v>108</v>
      </c>
      <c r="C94" s="65" t="s">
        <v>273</v>
      </c>
      <c r="D94" s="81" t="s">
        <v>271</v>
      </c>
      <c r="E94" s="82">
        <f>237.56*2</f>
        <v>475.12</v>
      </c>
      <c r="F94" s="82">
        <f t="shared" si="2"/>
        <v>5114.1916799999999</v>
      </c>
      <c r="G94" s="76">
        <v>900</v>
      </c>
      <c r="H94" s="86">
        <f t="shared" si="3"/>
        <v>4602772.5120000001</v>
      </c>
    </row>
    <row r="95" spans="1:8" s="83" customFormat="1" ht="30" x14ac:dyDescent="0.25">
      <c r="A95" s="81">
        <v>92</v>
      </c>
      <c r="B95" s="70" t="s">
        <v>109</v>
      </c>
      <c r="C95" s="52" t="s">
        <v>268</v>
      </c>
      <c r="D95" s="81" t="s">
        <v>270</v>
      </c>
      <c r="E95" s="82">
        <v>485.66</v>
      </c>
      <c r="F95" s="82">
        <f t="shared" si="2"/>
        <v>5227.6442399999996</v>
      </c>
      <c r="G95" s="76">
        <v>1000</v>
      </c>
      <c r="H95" s="86">
        <f t="shared" si="3"/>
        <v>5227644.2399999993</v>
      </c>
    </row>
    <row r="96" spans="1:8" s="83" customFormat="1" ht="30" x14ac:dyDescent="0.25">
      <c r="A96" s="81">
        <v>93</v>
      </c>
      <c r="B96" s="70" t="s">
        <v>110</v>
      </c>
      <c r="C96" s="52" t="s">
        <v>268</v>
      </c>
      <c r="D96" s="81" t="s">
        <v>270</v>
      </c>
      <c r="E96" s="82">
        <v>237.33</v>
      </c>
      <c r="F96" s="82">
        <f t="shared" si="2"/>
        <v>2554.62012</v>
      </c>
      <c r="G96" s="76">
        <v>1000</v>
      </c>
      <c r="H96" s="86">
        <f t="shared" si="3"/>
        <v>2554620.12</v>
      </c>
    </row>
    <row r="97" spans="1:8" s="83" customFormat="1" ht="30" x14ac:dyDescent="0.25">
      <c r="A97" s="81">
        <v>94</v>
      </c>
      <c r="B97" s="70" t="s">
        <v>111</v>
      </c>
      <c r="C97" s="52" t="s">
        <v>268</v>
      </c>
      <c r="D97" s="81" t="s">
        <v>270</v>
      </c>
      <c r="E97" s="82">
        <v>321.33</v>
      </c>
      <c r="F97" s="82">
        <f t="shared" si="2"/>
        <v>3458.7961199999995</v>
      </c>
      <c r="G97" s="76">
        <v>1000</v>
      </c>
      <c r="H97" s="86">
        <f t="shared" si="3"/>
        <v>3458796.1199999996</v>
      </c>
    </row>
    <row r="98" spans="1:8" s="83" customFormat="1" ht="30" x14ac:dyDescent="0.25">
      <c r="A98" s="81">
        <v>95</v>
      </c>
      <c r="B98" s="70" t="s">
        <v>112</v>
      </c>
      <c r="C98" s="52" t="s">
        <v>268</v>
      </c>
      <c r="D98" s="81" t="s">
        <v>270</v>
      </c>
      <c r="E98" s="82">
        <v>198.94</v>
      </c>
      <c r="F98" s="82">
        <f t="shared" si="2"/>
        <v>2141.3901599999999</v>
      </c>
      <c r="G98" s="76">
        <v>1000</v>
      </c>
      <c r="H98" s="86">
        <f t="shared" si="3"/>
        <v>2141390.16</v>
      </c>
    </row>
    <row r="99" spans="1:8" s="83" customFormat="1" ht="30" x14ac:dyDescent="0.25">
      <c r="A99" s="81">
        <v>96</v>
      </c>
      <c r="B99" s="70" t="s">
        <v>113</v>
      </c>
      <c r="C99" s="52" t="s">
        <v>268</v>
      </c>
      <c r="D99" s="81" t="s">
        <v>270</v>
      </c>
      <c r="E99" s="82">
        <v>150.46</v>
      </c>
      <c r="F99" s="82">
        <f t="shared" si="2"/>
        <v>1619.55144</v>
      </c>
      <c r="G99" s="76">
        <v>1000</v>
      </c>
      <c r="H99" s="86">
        <f t="shared" si="3"/>
        <v>1619551.44</v>
      </c>
    </row>
    <row r="100" spans="1:8" s="83" customFormat="1" ht="30" x14ac:dyDescent="0.25">
      <c r="A100" s="81">
        <v>97</v>
      </c>
      <c r="B100" s="70" t="s">
        <v>114</v>
      </c>
      <c r="C100" s="65" t="s">
        <v>273</v>
      </c>
      <c r="D100" s="81" t="s">
        <v>270</v>
      </c>
      <c r="E100" s="82">
        <v>80.8</v>
      </c>
      <c r="F100" s="82">
        <f t="shared" si="2"/>
        <v>869.73119999999994</v>
      </c>
      <c r="G100" s="76">
        <v>900</v>
      </c>
      <c r="H100" s="86">
        <f t="shared" si="3"/>
        <v>782758.08</v>
      </c>
    </row>
    <row r="101" spans="1:8" s="83" customFormat="1" ht="30" x14ac:dyDescent="0.25">
      <c r="A101" s="81">
        <v>98</v>
      </c>
      <c r="B101" s="70" t="s">
        <v>115</v>
      </c>
      <c r="C101" s="65" t="s">
        <v>273</v>
      </c>
      <c r="D101" s="81" t="s">
        <v>270</v>
      </c>
      <c r="E101" s="82">
        <v>23.74</v>
      </c>
      <c r="F101" s="82">
        <f t="shared" si="2"/>
        <v>255.53735999999998</v>
      </c>
      <c r="G101" s="76">
        <v>900</v>
      </c>
      <c r="H101" s="86">
        <f t="shared" si="3"/>
        <v>229983.62399999998</v>
      </c>
    </row>
    <row r="102" spans="1:8" s="83" customFormat="1" ht="30" x14ac:dyDescent="0.25">
      <c r="A102" s="81">
        <v>99</v>
      </c>
      <c r="B102" s="70" t="s">
        <v>116</v>
      </c>
      <c r="C102" s="65" t="s">
        <v>273</v>
      </c>
      <c r="D102" s="81" t="s">
        <v>272</v>
      </c>
      <c r="E102" s="82">
        <f>71.47*3</f>
        <v>214.41</v>
      </c>
      <c r="F102" s="82">
        <f t="shared" si="2"/>
        <v>2307.90924</v>
      </c>
      <c r="G102" s="76">
        <v>1000</v>
      </c>
      <c r="H102" s="86">
        <f t="shared" si="3"/>
        <v>2307909.2399999998</v>
      </c>
    </row>
    <row r="103" spans="1:8" s="83" customFormat="1" ht="30" x14ac:dyDescent="0.25">
      <c r="A103" s="81">
        <v>100</v>
      </c>
      <c r="B103" s="70" t="s">
        <v>117</v>
      </c>
      <c r="C103" s="65" t="s">
        <v>273</v>
      </c>
      <c r="D103" s="81" t="s">
        <v>270</v>
      </c>
      <c r="E103" s="82">
        <v>100.34</v>
      </c>
      <c r="F103" s="82">
        <f t="shared" si="2"/>
        <v>1080.0597599999999</v>
      </c>
      <c r="G103" s="76">
        <v>1000</v>
      </c>
      <c r="H103" s="86">
        <f t="shared" si="3"/>
        <v>1080059.7599999998</v>
      </c>
    </row>
    <row r="104" spans="1:8" s="83" customFormat="1" ht="30" x14ac:dyDescent="0.25">
      <c r="A104" s="81">
        <v>101</v>
      </c>
      <c r="B104" s="70" t="s">
        <v>118</v>
      </c>
      <c r="C104" s="65" t="s">
        <v>273</v>
      </c>
      <c r="D104" s="81" t="s">
        <v>272</v>
      </c>
      <c r="E104" s="82">
        <f>277.38*3</f>
        <v>832.14</v>
      </c>
      <c r="F104" s="82">
        <f t="shared" si="2"/>
        <v>8957.1549599999998</v>
      </c>
      <c r="G104" s="76">
        <v>1000</v>
      </c>
      <c r="H104" s="86">
        <f t="shared" si="3"/>
        <v>8957154.959999999</v>
      </c>
    </row>
    <row r="105" spans="1:8" s="83" customFormat="1" ht="30" x14ac:dyDescent="0.25">
      <c r="A105" s="81">
        <v>102</v>
      </c>
      <c r="B105" s="70" t="s">
        <v>119</v>
      </c>
      <c r="C105" s="65" t="s">
        <v>273</v>
      </c>
      <c r="D105" s="81" t="s">
        <v>270</v>
      </c>
      <c r="E105" s="82">
        <v>94.4</v>
      </c>
      <c r="F105" s="82">
        <f t="shared" si="2"/>
        <v>1016.1215999999999</v>
      </c>
      <c r="G105" s="76">
        <v>1000</v>
      </c>
      <c r="H105" s="86">
        <f t="shared" si="3"/>
        <v>1016121.6</v>
      </c>
    </row>
    <row r="106" spans="1:8" s="83" customFormat="1" ht="30" x14ac:dyDescent="0.25">
      <c r="A106" s="81">
        <v>103</v>
      </c>
      <c r="B106" s="70" t="s">
        <v>120</v>
      </c>
      <c r="C106" s="65" t="s">
        <v>273</v>
      </c>
      <c r="D106" s="81" t="s">
        <v>270</v>
      </c>
      <c r="E106" s="82">
        <v>147.07</v>
      </c>
      <c r="F106" s="82">
        <f t="shared" si="2"/>
        <v>1583.0614799999998</v>
      </c>
      <c r="G106" s="76">
        <v>1000</v>
      </c>
      <c r="H106" s="86">
        <f t="shared" si="3"/>
        <v>1583061.4799999997</v>
      </c>
    </row>
    <row r="107" spans="1:8" s="83" customFormat="1" ht="30" x14ac:dyDescent="0.25">
      <c r="A107" s="81">
        <v>104</v>
      </c>
      <c r="B107" s="70" t="s">
        <v>121</v>
      </c>
      <c r="C107" s="65" t="s">
        <v>273</v>
      </c>
      <c r="D107" s="81" t="s">
        <v>270</v>
      </c>
      <c r="E107" s="82">
        <v>66.62</v>
      </c>
      <c r="F107" s="82">
        <f t="shared" si="2"/>
        <v>717.09767999999997</v>
      </c>
      <c r="G107" s="76">
        <v>1000</v>
      </c>
      <c r="H107" s="86">
        <f t="shared" si="3"/>
        <v>717097.67999999993</v>
      </c>
    </row>
    <row r="108" spans="1:8" s="83" customFormat="1" ht="30" x14ac:dyDescent="0.25">
      <c r="A108" s="81">
        <v>105</v>
      </c>
      <c r="B108" s="70" t="s">
        <v>122</v>
      </c>
      <c r="C108" s="52" t="s">
        <v>268</v>
      </c>
      <c r="D108" s="81" t="s">
        <v>270</v>
      </c>
      <c r="E108" s="82">
        <v>55.69</v>
      </c>
      <c r="F108" s="82">
        <f t="shared" si="2"/>
        <v>599.44715999999994</v>
      </c>
      <c r="G108" s="76">
        <v>1200</v>
      </c>
      <c r="H108" s="86">
        <f t="shared" si="3"/>
        <v>719336.59199999995</v>
      </c>
    </row>
    <row r="109" spans="1:8" s="83" customFormat="1" ht="30" x14ac:dyDescent="0.25">
      <c r="A109" s="81">
        <v>106</v>
      </c>
      <c r="B109" s="70" t="s">
        <v>123</v>
      </c>
      <c r="C109" s="65" t="s">
        <v>273</v>
      </c>
      <c r="D109" s="81" t="s">
        <v>270</v>
      </c>
      <c r="E109" s="82">
        <v>129.47</v>
      </c>
      <c r="F109" s="82">
        <f t="shared" si="2"/>
        <v>1393.6150799999998</v>
      </c>
      <c r="G109" s="76">
        <v>1200</v>
      </c>
      <c r="H109" s="86">
        <f t="shared" si="3"/>
        <v>1672338.0959999997</v>
      </c>
    </row>
    <row r="110" spans="1:8" s="83" customFormat="1" ht="30" x14ac:dyDescent="0.25">
      <c r="A110" s="81">
        <v>107</v>
      </c>
      <c r="B110" s="70" t="s">
        <v>124</v>
      </c>
      <c r="C110" s="65" t="s">
        <v>273</v>
      </c>
      <c r="D110" s="81" t="s">
        <v>270</v>
      </c>
      <c r="E110" s="82">
        <v>140</v>
      </c>
      <c r="F110" s="82">
        <f t="shared" si="2"/>
        <v>1506.9599999999998</v>
      </c>
      <c r="G110" s="76">
        <v>1400</v>
      </c>
      <c r="H110" s="86">
        <f t="shared" si="3"/>
        <v>2109743.9999999995</v>
      </c>
    </row>
    <row r="111" spans="1:8" s="83" customFormat="1" ht="30" x14ac:dyDescent="0.25">
      <c r="A111" s="81">
        <v>108</v>
      </c>
      <c r="B111" s="70" t="s">
        <v>125</v>
      </c>
      <c r="C111" s="65" t="s">
        <v>273</v>
      </c>
      <c r="D111" s="81" t="s">
        <v>270</v>
      </c>
      <c r="E111" s="82">
        <v>79.56</v>
      </c>
      <c r="F111" s="82">
        <f t="shared" si="2"/>
        <v>856.38383999999996</v>
      </c>
      <c r="G111" s="76">
        <v>1250</v>
      </c>
      <c r="H111" s="86">
        <f t="shared" si="3"/>
        <v>1070479.8</v>
      </c>
    </row>
    <row r="112" spans="1:8" s="83" customFormat="1" ht="30" x14ac:dyDescent="0.25">
      <c r="A112" s="81">
        <v>109</v>
      </c>
      <c r="B112" s="70" t="s">
        <v>126</v>
      </c>
      <c r="C112" s="65" t="s">
        <v>273</v>
      </c>
      <c r="D112" s="81" t="s">
        <v>270</v>
      </c>
      <c r="E112" s="82">
        <v>118.59</v>
      </c>
      <c r="F112" s="82">
        <f t="shared" si="2"/>
        <v>1276.5027599999999</v>
      </c>
      <c r="G112" s="76">
        <v>1200</v>
      </c>
      <c r="H112" s="86">
        <f t="shared" si="3"/>
        <v>1531803.3119999999</v>
      </c>
    </row>
    <row r="113" spans="1:8" s="83" customFormat="1" ht="30" x14ac:dyDescent="0.25">
      <c r="A113" s="81">
        <v>110</v>
      </c>
      <c r="B113" s="70" t="s">
        <v>124</v>
      </c>
      <c r="C113" s="65" t="s">
        <v>273</v>
      </c>
      <c r="D113" s="81" t="s">
        <v>270</v>
      </c>
      <c r="E113" s="82">
        <v>95.29</v>
      </c>
      <c r="F113" s="82">
        <f t="shared" si="2"/>
        <v>1025.70156</v>
      </c>
      <c r="G113" s="76">
        <v>1000</v>
      </c>
      <c r="H113" s="86">
        <f t="shared" si="3"/>
        <v>1025701.5599999999</v>
      </c>
    </row>
    <row r="114" spans="1:8" s="83" customFormat="1" ht="30" x14ac:dyDescent="0.25">
      <c r="A114" s="81">
        <v>111</v>
      </c>
      <c r="B114" s="70" t="s">
        <v>51</v>
      </c>
      <c r="C114" s="65" t="s">
        <v>273</v>
      </c>
      <c r="D114" s="81" t="s">
        <v>270</v>
      </c>
      <c r="E114" s="82">
        <v>95.22</v>
      </c>
      <c r="F114" s="82">
        <f t="shared" si="2"/>
        <v>1024.9480799999999</v>
      </c>
      <c r="G114" s="76">
        <v>1000</v>
      </c>
      <c r="H114" s="86">
        <f t="shared" si="3"/>
        <v>1024948.0799999998</v>
      </c>
    </row>
    <row r="115" spans="1:8" s="83" customFormat="1" ht="30" x14ac:dyDescent="0.25">
      <c r="A115" s="81">
        <v>112</v>
      </c>
      <c r="B115" s="70" t="s">
        <v>127</v>
      </c>
      <c r="C115" s="52" t="s">
        <v>268</v>
      </c>
      <c r="D115" s="81" t="s">
        <v>270</v>
      </c>
      <c r="E115" s="82">
        <v>280.31</v>
      </c>
      <c r="F115" s="82">
        <f t="shared" si="2"/>
        <v>3017.25684</v>
      </c>
      <c r="G115" s="76">
        <v>900</v>
      </c>
      <c r="H115" s="86">
        <f t="shared" si="3"/>
        <v>2715531.156</v>
      </c>
    </row>
    <row r="116" spans="1:8" s="83" customFormat="1" ht="30" x14ac:dyDescent="0.25">
      <c r="A116" s="81">
        <v>113</v>
      </c>
      <c r="B116" s="70" t="s">
        <v>128</v>
      </c>
      <c r="C116" s="52" t="s">
        <v>268</v>
      </c>
      <c r="D116" s="81" t="s">
        <v>270</v>
      </c>
      <c r="E116" s="82">
        <v>121.4</v>
      </c>
      <c r="F116" s="82">
        <f t="shared" si="2"/>
        <v>1306.7495999999999</v>
      </c>
      <c r="G116" s="76">
        <v>900</v>
      </c>
      <c r="H116" s="86">
        <f t="shared" si="3"/>
        <v>1176074.6399999999</v>
      </c>
    </row>
    <row r="117" spans="1:8" s="83" customFormat="1" ht="30" x14ac:dyDescent="0.25">
      <c r="A117" s="81">
        <v>114</v>
      </c>
      <c r="B117" s="70" t="s">
        <v>129</v>
      </c>
      <c r="C117" s="52" t="s">
        <v>268</v>
      </c>
      <c r="D117" s="81" t="s">
        <v>270</v>
      </c>
      <c r="E117" s="82">
        <v>35.299999999999997</v>
      </c>
      <c r="F117" s="82">
        <f t="shared" si="2"/>
        <v>379.96919999999994</v>
      </c>
      <c r="G117" s="76">
        <v>950</v>
      </c>
      <c r="H117" s="86">
        <f t="shared" si="3"/>
        <v>360970.73999999993</v>
      </c>
    </row>
    <row r="118" spans="1:8" s="83" customFormat="1" ht="30" x14ac:dyDescent="0.25">
      <c r="A118" s="81">
        <v>115</v>
      </c>
      <c r="B118" s="70" t="s">
        <v>130</v>
      </c>
      <c r="C118" s="52" t="s">
        <v>268</v>
      </c>
      <c r="D118" s="81" t="s">
        <v>270</v>
      </c>
      <c r="E118" s="82">
        <v>85.22</v>
      </c>
      <c r="F118" s="82">
        <f t="shared" si="2"/>
        <v>917.3080799999999</v>
      </c>
      <c r="G118" s="76">
        <v>1000</v>
      </c>
      <c r="H118" s="86">
        <f t="shared" si="3"/>
        <v>917308.08</v>
      </c>
    </row>
    <row r="119" spans="1:8" s="83" customFormat="1" ht="30" x14ac:dyDescent="0.25">
      <c r="A119" s="81">
        <v>116</v>
      </c>
      <c r="B119" s="70" t="s">
        <v>131</v>
      </c>
      <c r="C119" s="52" t="s">
        <v>268</v>
      </c>
      <c r="D119" s="81" t="s">
        <v>270</v>
      </c>
      <c r="E119" s="82">
        <v>226.25</v>
      </c>
      <c r="F119" s="82">
        <f t="shared" si="2"/>
        <v>2435.355</v>
      </c>
      <c r="G119" s="76">
        <v>800</v>
      </c>
      <c r="H119" s="86">
        <f t="shared" si="3"/>
        <v>1948284</v>
      </c>
    </row>
    <row r="120" spans="1:8" s="83" customFormat="1" ht="30" x14ac:dyDescent="0.25">
      <c r="A120" s="81">
        <v>117</v>
      </c>
      <c r="B120" s="70" t="s">
        <v>132</v>
      </c>
      <c r="C120" s="52" t="s">
        <v>268</v>
      </c>
      <c r="D120" s="81" t="s">
        <v>270</v>
      </c>
      <c r="E120" s="82">
        <v>29.3</v>
      </c>
      <c r="F120" s="82">
        <f t="shared" si="2"/>
        <v>315.3852</v>
      </c>
      <c r="G120" s="76">
        <v>800</v>
      </c>
      <c r="H120" s="86">
        <f t="shared" si="3"/>
        <v>252308.16</v>
      </c>
    </row>
    <row r="121" spans="1:8" s="83" customFormat="1" ht="30" x14ac:dyDescent="0.25">
      <c r="A121" s="81">
        <v>118</v>
      </c>
      <c r="B121" s="70" t="s">
        <v>133</v>
      </c>
      <c r="C121" s="65" t="s">
        <v>273</v>
      </c>
      <c r="D121" s="81" t="s">
        <v>271</v>
      </c>
      <c r="E121" s="82">
        <f>213.83*2</f>
        <v>427.66</v>
      </c>
      <c r="F121" s="82">
        <f t="shared" si="2"/>
        <v>4603.3322399999997</v>
      </c>
      <c r="G121" s="76">
        <v>1000</v>
      </c>
      <c r="H121" s="86">
        <f t="shared" si="3"/>
        <v>4603332.2399999993</v>
      </c>
    </row>
    <row r="122" spans="1:8" s="83" customFormat="1" ht="30" x14ac:dyDescent="0.25">
      <c r="A122" s="81">
        <v>119</v>
      </c>
      <c r="B122" s="70" t="s">
        <v>134</v>
      </c>
      <c r="C122" s="65" t="s">
        <v>273</v>
      </c>
      <c r="D122" s="81" t="s">
        <v>270</v>
      </c>
      <c r="E122" s="82">
        <v>55.62</v>
      </c>
      <c r="F122" s="82">
        <f t="shared" si="2"/>
        <v>598.69367999999997</v>
      </c>
      <c r="G122" s="76">
        <v>1000</v>
      </c>
      <c r="H122" s="86">
        <f t="shared" si="3"/>
        <v>598693.67999999993</v>
      </c>
    </row>
    <row r="123" spans="1:8" s="83" customFormat="1" ht="30" x14ac:dyDescent="0.25">
      <c r="A123" s="81">
        <v>120</v>
      </c>
      <c r="B123" s="70" t="s">
        <v>135</v>
      </c>
      <c r="C123" s="65" t="s">
        <v>273</v>
      </c>
      <c r="D123" s="81" t="s">
        <v>270</v>
      </c>
      <c r="E123" s="82">
        <v>21.55</v>
      </c>
      <c r="F123" s="82">
        <f t="shared" si="2"/>
        <v>231.96420000000001</v>
      </c>
      <c r="G123" s="76">
        <v>1000</v>
      </c>
      <c r="H123" s="86">
        <f t="shared" si="3"/>
        <v>231964.2</v>
      </c>
    </row>
    <row r="124" spans="1:8" s="83" customFormat="1" ht="30" x14ac:dyDescent="0.25">
      <c r="A124" s="81">
        <v>121</v>
      </c>
      <c r="B124" s="70" t="s">
        <v>136</v>
      </c>
      <c r="C124" s="65" t="s">
        <v>273</v>
      </c>
      <c r="D124" s="81" t="s">
        <v>270</v>
      </c>
      <c r="E124" s="82">
        <v>26.44</v>
      </c>
      <c r="F124" s="82">
        <f t="shared" si="2"/>
        <v>284.60016000000002</v>
      </c>
      <c r="G124" s="76">
        <v>1000</v>
      </c>
      <c r="H124" s="86">
        <f t="shared" si="3"/>
        <v>284600.16000000003</v>
      </c>
    </row>
    <row r="125" spans="1:8" s="83" customFormat="1" ht="30" x14ac:dyDescent="0.25">
      <c r="A125" s="81">
        <v>122</v>
      </c>
      <c r="B125" s="70" t="s">
        <v>137</v>
      </c>
      <c r="C125" s="65" t="s">
        <v>273</v>
      </c>
      <c r="D125" s="81" t="s">
        <v>270</v>
      </c>
      <c r="E125" s="82">
        <v>86.64</v>
      </c>
      <c r="F125" s="82">
        <f t="shared" si="2"/>
        <v>932.59295999999995</v>
      </c>
      <c r="G125" s="76">
        <v>800</v>
      </c>
      <c r="H125" s="86">
        <f t="shared" si="3"/>
        <v>746074.36800000002</v>
      </c>
    </row>
    <row r="126" spans="1:8" s="83" customFormat="1" ht="30" x14ac:dyDescent="0.25">
      <c r="A126" s="81">
        <v>123</v>
      </c>
      <c r="B126" s="70" t="s">
        <v>138</v>
      </c>
      <c r="C126" s="65" t="s">
        <v>273</v>
      </c>
      <c r="D126" s="81" t="s">
        <v>270</v>
      </c>
      <c r="E126" s="82">
        <v>208.43</v>
      </c>
      <c r="F126" s="82">
        <f t="shared" si="2"/>
        <v>2243.54052</v>
      </c>
      <c r="G126" s="76">
        <v>1200</v>
      </c>
      <c r="H126" s="86">
        <f t="shared" si="3"/>
        <v>2692248.6239999998</v>
      </c>
    </row>
    <row r="127" spans="1:8" s="83" customFormat="1" ht="30" x14ac:dyDescent="0.25">
      <c r="A127" s="81">
        <v>124</v>
      </c>
      <c r="B127" s="70" t="s">
        <v>139</v>
      </c>
      <c r="C127" s="65" t="s">
        <v>273</v>
      </c>
      <c r="D127" s="81" t="s">
        <v>270</v>
      </c>
      <c r="E127" s="82">
        <v>253.98</v>
      </c>
      <c r="F127" s="82">
        <f t="shared" si="2"/>
        <v>2733.8407199999997</v>
      </c>
      <c r="G127" s="76">
        <v>1000</v>
      </c>
      <c r="H127" s="86">
        <f t="shared" si="3"/>
        <v>2733840.7199999997</v>
      </c>
    </row>
    <row r="128" spans="1:8" s="83" customFormat="1" ht="30" x14ac:dyDescent="0.25">
      <c r="A128" s="81">
        <v>125</v>
      </c>
      <c r="B128" s="70" t="s">
        <v>144</v>
      </c>
      <c r="C128" s="65" t="s">
        <v>273</v>
      </c>
      <c r="D128" s="81" t="s">
        <v>270</v>
      </c>
      <c r="E128" s="82">
        <v>395.19</v>
      </c>
      <c r="F128" s="82">
        <f t="shared" si="2"/>
        <v>4253.8251599999994</v>
      </c>
      <c r="G128" s="76">
        <v>1200</v>
      </c>
      <c r="H128" s="86">
        <f t="shared" si="3"/>
        <v>5104590.1919999989</v>
      </c>
    </row>
    <row r="129" spans="1:8" s="83" customFormat="1" ht="30" x14ac:dyDescent="0.25">
      <c r="A129" s="81">
        <v>126</v>
      </c>
      <c r="B129" s="70" t="s">
        <v>145</v>
      </c>
      <c r="C129" s="65" t="s">
        <v>273</v>
      </c>
      <c r="D129" s="81" t="s">
        <v>270</v>
      </c>
      <c r="E129" s="82">
        <v>320.10000000000002</v>
      </c>
      <c r="F129" s="82">
        <f t="shared" si="2"/>
        <v>3445.5563999999999</v>
      </c>
      <c r="G129" s="76">
        <v>1200</v>
      </c>
      <c r="H129" s="86">
        <f t="shared" si="3"/>
        <v>4134667.6799999997</v>
      </c>
    </row>
    <row r="130" spans="1:8" s="83" customFormat="1" ht="30" x14ac:dyDescent="0.25">
      <c r="A130" s="81">
        <v>127</v>
      </c>
      <c r="B130" s="70" t="s">
        <v>150</v>
      </c>
      <c r="C130" s="65" t="s">
        <v>273</v>
      </c>
      <c r="D130" s="81" t="s">
        <v>270</v>
      </c>
      <c r="E130" s="82">
        <v>98.83</v>
      </c>
      <c r="F130" s="82">
        <f t="shared" si="2"/>
        <v>1063.80612</v>
      </c>
      <c r="G130" s="76">
        <v>1200</v>
      </c>
      <c r="H130" s="86">
        <f t="shared" si="3"/>
        <v>1276567.344</v>
      </c>
    </row>
    <row r="131" spans="1:8" s="83" customFormat="1" ht="30" x14ac:dyDescent="0.25">
      <c r="A131" s="81">
        <v>128</v>
      </c>
      <c r="B131" s="70" t="s">
        <v>151</v>
      </c>
      <c r="C131" s="65" t="s">
        <v>273</v>
      </c>
      <c r="D131" s="81" t="s">
        <v>270</v>
      </c>
      <c r="E131" s="82">
        <v>432.19</v>
      </c>
      <c r="F131" s="82">
        <f t="shared" si="2"/>
        <v>4652.0931599999994</v>
      </c>
      <c r="G131" s="76">
        <v>1000</v>
      </c>
      <c r="H131" s="86">
        <f t="shared" si="3"/>
        <v>4652093.1599999992</v>
      </c>
    </row>
    <row r="132" spans="1:8" s="83" customFormat="1" ht="30" x14ac:dyDescent="0.25">
      <c r="A132" s="81">
        <v>129</v>
      </c>
      <c r="B132" s="70" t="s">
        <v>152</v>
      </c>
      <c r="C132" s="52" t="s">
        <v>268</v>
      </c>
      <c r="D132" s="81" t="s">
        <v>270</v>
      </c>
      <c r="E132" s="82">
        <v>67.33</v>
      </c>
      <c r="F132" s="82">
        <f t="shared" ref="F132:F195" si="4">E132*10.764</f>
        <v>724.74011999999993</v>
      </c>
      <c r="G132" s="76">
        <v>1000</v>
      </c>
      <c r="H132" s="86">
        <f t="shared" si="3"/>
        <v>724740.11999999988</v>
      </c>
    </row>
    <row r="133" spans="1:8" s="83" customFormat="1" ht="30" x14ac:dyDescent="0.25">
      <c r="A133" s="81">
        <v>130</v>
      </c>
      <c r="B133" s="70" t="s">
        <v>153</v>
      </c>
      <c r="C133" s="52" t="s">
        <v>268</v>
      </c>
      <c r="D133" s="81" t="s">
        <v>270</v>
      </c>
      <c r="E133" s="82">
        <v>80.88</v>
      </c>
      <c r="F133" s="82">
        <f t="shared" si="4"/>
        <v>870.59231999999986</v>
      </c>
      <c r="G133" s="76">
        <v>1000</v>
      </c>
      <c r="H133" s="86">
        <f t="shared" ref="H133:H196" si="5">G133*F133</f>
        <v>870592.31999999983</v>
      </c>
    </row>
    <row r="134" spans="1:8" s="83" customFormat="1" ht="30" x14ac:dyDescent="0.25">
      <c r="A134" s="81">
        <v>131</v>
      </c>
      <c r="B134" s="70" t="s">
        <v>154</v>
      </c>
      <c r="C134" s="52" t="s">
        <v>268</v>
      </c>
      <c r="D134" s="81" t="s">
        <v>270</v>
      </c>
      <c r="E134" s="82">
        <v>125.16</v>
      </c>
      <c r="F134" s="82">
        <f t="shared" si="4"/>
        <v>1347.2222399999998</v>
      </c>
      <c r="G134" s="76">
        <v>1000</v>
      </c>
      <c r="H134" s="86">
        <f t="shared" si="5"/>
        <v>1347222.2399999998</v>
      </c>
    </row>
    <row r="135" spans="1:8" s="83" customFormat="1" ht="30" x14ac:dyDescent="0.25">
      <c r="A135" s="81">
        <v>132</v>
      </c>
      <c r="B135" s="70" t="s">
        <v>155</v>
      </c>
      <c r="C135" s="52" t="s">
        <v>268</v>
      </c>
      <c r="D135" s="81" t="s">
        <v>270</v>
      </c>
      <c r="E135" s="82">
        <v>288.38</v>
      </c>
      <c r="F135" s="82">
        <f t="shared" si="4"/>
        <v>3104.1223199999999</v>
      </c>
      <c r="G135" s="76">
        <v>800</v>
      </c>
      <c r="H135" s="86">
        <f t="shared" si="5"/>
        <v>2483297.8560000001</v>
      </c>
    </row>
    <row r="136" spans="1:8" s="83" customFormat="1" ht="30" x14ac:dyDescent="0.25">
      <c r="A136" s="81">
        <v>133</v>
      </c>
      <c r="B136" s="70" t="s">
        <v>156</v>
      </c>
      <c r="C136" s="52" t="s">
        <v>268</v>
      </c>
      <c r="D136" s="81" t="s">
        <v>270</v>
      </c>
      <c r="E136" s="82">
        <v>15.34</v>
      </c>
      <c r="F136" s="82">
        <f t="shared" si="4"/>
        <v>165.11975999999999</v>
      </c>
      <c r="G136" s="76">
        <v>800</v>
      </c>
      <c r="H136" s="86">
        <f t="shared" si="5"/>
        <v>132095.80799999999</v>
      </c>
    </row>
    <row r="137" spans="1:8" s="83" customFormat="1" ht="30" x14ac:dyDescent="0.25">
      <c r="A137" s="81">
        <v>134</v>
      </c>
      <c r="B137" s="70" t="s">
        <v>157</v>
      </c>
      <c r="C137" s="52" t="s">
        <v>268</v>
      </c>
      <c r="D137" s="81" t="s">
        <v>270</v>
      </c>
      <c r="E137" s="82">
        <v>8.49</v>
      </c>
      <c r="F137" s="82">
        <f t="shared" si="4"/>
        <v>91.386359999999996</v>
      </c>
      <c r="G137" s="76">
        <v>800</v>
      </c>
      <c r="H137" s="86">
        <f t="shared" si="5"/>
        <v>73109.088000000003</v>
      </c>
    </row>
    <row r="138" spans="1:8" s="83" customFormat="1" ht="30" x14ac:dyDescent="0.25">
      <c r="A138" s="81">
        <v>135</v>
      </c>
      <c r="B138" s="70" t="s">
        <v>158</v>
      </c>
      <c r="C138" s="52" t="s">
        <v>268</v>
      </c>
      <c r="D138" s="81" t="s">
        <v>270</v>
      </c>
      <c r="E138" s="82">
        <v>6.71</v>
      </c>
      <c r="F138" s="82">
        <f t="shared" si="4"/>
        <v>72.226439999999997</v>
      </c>
      <c r="G138" s="76">
        <v>800</v>
      </c>
      <c r="H138" s="86">
        <f t="shared" si="5"/>
        <v>57781.151999999995</v>
      </c>
    </row>
    <row r="139" spans="1:8" s="83" customFormat="1" x14ac:dyDescent="0.25">
      <c r="A139" s="81">
        <v>136</v>
      </c>
      <c r="B139" s="70" t="s">
        <v>161</v>
      </c>
      <c r="C139" s="52" t="s">
        <v>281</v>
      </c>
      <c r="D139" s="81" t="s">
        <v>270</v>
      </c>
      <c r="E139" s="82">
        <v>301.07</v>
      </c>
      <c r="F139" s="82">
        <f t="shared" si="4"/>
        <v>3240.7174799999998</v>
      </c>
      <c r="G139" s="76">
        <v>1000</v>
      </c>
      <c r="H139" s="86">
        <f t="shared" si="5"/>
        <v>3240717.48</v>
      </c>
    </row>
    <row r="140" spans="1:8" s="83" customFormat="1" x14ac:dyDescent="0.25">
      <c r="A140" s="81">
        <v>137</v>
      </c>
      <c r="B140" s="70" t="s">
        <v>162</v>
      </c>
      <c r="C140" s="52" t="s">
        <v>281</v>
      </c>
      <c r="D140" s="81" t="s">
        <v>270</v>
      </c>
      <c r="E140" s="82">
        <v>330.63</v>
      </c>
      <c r="F140" s="82">
        <f t="shared" si="4"/>
        <v>3558.9013199999999</v>
      </c>
      <c r="G140" s="76">
        <v>1000</v>
      </c>
      <c r="H140" s="86">
        <f t="shared" si="5"/>
        <v>3558901.32</v>
      </c>
    </row>
    <row r="141" spans="1:8" s="83" customFormat="1" ht="30" x14ac:dyDescent="0.25">
      <c r="A141" s="81">
        <v>138</v>
      </c>
      <c r="B141" s="70" t="s">
        <v>163</v>
      </c>
      <c r="C141" s="52" t="s">
        <v>268</v>
      </c>
      <c r="D141" s="81" t="s">
        <v>270</v>
      </c>
      <c r="E141" s="82">
        <v>36.43</v>
      </c>
      <c r="F141" s="82">
        <f t="shared" si="4"/>
        <v>392.13252</v>
      </c>
      <c r="G141" s="76">
        <v>700</v>
      </c>
      <c r="H141" s="86">
        <f t="shared" si="5"/>
        <v>274492.76400000002</v>
      </c>
    </row>
    <row r="142" spans="1:8" s="83" customFormat="1" ht="30" x14ac:dyDescent="0.25">
      <c r="A142" s="81">
        <v>139</v>
      </c>
      <c r="B142" s="70" t="s">
        <v>164</v>
      </c>
      <c r="C142" s="52" t="s">
        <v>268</v>
      </c>
      <c r="D142" s="81" t="s">
        <v>270</v>
      </c>
      <c r="E142" s="82">
        <v>172.33</v>
      </c>
      <c r="F142" s="82">
        <f t="shared" si="4"/>
        <v>1854.96012</v>
      </c>
      <c r="G142" s="76">
        <v>700</v>
      </c>
      <c r="H142" s="86">
        <f t="shared" si="5"/>
        <v>1298472.084</v>
      </c>
    </row>
    <row r="143" spans="1:8" s="83" customFormat="1" ht="30" x14ac:dyDescent="0.25">
      <c r="A143" s="81">
        <v>140</v>
      </c>
      <c r="B143" s="70" t="s">
        <v>165</v>
      </c>
      <c r="C143" s="65" t="s">
        <v>273</v>
      </c>
      <c r="D143" s="81" t="s">
        <v>270</v>
      </c>
      <c r="E143" s="82">
        <v>346.74</v>
      </c>
      <c r="F143" s="82">
        <f t="shared" si="4"/>
        <v>3732.3093599999997</v>
      </c>
      <c r="G143" s="76">
        <v>1000</v>
      </c>
      <c r="H143" s="86">
        <f t="shared" si="5"/>
        <v>3732309.36</v>
      </c>
    </row>
    <row r="144" spans="1:8" s="83" customFormat="1" ht="30" x14ac:dyDescent="0.25">
      <c r="A144" s="81">
        <v>141</v>
      </c>
      <c r="B144" s="70" t="s">
        <v>166</v>
      </c>
      <c r="C144" s="52" t="s">
        <v>268</v>
      </c>
      <c r="D144" s="81" t="s">
        <v>270</v>
      </c>
      <c r="E144" s="82">
        <v>83.93</v>
      </c>
      <c r="F144" s="82">
        <f t="shared" si="4"/>
        <v>903.42251999999996</v>
      </c>
      <c r="G144" s="76">
        <v>1000</v>
      </c>
      <c r="H144" s="86">
        <f t="shared" si="5"/>
        <v>903422.52</v>
      </c>
    </row>
    <row r="145" spans="1:8" s="83" customFormat="1" ht="30" x14ac:dyDescent="0.25">
      <c r="A145" s="81">
        <v>142</v>
      </c>
      <c r="B145" s="70" t="s">
        <v>167</v>
      </c>
      <c r="C145" s="52" t="s">
        <v>268</v>
      </c>
      <c r="D145" s="81" t="s">
        <v>270</v>
      </c>
      <c r="E145" s="82">
        <v>646.52</v>
      </c>
      <c r="F145" s="82">
        <f t="shared" si="4"/>
        <v>6959.1412799999998</v>
      </c>
      <c r="G145" s="76">
        <v>1000</v>
      </c>
      <c r="H145" s="86">
        <f t="shared" si="5"/>
        <v>6959141.2800000003</v>
      </c>
    </row>
    <row r="146" spans="1:8" s="83" customFormat="1" ht="30" x14ac:dyDescent="0.25">
      <c r="A146" s="81">
        <v>143</v>
      </c>
      <c r="B146" s="70" t="s">
        <v>168</v>
      </c>
      <c r="C146" s="52" t="s">
        <v>268</v>
      </c>
      <c r="D146" s="81" t="s">
        <v>270</v>
      </c>
      <c r="E146" s="82">
        <v>241.65</v>
      </c>
      <c r="F146" s="82">
        <f t="shared" si="4"/>
        <v>2601.1205999999997</v>
      </c>
      <c r="G146" s="76">
        <v>1000</v>
      </c>
      <c r="H146" s="86">
        <f t="shared" si="5"/>
        <v>2601120.5999999996</v>
      </c>
    </row>
    <row r="147" spans="1:8" s="83" customFormat="1" ht="30" x14ac:dyDescent="0.25">
      <c r="A147" s="81">
        <v>144</v>
      </c>
      <c r="B147" s="70" t="s">
        <v>167</v>
      </c>
      <c r="C147" s="52" t="s">
        <v>268</v>
      </c>
      <c r="D147" s="81" t="s">
        <v>270</v>
      </c>
      <c r="E147" s="82">
        <v>143.22999999999999</v>
      </c>
      <c r="F147" s="82">
        <f t="shared" si="4"/>
        <v>1541.7277199999999</v>
      </c>
      <c r="G147" s="76">
        <v>1000</v>
      </c>
      <c r="H147" s="86">
        <f t="shared" si="5"/>
        <v>1541727.72</v>
      </c>
    </row>
    <row r="148" spans="1:8" s="83" customFormat="1" ht="30" x14ac:dyDescent="0.25">
      <c r="A148" s="81">
        <v>145</v>
      </c>
      <c r="B148" s="70" t="s">
        <v>169</v>
      </c>
      <c r="C148" s="52" t="s">
        <v>268</v>
      </c>
      <c r="D148" s="81" t="s">
        <v>270</v>
      </c>
      <c r="E148" s="82">
        <v>68.41</v>
      </c>
      <c r="F148" s="82">
        <f t="shared" si="4"/>
        <v>736.36523999999997</v>
      </c>
      <c r="G148" s="76">
        <v>1000</v>
      </c>
      <c r="H148" s="86">
        <f t="shared" si="5"/>
        <v>736365.24</v>
      </c>
    </row>
    <row r="149" spans="1:8" s="83" customFormat="1" ht="30" x14ac:dyDescent="0.25">
      <c r="A149" s="81">
        <v>146</v>
      </c>
      <c r="B149" s="70" t="s">
        <v>170</v>
      </c>
      <c r="C149" s="52" t="s">
        <v>268</v>
      </c>
      <c r="D149" s="81" t="s">
        <v>270</v>
      </c>
      <c r="E149" s="82">
        <v>24.86</v>
      </c>
      <c r="F149" s="82">
        <f t="shared" si="4"/>
        <v>267.59303999999997</v>
      </c>
      <c r="G149" s="76">
        <v>950</v>
      </c>
      <c r="H149" s="86">
        <f t="shared" si="5"/>
        <v>254213.38799999998</v>
      </c>
    </row>
    <row r="150" spans="1:8" s="83" customFormat="1" ht="30" x14ac:dyDescent="0.25">
      <c r="A150" s="81">
        <v>147</v>
      </c>
      <c r="B150" s="70" t="s">
        <v>171</v>
      </c>
      <c r="C150" s="52" t="s">
        <v>268</v>
      </c>
      <c r="D150" s="81" t="s">
        <v>270</v>
      </c>
      <c r="E150" s="82">
        <v>100.57</v>
      </c>
      <c r="F150" s="82">
        <f t="shared" si="4"/>
        <v>1082.5354799999998</v>
      </c>
      <c r="G150" s="76">
        <v>950</v>
      </c>
      <c r="H150" s="86">
        <f t="shared" si="5"/>
        <v>1028408.7059999998</v>
      </c>
    </row>
    <row r="151" spans="1:8" s="83" customFormat="1" ht="30" x14ac:dyDescent="0.25">
      <c r="A151" s="81">
        <v>148</v>
      </c>
      <c r="B151" s="70" t="s">
        <v>172</v>
      </c>
      <c r="C151" s="52" t="s">
        <v>268</v>
      </c>
      <c r="D151" s="81" t="s">
        <v>270</v>
      </c>
      <c r="E151" s="82">
        <v>52.39</v>
      </c>
      <c r="F151" s="82">
        <f t="shared" si="4"/>
        <v>563.92595999999992</v>
      </c>
      <c r="G151" s="76">
        <v>900</v>
      </c>
      <c r="H151" s="86">
        <f t="shared" si="5"/>
        <v>507533.36399999994</v>
      </c>
    </row>
    <row r="152" spans="1:8" s="83" customFormat="1" ht="30" x14ac:dyDescent="0.25">
      <c r="A152" s="81">
        <v>149</v>
      </c>
      <c r="B152" s="70" t="s">
        <v>173</v>
      </c>
      <c r="C152" s="52" t="s">
        <v>273</v>
      </c>
      <c r="D152" s="52" t="s">
        <v>270</v>
      </c>
      <c r="E152" s="82">
        <v>43.94</v>
      </c>
      <c r="F152" s="82">
        <f t="shared" si="4"/>
        <v>472.97015999999996</v>
      </c>
      <c r="G152" s="76">
        <v>900</v>
      </c>
      <c r="H152" s="86">
        <f t="shared" si="5"/>
        <v>425673.14399999997</v>
      </c>
    </row>
    <row r="153" spans="1:8" s="83" customFormat="1" ht="30" x14ac:dyDescent="0.25">
      <c r="A153" s="81">
        <v>150</v>
      </c>
      <c r="B153" s="70" t="s">
        <v>174</v>
      </c>
      <c r="C153" s="52" t="s">
        <v>268</v>
      </c>
      <c r="D153" s="52" t="s">
        <v>270</v>
      </c>
      <c r="E153" s="82">
        <v>33.24</v>
      </c>
      <c r="F153" s="82">
        <f t="shared" si="4"/>
        <v>357.79536000000002</v>
      </c>
      <c r="G153" s="76">
        <v>1000</v>
      </c>
      <c r="H153" s="86">
        <f t="shared" si="5"/>
        <v>357795.36000000004</v>
      </c>
    </row>
    <row r="154" spans="1:8" s="83" customFormat="1" ht="30" x14ac:dyDescent="0.25">
      <c r="A154" s="81">
        <v>151</v>
      </c>
      <c r="B154" s="70" t="s">
        <v>175</v>
      </c>
      <c r="C154" s="52" t="s">
        <v>268</v>
      </c>
      <c r="D154" s="52" t="s">
        <v>270</v>
      </c>
      <c r="E154" s="82">
        <v>92.2</v>
      </c>
      <c r="F154" s="82">
        <f t="shared" si="4"/>
        <v>992.44079999999997</v>
      </c>
      <c r="G154" s="76">
        <v>1000</v>
      </c>
      <c r="H154" s="86">
        <f t="shared" si="5"/>
        <v>992440.79999999993</v>
      </c>
    </row>
    <row r="155" spans="1:8" s="83" customFormat="1" ht="30" x14ac:dyDescent="0.25">
      <c r="A155" s="81">
        <v>152</v>
      </c>
      <c r="B155" s="70" t="s">
        <v>176</v>
      </c>
      <c r="C155" s="52" t="s">
        <v>268</v>
      </c>
      <c r="D155" s="52" t="s">
        <v>270</v>
      </c>
      <c r="E155" s="82">
        <v>86.05</v>
      </c>
      <c r="F155" s="82">
        <f t="shared" si="4"/>
        <v>926.24219999999991</v>
      </c>
      <c r="G155" s="76">
        <v>1000</v>
      </c>
      <c r="H155" s="86">
        <f t="shared" si="5"/>
        <v>926242.2</v>
      </c>
    </row>
    <row r="156" spans="1:8" s="83" customFormat="1" ht="30" x14ac:dyDescent="0.25">
      <c r="A156" s="81">
        <v>153</v>
      </c>
      <c r="B156" s="70" t="s">
        <v>177</v>
      </c>
      <c r="C156" s="65" t="s">
        <v>273</v>
      </c>
      <c r="D156" s="81" t="s">
        <v>270</v>
      </c>
      <c r="E156" s="82">
        <v>76.03</v>
      </c>
      <c r="F156" s="82">
        <f t="shared" si="4"/>
        <v>818.38691999999992</v>
      </c>
      <c r="G156" s="76">
        <v>1200</v>
      </c>
      <c r="H156" s="86">
        <f t="shared" si="5"/>
        <v>982064.30399999989</v>
      </c>
    </row>
    <row r="157" spans="1:8" s="83" customFormat="1" ht="30" x14ac:dyDescent="0.25">
      <c r="A157" s="81">
        <v>154</v>
      </c>
      <c r="B157" s="70" t="s">
        <v>178</v>
      </c>
      <c r="C157" s="65" t="s">
        <v>273</v>
      </c>
      <c r="D157" s="81" t="s">
        <v>270</v>
      </c>
      <c r="E157" s="82">
        <v>13.23</v>
      </c>
      <c r="F157" s="82">
        <f t="shared" si="4"/>
        <v>142.40771999999998</v>
      </c>
      <c r="G157" s="76">
        <v>1200</v>
      </c>
      <c r="H157" s="86">
        <f t="shared" si="5"/>
        <v>170889.26399999997</v>
      </c>
    </row>
    <row r="158" spans="1:8" s="83" customFormat="1" ht="30" x14ac:dyDescent="0.25">
      <c r="A158" s="81">
        <v>155</v>
      </c>
      <c r="B158" s="70" t="s">
        <v>179</v>
      </c>
      <c r="C158" s="65" t="s">
        <v>273</v>
      </c>
      <c r="D158" s="81" t="s">
        <v>270</v>
      </c>
      <c r="E158" s="82">
        <v>14.07</v>
      </c>
      <c r="F158" s="82">
        <f t="shared" si="4"/>
        <v>151.44947999999999</v>
      </c>
      <c r="G158" s="76">
        <v>1200</v>
      </c>
      <c r="H158" s="86">
        <f t="shared" si="5"/>
        <v>181739.37599999999</v>
      </c>
    </row>
    <row r="159" spans="1:8" s="83" customFormat="1" ht="30" x14ac:dyDescent="0.25">
      <c r="A159" s="81">
        <v>156</v>
      </c>
      <c r="B159" s="70" t="s">
        <v>180</v>
      </c>
      <c r="C159" s="52" t="s">
        <v>268</v>
      </c>
      <c r="D159" s="81" t="s">
        <v>270</v>
      </c>
      <c r="E159" s="82">
        <v>172.16</v>
      </c>
      <c r="F159" s="82">
        <f t="shared" si="4"/>
        <v>1853.13024</v>
      </c>
      <c r="G159" s="76">
        <v>800</v>
      </c>
      <c r="H159" s="86">
        <f t="shared" si="5"/>
        <v>1482504.192</v>
      </c>
    </row>
    <row r="160" spans="1:8" s="83" customFormat="1" ht="30" x14ac:dyDescent="0.25">
      <c r="A160" s="81">
        <v>157</v>
      </c>
      <c r="B160" s="70" t="s">
        <v>182</v>
      </c>
      <c r="C160" s="65" t="s">
        <v>273</v>
      </c>
      <c r="D160" s="81" t="s">
        <v>270</v>
      </c>
      <c r="E160" s="82">
        <v>256.48</v>
      </c>
      <c r="F160" s="82">
        <f t="shared" si="4"/>
        <v>2760.75072</v>
      </c>
      <c r="G160" s="76">
        <v>1000</v>
      </c>
      <c r="H160" s="86">
        <f t="shared" si="5"/>
        <v>2760750.72</v>
      </c>
    </row>
    <row r="161" spans="1:8" s="83" customFormat="1" ht="30" x14ac:dyDescent="0.25">
      <c r="A161" s="81">
        <v>158</v>
      </c>
      <c r="B161" s="70" t="s">
        <v>183</v>
      </c>
      <c r="C161" s="52" t="s">
        <v>268</v>
      </c>
      <c r="D161" s="81" t="s">
        <v>270</v>
      </c>
      <c r="E161" s="82">
        <v>84.35</v>
      </c>
      <c r="F161" s="82">
        <f t="shared" si="4"/>
        <v>907.94339999999988</v>
      </c>
      <c r="G161" s="76">
        <v>1400</v>
      </c>
      <c r="H161" s="86">
        <f t="shared" si="5"/>
        <v>1271120.7599999998</v>
      </c>
    </row>
    <row r="162" spans="1:8" s="83" customFormat="1" ht="30" x14ac:dyDescent="0.25">
      <c r="A162" s="81">
        <v>159</v>
      </c>
      <c r="B162" s="70" t="s">
        <v>185</v>
      </c>
      <c r="C162" s="52" t="s">
        <v>268</v>
      </c>
      <c r="D162" s="81" t="s">
        <v>270</v>
      </c>
      <c r="E162" s="82">
        <v>359.3</v>
      </c>
      <c r="F162" s="82">
        <f t="shared" si="4"/>
        <v>3867.5052000000001</v>
      </c>
      <c r="G162" s="76">
        <v>900</v>
      </c>
      <c r="H162" s="86">
        <f t="shared" si="5"/>
        <v>3480754.68</v>
      </c>
    </row>
    <row r="163" spans="1:8" s="83" customFormat="1" ht="30" x14ac:dyDescent="0.25">
      <c r="A163" s="81">
        <v>160</v>
      </c>
      <c r="B163" s="70" t="s">
        <v>186</v>
      </c>
      <c r="C163" s="65" t="s">
        <v>273</v>
      </c>
      <c r="D163" s="81" t="s">
        <v>270</v>
      </c>
      <c r="E163" s="82">
        <v>337.7</v>
      </c>
      <c r="F163" s="82">
        <f t="shared" si="4"/>
        <v>3635.0027999999998</v>
      </c>
      <c r="G163" s="76">
        <v>1000</v>
      </c>
      <c r="H163" s="86">
        <f t="shared" si="5"/>
        <v>3635002.8</v>
      </c>
    </row>
    <row r="164" spans="1:8" s="83" customFormat="1" ht="30" x14ac:dyDescent="0.25">
      <c r="A164" s="81">
        <v>161</v>
      </c>
      <c r="B164" s="70" t="s">
        <v>187</v>
      </c>
      <c r="C164" s="52" t="s">
        <v>268</v>
      </c>
      <c r="D164" s="81" t="s">
        <v>270</v>
      </c>
      <c r="E164" s="82">
        <v>38.54</v>
      </c>
      <c r="F164" s="82">
        <f t="shared" si="4"/>
        <v>414.84455999999994</v>
      </c>
      <c r="G164" s="76">
        <v>900</v>
      </c>
      <c r="H164" s="86">
        <f t="shared" si="5"/>
        <v>373360.10399999993</v>
      </c>
    </row>
    <row r="165" spans="1:8" s="83" customFormat="1" ht="30" x14ac:dyDescent="0.25">
      <c r="A165" s="81">
        <v>162</v>
      </c>
      <c r="B165" s="70" t="s">
        <v>189</v>
      </c>
      <c r="C165" s="52" t="s">
        <v>268</v>
      </c>
      <c r="D165" s="81" t="s">
        <v>270</v>
      </c>
      <c r="E165" s="82">
        <v>40.119999999999997</v>
      </c>
      <c r="F165" s="82">
        <f t="shared" si="4"/>
        <v>431.85167999999993</v>
      </c>
      <c r="G165" s="76">
        <v>900</v>
      </c>
      <c r="H165" s="86">
        <f t="shared" si="5"/>
        <v>388666.51199999993</v>
      </c>
    </row>
    <row r="166" spans="1:8" s="83" customFormat="1" ht="30" x14ac:dyDescent="0.25">
      <c r="A166" s="81">
        <v>163</v>
      </c>
      <c r="B166" s="70" t="s">
        <v>190</v>
      </c>
      <c r="C166" s="52" t="s">
        <v>268</v>
      </c>
      <c r="D166" s="81" t="s">
        <v>270</v>
      </c>
      <c r="E166" s="82">
        <v>3.49</v>
      </c>
      <c r="F166" s="82">
        <f t="shared" si="4"/>
        <v>37.566360000000003</v>
      </c>
      <c r="G166" s="76">
        <v>900</v>
      </c>
      <c r="H166" s="86">
        <f t="shared" si="5"/>
        <v>33809.724000000002</v>
      </c>
    </row>
    <row r="167" spans="1:8" s="83" customFormat="1" ht="30" x14ac:dyDescent="0.25">
      <c r="A167" s="81">
        <v>164</v>
      </c>
      <c r="B167" s="70" t="s">
        <v>192</v>
      </c>
      <c r="C167" s="52" t="s">
        <v>268</v>
      </c>
      <c r="D167" s="81" t="s">
        <v>270</v>
      </c>
      <c r="E167" s="82">
        <v>96.41</v>
      </c>
      <c r="F167" s="82">
        <f t="shared" si="4"/>
        <v>1037.7572399999999</v>
      </c>
      <c r="G167" s="76">
        <v>900</v>
      </c>
      <c r="H167" s="86">
        <f t="shared" si="5"/>
        <v>933981.51599999995</v>
      </c>
    </row>
    <row r="168" spans="1:8" s="83" customFormat="1" ht="30" x14ac:dyDescent="0.25">
      <c r="A168" s="81">
        <v>165</v>
      </c>
      <c r="B168" s="70" t="s">
        <v>193</v>
      </c>
      <c r="C168" s="52" t="s">
        <v>268</v>
      </c>
      <c r="D168" s="81" t="s">
        <v>270</v>
      </c>
      <c r="E168" s="82">
        <v>672.13</v>
      </c>
      <c r="F168" s="82">
        <f t="shared" si="4"/>
        <v>7234.8073199999999</v>
      </c>
      <c r="G168" s="76">
        <v>900</v>
      </c>
      <c r="H168" s="86">
        <f t="shared" si="5"/>
        <v>6511326.5879999995</v>
      </c>
    </row>
    <row r="169" spans="1:8" s="83" customFormat="1" ht="60" x14ac:dyDescent="0.25">
      <c r="A169" s="81">
        <v>166</v>
      </c>
      <c r="B169" s="70" t="s">
        <v>194</v>
      </c>
      <c r="C169" s="52" t="s">
        <v>274</v>
      </c>
      <c r="D169" s="52" t="s">
        <v>271</v>
      </c>
      <c r="E169" s="82">
        <v>2253.7199999999998</v>
      </c>
      <c r="F169" s="82">
        <f t="shared" si="4"/>
        <v>24259.042079999996</v>
      </c>
      <c r="G169" s="76">
        <v>800</v>
      </c>
      <c r="H169" s="86">
        <f t="shared" si="5"/>
        <v>19407233.663999997</v>
      </c>
    </row>
    <row r="170" spans="1:8" s="10" customFormat="1" ht="60" x14ac:dyDescent="0.25">
      <c r="A170" s="81">
        <v>167</v>
      </c>
      <c r="B170" s="70" t="s">
        <v>195</v>
      </c>
      <c r="C170" s="52" t="s">
        <v>274</v>
      </c>
      <c r="D170" s="52" t="s">
        <v>271</v>
      </c>
      <c r="E170" s="82">
        <v>130.13</v>
      </c>
      <c r="F170" s="82">
        <f t="shared" si="4"/>
        <v>1400.7193199999999</v>
      </c>
      <c r="G170" s="76">
        <v>800</v>
      </c>
      <c r="H170" s="86">
        <f t="shared" si="5"/>
        <v>1120575.456</v>
      </c>
    </row>
    <row r="171" spans="1:8" s="10" customFormat="1" ht="60" x14ac:dyDescent="0.25">
      <c r="A171" s="81">
        <v>168</v>
      </c>
      <c r="B171" s="70" t="s">
        <v>195</v>
      </c>
      <c r="C171" s="52" t="s">
        <v>274</v>
      </c>
      <c r="D171" s="52" t="s">
        <v>271</v>
      </c>
      <c r="E171" s="82">
        <v>56.26</v>
      </c>
      <c r="F171" s="82">
        <f t="shared" si="4"/>
        <v>605.58263999999997</v>
      </c>
      <c r="G171" s="76">
        <v>800</v>
      </c>
      <c r="H171" s="86">
        <f t="shared" si="5"/>
        <v>484466.11199999996</v>
      </c>
    </row>
    <row r="172" spans="1:8" s="83" customFormat="1" ht="30" x14ac:dyDescent="0.25">
      <c r="A172" s="81">
        <v>169</v>
      </c>
      <c r="B172" s="70" t="s">
        <v>196</v>
      </c>
      <c r="C172" s="52" t="s">
        <v>268</v>
      </c>
      <c r="D172" s="81" t="s">
        <v>270</v>
      </c>
      <c r="E172" s="82">
        <v>686.75</v>
      </c>
      <c r="F172" s="82">
        <f t="shared" si="4"/>
        <v>7392.1769999999997</v>
      </c>
      <c r="G172" s="76">
        <v>1000</v>
      </c>
      <c r="H172" s="86">
        <f t="shared" si="5"/>
        <v>7392177</v>
      </c>
    </row>
    <row r="173" spans="1:8" s="83" customFormat="1" ht="30" x14ac:dyDescent="0.25">
      <c r="A173" s="81">
        <v>170</v>
      </c>
      <c r="B173" s="70" t="s">
        <v>197</v>
      </c>
      <c r="C173" s="52" t="s">
        <v>268</v>
      </c>
      <c r="D173" s="81" t="s">
        <v>270</v>
      </c>
      <c r="E173" s="82">
        <v>347.71</v>
      </c>
      <c r="F173" s="82">
        <f t="shared" si="4"/>
        <v>3742.7504399999993</v>
      </c>
      <c r="G173" s="76">
        <v>1200</v>
      </c>
      <c r="H173" s="86">
        <f t="shared" si="5"/>
        <v>4491300.527999999</v>
      </c>
    </row>
    <row r="174" spans="1:8" s="83" customFormat="1" ht="30" x14ac:dyDescent="0.25">
      <c r="A174" s="81">
        <v>171</v>
      </c>
      <c r="B174" s="70" t="s">
        <v>201</v>
      </c>
      <c r="C174" s="65" t="s">
        <v>273</v>
      </c>
      <c r="D174" s="81" t="s">
        <v>270</v>
      </c>
      <c r="E174" s="82">
        <v>340.23</v>
      </c>
      <c r="F174" s="82">
        <f t="shared" si="4"/>
        <v>3662.2357200000001</v>
      </c>
      <c r="G174" s="76">
        <v>1000</v>
      </c>
      <c r="H174" s="86">
        <f t="shared" si="5"/>
        <v>3662235.72</v>
      </c>
    </row>
    <row r="175" spans="1:8" s="83" customFormat="1" ht="30" x14ac:dyDescent="0.25">
      <c r="A175" s="81">
        <v>172</v>
      </c>
      <c r="B175" s="70" t="s">
        <v>202</v>
      </c>
      <c r="C175" s="52" t="s">
        <v>268</v>
      </c>
      <c r="D175" s="81" t="s">
        <v>270</v>
      </c>
      <c r="E175" s="82">
        <v>973.31</v>
      </c>
      <c r="F175" s="82">
        <f t="shared" si="4"/>
        <v>10476.708839999999</v>
      </c>
      <c r="G175" s="76">
        <v>900</v>
      </c>
      <c r="H175" s="86">
        <f t="shared" si="5"/>
        <v>9429037.9560000002</v>
      </c>
    </row>
    <row r="176" spans="1:8" s="83" customFormat="1" ht="30" x14ac:dyDescent="0.25">
      <c r="A176" s="81">
        <v>173</v>
      </c>
      <c r="B176" s="70" t="s">
        <v>203</v>
      </c>
      <c r="C176" s="52" t="s">
        <v>268</v>
      </c>
      <c r="D176" s="81" t="s">
        <v>270</v>
      </c>
      <c r="E176" s="82">
        <v>85.4</v>
      </c>
      <c r="F176" s="82">
        <f t="shared" si="4"/>
        <v>919.24559999999997</v>
      </c>
      <c r="G176" s="76">
        <v>800</v>
      </c>
      <c r="H176" s="86">
        <f t="shared" si="5"/>
        <v>735396.48</v>
      </c>
    </row>
    <row r="177" spans="1:8" s="83" customFormat="1" ht="30" x14ac:dyDescent="0.25">
      <c r="A177" s="81">
        <v>174</v>
      </c>
      <c r="B177" s="70" t="s">
        <v>204</v>
      </c>
      <c r="C177" s="65" t="s">
        <v>273</v>
      </c>
      <c r="D177" s="81" t="s">
        <v>270</v>
      </c>
      <c r="E177" s="82">
        <v>97.56</v>
      </c>
      <c r="F177" s="82">
        <f t="shared" si="4"/>
        <v>1050.1358399999999</v>
      </c>
      <c r="G177" s="76">
        <v>1000</v>
      </c>
      <c r="H177" s="86">
        <f t="shared" si="5"/>
        <v>1050135.8399999999</v>
      </c>
    </row>
    <row r="178" spans="1:8" s="83" customFormat="1" ht="30" x14ac:dyDescent="0.25">
      <c r="A178" s="81">
        <v>175</v>
      </c>
      <c r="B178" s="70" t="s">
        <v>113</v>
      </c>
      <c r="C178" s="65" t="s">
        <v>273</v>
      </c>
      <c r="D178" s="81" t="s">
        <v>270</v>
      </c>
      <c r="E178" s="82">
        <v>92.89</v>
      </c>
      <c r="F178" s="82">
        <f t="shared" si="4"/>
        <v>999.86795999999993</v>
      </c>
      <c r="G178" s="76">
        <v>1000</v>
      </c>
      <c r="H178" s="86">
        <f t="shared" si="5"/>
        <v>999867.96</v>
      </c>
    </row>
    <row r="179" spans="1:8" s="83" customFormat="1" ht="30" x14ac:dyDescent="0.25">
      <c r="A179" s="81">
        <v>176</v>
      </c>
      <c r="B179" s="70" t="s">
        <v>205</v>
      </c>
      <c r="C179" s="65" t="s">
        <v>273</v>
      </c>
      <c r="D179" s="81" t="s">
        <v>270</v>
      </c>
      <c r="E179" s="82">
        <v>395.86</v>
      </c>
      <c r="F179" s="82">
        <f t="shared" si="4"/>
        <v>4261.0370400000002</v>
      </c>
      <c r="G179" s="76">
        <v>1000</v>
      </c>
      <c r="H179" s="86">
        <f t="shared" si="5"/>
        <v>4261037.04</v>
      </c>
    </row>
    <row r="180" spans="1:8" s="83" customFormat="1" ht="30" x14ac:dyDescent="0.25">
      <c r="A180" s="81">
        <v>177</v>
      </c>
      <c r="B180" s="70" t="s">
        <v>206</v>
      </c>
      <c r="C180" s="52" t="s">
        <v>268</v>
      </c>
      <c r="D180" s="81" t="s">
        <v>270</v>
      </c>
      <c r="E180" s="82">
        <v>186.8</v>
      </c>
      <c r="F180" s="82">
        <f t="shared" si="4"/>
        <v>2010.7152000000001</v>
      </c>
      <c r="G180" s="76">
        <v>900</v>
      </c>
      <c r="H180" s="86">
        <f t="shared" si="5"/>
        <v>1809643.6800000002</v>
      </c>
    </row>
    <row r="181" spans="1:8" s="83" customFormat="1" ht="30" x14ac:dyDescent="0.25">
      <c r="A181" s="81">
        <v>178</v>
      </c>
      <c r="B181" s="70" t="s">
        <v>205</v>
      </c>
      <c r="C181" s="65" t="s">
        <v>273</v>
      </c>
      <c r="D181" s="81" t="s">
        <v>270</v>
      </c>
      <c r="E181" s="82">
        <v>52.14</v>
      </c>
      <c r="F181" s="82">
        <f t="shared" si="4"/>
        <v>561.23496</v>
      </c>
      <c r="G181" s="76">
        <v>1000</v>
      </c>
      <c r="H181" s="86">
        <f t="shared" si="5"/>
        <v>561234.96</v>
      </c>
    </row>
    <row r="182" spans="1:8" s="83" customFormat="1" ht="30" x14ac:dyDescent="0.25">
      <c r="A182" s="81">
        <v>179</v>
      </c>
      <c r="B182" s="70" t="s">
        <v>207</v>
      </c>
      <c r="C182" s="52" t="s">
        <v>268</v>
      </c>
      <c r="D182" s="81" t="s">
        <v>270</v>
      </c>
      <c r="E182" s="82">
        <v>52.11</v>
      </c>
      <c r="F182" s="82">
        <f t="shared" si="4"/>
        <v>560.91203999999993</v>
      </c>
      <c r="G182" s="76">
        <v>1000</v>
      </c>
      <c r="H182" s="86">
        <f t="shared" si="5"/>
        <v>560912.03999999992</v>
      </c>
    </row>
    <row r="183" spans="1:8" s="83" customFormat="1" ht="30" x14ac:dyDescent="0.25">
      <c r="A183" s="81">
        <v>180</v>
      </c>
      <c r="B183" s="70" t="s">
        <v>208</v>
      </c>
      <c r="C183" s="52" t="s">
        <v>268</v>
      </c>
      <c r="D183" s="81" t="s">
        <v>270</v>
      </c>
      <c r="E183" s="82">
        <v>163.18</v>
      </c>
      <c r="F183" s="82">
        <f t="shared" si="4"/>
        <v>1756.4695199999999</v>
      </c>
      <c r="G183" s="76">
        <v>900</v>
      </c>
      <c r="H183" s="86">
        <f t="shared" si="5"/>
        <v>1580822.568</v>
      </c>
    </row>
    <row r="184" spans="1:8" s="83" customFormat="1" ht="30" x14ac:dyDescent="0.25">
      <c r="A184" s="81">
        <v>181</v>
      </c>
      <c r="B184" s="70" t="s">
        <v>209</v>
      </c>
      <c r="C184" s="65" t="s">
        <v>273</v>
      </c>
      <c r="D184" s="81" t="s">
        <v>270</v>
      </c>
      <c r="E184" s="82">
        <v>103.23</v>
      </c>
      <c r="F184" s="82">
        <f t="shared" si="4"/>
        <v>1111.1677199999999</v>
      </c>
      <c r="G184" s="76">
        <v>1200</v>
      </c>
      <c r="H184" s="86">
        <f t="shared" si="5"/>
        <v>1333401.264</v>
      </c>
    </row>
    <row r="185" spans="1:8" s="83" customFormat="1" ht="30" x14ac:dyDescent="0.25">
      <c r="A185" s="81">
        <v>182</v>
      </c>
      <c r="B185" s="70" t="s">
        <v>103</v>
      </c>
      <c r="C185" s="52" t="s">
        <v>268</v>
      </c>
      <c r="D185" s="81" t="s">
        <v>270</v>
      </c>
      <c r="E185" s="82">
        <v>173.19</v>
      </c>
      <c r="F185" s="82">
        <f t="shared" si="4"/>
        <v>1864.2171599999999</v>
      </c>
      <c r="G185" s="76">
        <v>900</v>
      </c>
      <c r="H185" s="86">
        <f t="shared" si="5"/>
        <v>1677795.4439999999</v>
      </c>
    </row>
    <row r="186" spans="1:8" s="83" customFormat="1" ht="30" x14ac:dyDescent="0.25">
      <c r="A186" s="81">
        <v>183</v>
      </c>
      <c r="B186" s="70" t="s">
        <v>210</v>
      </c>
      <c r="C186" s="65" t="s">
        <v>268</v>
      </c>
      <c r="D186" s="81" t="s">
        <v>270</v>
      </c>
      <c r="E186" s="82">
        <v>3298.96</v>
      </c>
      <c r="F186" s="82">
        <f t="shared" si="4"/>
        <v>35510.005440000001</v>
      </c>
      <c r="G186" s="76">
        <v>1000</v>
      </c>
      <c r="H186" s="86">
        <f t="shared" si="5"/>
        <v>35510005.439999998</v>
      </c>
    </row>
    <row r="187" spans="1:8" s="83" customFormat="1" ht="30" x14ac:dyDescent="0.25">
      <c r="A187" s="81">
        <v>184</v>
      </c>
      <c r="B187" s="70" t="s">
        <v>211</v>
      </c>
      <c r="C187" s="52" t="s">
        <v>268</v>
      </c>
      <c r="D187" s="81" t="s">
        <v>270</v>
      </c>
      <c r="E187" s="82">
        <v>17.95</v>
      </c>
      <c r="F187" s="82">
        <f t="shared" si="4"/>
        <v>193.21379999999999</v>
      </c>
      <c r="G187" s="76">
        <v>800</v>
      </c>
      <c r="H187" s="86">
        <f t="shared" si="5"/>
        <v>154571.03999999998</v>
      </c>
    </row>
    <row r="188" spans="1:8" s="83" customFormat="1" ht="30" x14ac:dyDescent="0.25">
      <c r="A188" s="81">
        <v>185</v>
      </c>
      <c r="B188" s="70" t="s">
        <v>212</v>
      </c>
      <c r="C188" s="52" t="s">
        <v>268</v>
      </c>
      <c r="D188" s="81" t="s">
        <v>270</v>
      </c>
      <c r="E188" s="82">
        <v>16.96</v>
      </c>
      <c r="F188" s="82">
        <f t="shared" si="4"/>
        <v>182.55743999999999</v>
      </c>
      <c r="G188" s="76">
        <v>800</v>
      </c>
      <c r="H188" s="86">
        <f t="shared" si="5"/>
        <v>146045.95199999999</v>
      </c>
    </row>
    <row r="189" spans="1:8" s="83" customFormat="1" ht="30" x14ac:dyDescent="0.25">
      <c r="A189" s="81">
        <v>186</v>
      </c>
      <c r="B189" s="70" t="s">
        <v>213</v>
      </c>
      <c r="C189" s="52" t="s">
        <v>268</v>
      </c>
      <c r="D189" s="81" t="s">
        <v>270</v>
      </c>
      <c r="E189" s="82">
        <v>16.940000000000001</v>
      </c>
      <c r="F189" s="82">
        <f t="shared" si="4"/>
        <v>182.34216000000001</v>
      </c>
      <c r="G189" s="76">
        <v>800</v>
      </c>
      <c r="H189" s="86">
        <f t="shared" si="5"/>
        <v>145873.728</v>
      </c>
    </row>
    <row r="190" spans="1:8" s="83" customFormat="1" ht="30" x14ac:dyDescent="0.25">
      <c r="A190" s="81">
        <v>187</v>
      </c>
      <c r="B190" s="70" t="s">
        <v>214</v>
      </c>
      <c r="C190" s="52" t="s">
        <v>268</v>
      </c>
      <c r="D190" s="81" t="s">
        <v>270</v>
      </c>
      <c r="E190" s="82">
        <v>24.18</v>
      </c>
      <c r="F190" s="82">
        <f t="shared" si="4"/>
        <v>260.27351999999996</v>
      </c>
      <c r="G190" s="76">
        <v>800</v>
      </c>
      <c r="H190" s="86">
        <f t="shared" si="5"/>
        <v>208218.81599999996</v>
      </c>
    </row>
    <row r="191" spans="1:8" s="83" customFormat="1" ht="30" x14ac:dyDescent="0.25">
      <c r="A191" s="81">
        <v>188</v>
      </c>
      <c r="B191" s="70" t="s">
        <v>215</v>
      </c>
      <c r="C191" s="52" t="s">
        <v>268</v>
      </c>
      <c r="D191" s="81" t="s">
        <v>270</v>
      </c>
      <c r="E191" s="82">
        <v>24.13</v>
      </c>
      <c r="F191" s="82">
        <f t="shared" si="4"/>
        <v>259.73532</v>
      </c>
      <c r="G191" s="76">
        <v>950</v>
      </c>
      <c r="H191" s="86">
        <f t="shared" si="5"/>
        <v>246748.554</v>
      </c>
    </row>
    <row r="192" spans="1:8" s="83" customFormat="1" ht="30" x14ac:dyDescent="0.25">
      <c r="A192" s="81">
        <v>189</v>
      </c>
      <c r="B192" s="70" t="s">
        <v>212</v>
      </c>
      <c r="C192" s="52" t="s">
        <v>268</v>
      </c>
      <c r="D192" s="81" t="s">
        <v>270</v>
      </c>
      <c r="E192" s="82">
        <v>44.09</v>
      </c>
      <c r="F192" s="82">
        <f t="shared" si="4"/>
        <v>474.58476000000002</v>
      </c>
      <c r="G192" s="76">
        <v>800</v>
      </c>
      <c r="H192" s="86">
        <f t="shared" si="5"/>
        <v>379667.80800000002</v>
      </c>
    </row>
    <row r="193" spans="1:8" s="83" customFormat="1" ht="30" x14ac:dyDescent="0.25">
      <c r="A193" s="81">
        <v>190</v>
      </c>
      <c r="B193" s="70" t="s">
        <v>216</v>
      </c>
      <c r="C193" s="52" t="s">
        <v>268</v>
      </c>
      <c r="D193" s="81" t="s">
        <v>270</v>
      </c>
      <c r="E193" s="82">
        <v>27.53</v>
      </c>
      <c r="F193" s="82">
        <f t="shared" si="4"/>
        <v>296.33292</v>
      </c>
      <c r="G193" s="76">
        <v>800</v>
      </c>
      <c r="H193" s="86">
        <f t="shared" si="5"/>
        <v>237066.33600000001</v>
      </c>
    </row>
    <row r="194" spans="1:8" s="83" customFormat="1" ht="30" x14ac:dyDescent="0.25">
      <c r="A194" s="81">
        <v>191</v>
      </c>
      <c r="B194" s="70" t="s">
        <v>217</v>
      </c>
      <c r="C194" s="52" t="s">
        <v>268</v>
      </c>
      <c r="D194" s="81" t="s">
        <v>270</v>
      </c>
      <c r="E194" s="82">
        <v>348.41</v>
      </c>
      <c r="F194" s="82">
        <f t="shared" si="4"/>
        <v>3750.2852400000002</v>
      </c>
      <c r="G194" s="76">
        <v>800</v>
      </c>
      <c r="H194" s="86">
        <f t="shared" si="5"/>
        <v>3000228.1920000003</v>
      </c>
    </row>
    <row r="195" spans="1:8" s="83" customFormat="1" ht="30" x14ac:dyDescent="0.25">
      <c r="A195" s="81">
        <v>192</v>
      </c>
      <c r="B195" s="70" t="s">
        <v>218</v>
      </c>
      <c r="C195" s="52" t="s">
        <v>268</v>
      </c>
      <c r="D195" s="81" t="s">
        <v>270</v>
      </c>
      <c r="E195" s="82">
        <v>124.67</v>
      </c>
      <c r="F195" s="82">
        <f t="shared" si="4"/>
        <v>1341.9478799999999</v>
      </c>
      <c r="G195" s="76">
        <v>1000</v>
      </c>
      <c r="H195" s="86">
        <f t="shared" si="5"/>
        <v>1341947.8799999999</v>
      </c>
    </row>
    <row r="196" spans="1:8" s="83" customFormat="1" ht="30" x14ac:dyDescent="0.25">
      <c r="A196" s="81">
        <v>193</v>
      </c>
      <c r="B196" s="70" t="s">
        <v>219</v>
      </c>
      <c r="C196" s="52" t="s">
        <v>268</v>
      </c>
      <c r="D196" s="81" t="s">
        <v>270</v>
      </c>
      <c r="E196" s="82">
        <v>31.07</v>
      </c>
      <c r="F196" s="82">
        <f t="shared" ref="F196:F208" si="6">E196*10.764</f>
        <v>334.43747999999999</v>
      </c>
      <c r="G196" s="76">
        <v>1000</v>
      </c>
      <c r="H196" s="86">
        <f t="shared" si="5"/>
        <v>334437.48</v>
      </c>
    </row>
    <row r="197" spans="1:8" s="83" customFormat="1" ht="30" x14ac:dyDescent="0.25">
      <c r="A197" s="81">
        <v>194</v>
      </c>
      <c r="B197" s="70" t="s">
        <v>220</v>
      </c>
      <c r="C197" s="52" t="s">
        <v>268</v>
      </c>
      <c r="D197" s="81" t="s">
        <v>270</v>
      </c>
      <c r="E197" s="82">
        <v>5.01</v>
      </c>
      <c r="F197" s="82">
        <f t="shared" si="6"/>
        <v>53.927639999999997</v>
      </c>
      <c r="G197" s="76">
        <v>900</v>
      </c>
      <c r="H197" s="86">
        <f t="shared" ref="H197:H208" si="7">G197*F197</f>
        <v>48534.875999999997</v>
      </c>
    </row>
    <row r="198" spans="1:8" s="83" customFormat="1" ht="30" x14ac:dyDescent="0.25">
      <c r="A198" s="81">
        <v>195</v>
      </c>
      <c r="B198" s="70" t="s">
        <v>221</v>
      </c>
      <c r="C198" s="52" t="s">
        <v>268</v>
      </c>
      <c r="D198" s="81" t="s">
        <v>270</v>
      </c>
      <c r="E198" s="82">
        <v>2.21</v>
      </c>
      <c r="F198" s="82">
        <f t="shared" si="6"/>
        <v>23.788439999999998</v>
      </c>
      <c r="G198" s="76">
        <v>900</v>
      </c>
      <c r="H198" s="86">
        <f t="shared" si="7"/>
        <v>21409.595999999998</v>
      </c>
    </row>
    <row r="199" spans="1:8" s="83" customFormat="1" ht="30" x14ac:dyDescent="0.25">
      <c r="A199" s="81">
        <v>196</v>
      </c>
      <c r="B199" s="70" t="s">
        <v>222</v>
      </c>
      <c r="C199" s="52" t="s">
        <v>268</v>
      </c>
      <c r="D199" s="81" t="s">
        <v>270</v>
      </c>
      <c r="E199" s="82">
        <v>5.01</v>
      </c>
      <c r="F199" s="82">
        <f t="shared" si="6"/>
        <v>53.927639999999997</v>
      </c>
      <c r="G199" s="76">
        <v>900</v>
      </c>
      <c r="H199" s="86">
        <f t="shared" si="7"/>
        <v>48534.875999999997</v>
      </c>
    </row>
    <row r="200" spans="1:8" s="83" customFormat="1" ht="30" x14ac:dyDescent="0.25">
      <c r="A200" s="81">
        <v>197</v>
      </c>
      <c r="B200" s="70" t="s">
        <v>223</v>
      </c>
      <c r="C200" s="52" t="s">
        <v>268</v>
      </c>
      <c r="D200" s="81" t="s">
        <v>270</v>
      </c>
      <c r="E200" s="82">
        <v>670.29</v>
      </c>
      <c r="F200" s="82">
        <f t="shared" si="6"/>
        <v>7215.0015599999988</v>
      </c>
      <c r="G200" s="76">
        <v>900</v>
      </c>
      <c r="H200" s="86">
        <f t="shared" si="7"/>
        <v>6493501.4039999992</v>
      </c>
    </row>
    <row r="201" spans="1:8" s="83" customFormat="1" ht="30" x14ac:dyDescent="0.25">
      <c r="A201" s="81">
        <v>198</v>
      </c>
      <c r="B201" s="70" t="s">
        <v>225</v>
      </c>
      <c r="C201" s="65" t="s">
        <v>273</v>
      </c>
      <c r="D201" s="81" t="s">
        <v>270</v>
      </c>
      <c r="E201" s="82">
        <v>274.51</v>
      </c>
      <c r="F201" s="82">
        <f t="shared" si="6"/>
        <v>2954.8256399999996</v>
      </c>
      <c r="G201" s="76">
        <v>1000</v>
      </c>
      <c r="H201" s="86">
        <f t="shared" si="7"/>
        <v>2954825.6399999997</v>
      </c>
    </row>
    <row r="202" spans="1:8" s="83" customFormat="1" ht="30" x14ac:dyDescent="0.25">
      <c r="A202" s="81">
        <v>199</v>
      </c>
      <c r="B202" s="70" t="s">
        <v>226</v>
      </c>
      <c r="C202" s="65" t="s">
        <v>273</v>
      </c>
      <c r="D202" s="81" t="s">
        <v>270</v>
      </c>
      <c r="E202" s="82">
        <v>6.8</v>
      </c>
      <c r="F202" s="82">
        <f t="shared" si="6"/>
        <v>73.1952</v>
      </c>
      <c r="G202" s="76">
        <v>1000</v>
      </c>
      <c r="H202" s="86">
        <f t="shared" si="7"/>
        <v>73195.199999999997</v>
      </c>
    </row>
    <row r="203" spans="1:8" s="83" customFormat="1" ht="30" x14ac:dyDescent="0.25">
      <c r="A203" s="81">
        <v>200</v>
      </c>
      <c r="B203" s="70" t="s">
        <v>227</v>
      </c>
      <c r="C203" s="52" t="s">
        <v>268</v>
      </c>
      <c r="D203" s="81" t="s">
        <v>270</v>
      </c>
      <c r="E203" s="82">
        <v>75.819999999999993</v>
      </c>
      <c r="F203" s="82">
        <f t="shared" si="6"/>
        <v>816.1264799999999</v>
      </c>
      <c r="G203" s="76">
        <v>800</v>
      </c>
      <c r="H203" s="86">
        <f t="shared" si="7"/>
        <v>652901.18399999989</v>
      </c>
    </row>
    <row r="204" spans="1:8" s="83" customFormat="1" ht="30" x14ac:dyDescent="0.25">
      <c r="A204" s="81">
        <v>201</v>
      </c>
      <c r="B204" s="70" t="s">
        <v>228</v>
      </c>
      <c r="C204" s="52" t="s">
        <v>268</v>
      </c>
      <c r="D204" s="81" t="s">
        <v>270</v>
      </c>
      <c r="E204" s="82">
        <v>24</v>
      </c>
      <c r="F204" s="82">
        <f t="shared" si="6"/>
        <v>258.33600000000001</v>
      </c>
      <c r="G204" s="76">
        <v>800</v>
      </c>
      <c r="H204" s="86">
        <f t="shared" si="7"/>
        <v>206668.80000000002</v>
      </c>
    </row>
    <row r="205" spans="1:8" s="83" customFormat="1" ht="30" x14ac:dyDescent="0.25">
      <c r="A205" s="81">
        <v>202</v>
      </c>
      <c r="B205" s="70" t="s">
        <v>229</v>
      </c>
      <c r="C205" s="52" t="s">
        <v>268</v>
      </c>
      <c r="D205" s="81" t="s">
        <v>270</v>
      </c>
      <c r="E205" s="82">
        <v>36.299999999999997</v>
      </c>
      <c r="F205" s="82">
        <f t="shared" si="6"/>
        <v>390.73319999999995</v>
      </c>
      <c r="G205" s="76">
        <v>1000</v>
      </c>
      <c r="H205" s="86">
        <f t="shared" si="7"/>
        <v>390733.19999999995</v>
      </c>
    </row>
    <row r="206" spans="1:8" s="83" customFormat="1" ht="30" x14ac:dyDescent="0.25">
      <c r="A206" s="81">
        <v>203</v>
      </c>
      <c r="B206" s="70" t="s">
        <v>230</v>
      </c>
      <c r="C206" s="52" t="s">
        <v>268</v>
      </c>
      <c r="D206" s="81" t="s">
        <v>270</v>
      </c>
      <c r="E206" s="82">
        <v>63.49</v>
      </c>
      <c r="F206" s="82">
        <f t="shared" si="6"/>
        <v>683.40635999999995</v>
      </c>
      <c r="G206" s="76">
        <v>1000</v>
      </c>
      <c r="H206" s="86">
        <f t="shared" si="7"/>
        <v>683406.36</v>
      </c>
    </row>
    <row r="207" spans="1:8" s="83" customFormat="1" ht="30" x14ac:dyDescent="0.25">
      <c r="A207" s="81">
        <v>204</v>
      </c>
      <c r="B207" s="70" t="s">
        <v>231</v>
      </c>
      <c r="C207" s="52" t="s">
        <v>268</v>
      </c>
      <c r="D207" s="81" t="s">
        <v>270</v>
      </c>
      <c r="E207" s="82">
        <v>2.8</v>
      </c>
      <c r="F207" s="82">
        <f t="shared" si="6"/>
        <v>30.139199999999995</v>
      </c>
      <c r="G207" s="76">
        <v>900</v>
      </c>
      <c r="H207" s="86">
        <f t="shared" si="7"/>
        <v>27125.279999999995</v>
      </c>
    </row>
    <row r="208" spans="1:8" s="83" customFormat="1" x14ac:dyDescent="0.25">
      <c r="A208" s="81">
        <v>205</v>
      </c>
      <c r="B208" s="70" t="s">
        <v>251</v>
      </c>
      <c r="C208" s="81"/>
      <c r="D208" s="81" t="s">
        <v>270</v>
      </c>
      <c r="E208" s="82">
        <v>8457.69</v>
      </c>
      <c r="F208" s="82">
        <f t="shared" si="6"/>
        <v>91038.575159999993</v>
      </c>
      <c r="G208" s="76">
        <v>250</v>
      </c>
      <c r="H208" s="86">
        <f t="shared" si="7"/>
        <v>22759643.789999999</v>
      </c>
    </row>
    <row r="209" spans="1:12" x14ac:dyDescent="0.25">
      <c r="A209" s="112" t="s">
        <v>285</v>
      </c>
      <c r="B209" s="113"/>
      <c r="C209" s="113"/>
      <c r="D209" s="114"/>
      <c r="E209" s="92">
        <f>SUM(E4:E208)</f>
        <v>115890.46000000008</v>
      </c>
      <c r="F209" s="92">
        <f>SUM(F4:F208)</f>
        <v>1247444.9114399997</v>
      </c>
      <c r="G209" s="93"/>
      <c r="H209" s="94">
        <f>SUM(H4:H208)</f>
        <v>1376809919.5500007</v>
      </c>
      <c r="L209">
        <f>53.78*4046</f>
        <v>217593.88</v>
      </c>
    </row>
    <row r="210" spans="1:12" x14ac:dyDescent="0.25">
      <c r="A210" s="105" t="s">
        <v>275</v>
      </c>
      <c r="B210" s="105"/>
      <c r="C210" s="105"/>
      <c r="D210" s="105"/>
      <c r="E210" s="105"/>
      <c r="F210" s="105"/>
      <c r="G210" s="105"/>
      <c r="H210" s="105"/>
      <c r="I210" s="17"/>
    </row>
    <row r="211" spans="1:12" s="90" customFormat="1" ht="28.5" customHeight="1" x14ac:dyDescent="0.25">
      <c r="A211" s="106" t="s">
        <v>282</v>
      </c>
      <c r="B211" s="106"/>
      <c r="C211" s="106"/>
      <c r="D211" s="106"/>
      <c r="E211" s="106"/>
      <c r="F211" s="106"/>
      <c r="G211" s="106"/>
      <c r="H211" s="106"/>
      <c r="I211" s="95"/>
    </row>
    <row r="212" spans="1:12" s="90" customFormat="1" ht="45.75" customHeight="1" x14ac:dyDescent="0.25">
      <c r="A212" s="106" t="s">
        <v>280</v>
      </c>
      <c r="B212" s="106"/>
      <c r="C212" s="106"/>
      <c r="D212" s="106"/>
      <c r="E212" s="106"/>
      <c r="F212" s="106"/>
      <c r="G212" s="106"/>
      <c r="H212" s="106"/>
      <c r="I212" s="95"/>
      <c r="L212" s="91">
        <f>H209/F209</f>
        <v>1103.7039847801113</v>
      </c>
    </row>
    <row r="213" spans="1:12" s="90" customFormat="1" ht="29.25" customHeight="1" x14ac:dyDescent="0.25">
      <c r="A213" s="106" t="s">
        <v>278</v>
      </c>
      <c r="B213" s="106"/>
      <c r="C213" s="106"/>
      <c r="D213" s="106"/>
      <c r="E213" s="106"/>
      <c r="F213" s="106"/>
      <c r="G213" s="106"/>
      <c r="H213" s="106"/>
      <c r="I213" s="95"/>
    </row>
    <row r="214" spans="1:12" s="90" customFormat="1" x14ac:dyDescent="0.25">
      <c r="A214" s="106" t="s">
        <v>277</v>
      </c>
      <c r="B214" s="106"/>
      <c r="C214" s="106"/>
      <c r="D214" s="106"/>
      <c r="E214" s="106"/>
      <c r="F214" s="106"/>
      <c r="G214" s="106"/>
      <c r="H214" s="106"/>
      <c r="I214" s="95"/>
    </row>
    <row r="215" spans="1:12" s="90" customFormat="1" x14ac:dyDescent="0.25">
      <c r="A215" s="106" t="s">
        <v>279</v>
      </c>
      <c r="B215" s="106"/>
      <c r="C215" s="106"/>
      <c r="D215" s="106"/>
      <c r="E215" s="106"/>
      <c r="F215" s="106"/>
      <c r="G215" s="106"/>
      <c r="H215" s="106"/>
      <c r="I215" s="95"/>
    </row>
  </sheetData>
  <mergeCells count="8">
    <mergeCell ref="A215:H215"/>
    <mergeCell ref="A209:D209"/>
    <mergeCell ref="A2:H2"/>
    <mergeCell ref="A210:H210"/>
    <mergeCell ref="A211:H211"/>
    <mergeCell ref="A212:H212"/>
    <mergeCell ref="A213:H213"/>
    <mergeCell ref="A214:H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5:L17"/>
  <sheetViews>
    <sheetView tabSelected="1" workbookViewId="0">
      <selection activeCell="K19" sqref="K19"/>
    </sheetView>
  </sheetViews>
  <sheetFormatPr defaultRowHeight="15" x14ac:dyDescent="0.25"/>
  <cols>
    <col min="7" max="7" width="20.140625" bestFit="1" customWidth="1"/>
    <col min="8" max="8" width="12.85546875" bestFit="1" customWidth="1"/>
    <col min="9" max="9" width="15.42578125" bestFit="1" customWidth="1"/>
  </cols>
  <sheetData>
    <row r="5" spans="6:12" x14ac:dyDescent="0.25">
      <c r="F5" s="115" t="s">
        <v>304</v>
      </c>
      <c r="G5" s="115"/>
      <c r="H5" s="115"/>
      <c r="I5" s="115"/>
    </row>
    <row r="6" spans="6:12" x14ac:dyDescent="0.25">
      <c r="F6" s="4" t="s">
        <v>292</v>
      </c>
      <c r="G6" s="4" t="s">
        <v>293</v>
      </c>
      <c r="H6" s="4" t="s">
        <v>294</v>
      </c>
      <c r="I6" s="4" t="s">
        <v>295</v>
      </c>
    </row>
    <row r="7" spans="6:12" x14ac:dyDescent="0.25">
      <c r="F7" s="4">
        <v>1</v>
      </c>
      <c r="G7" s="4" t="s">
        <v>296</v>
      </c>
      <c r="H7" s="4">
        <f>I14/4840</f>
        <v>44.75</v>
      </c>
      <c r="I7" s="4" t="s">
        <v>303</v>
      </c>
    </row>
    <row r="8" spans="6:12" x14ac:dyDescent="0.25">
      <c r="F8" s="4">
        <v>2</v>
      </c>
      <c r="G8" s="4" t="s">
        <v>297</v>
      </c>
      <c r="H8" s="4">
        <f t="shared" ref="H8:H10" si="0">I15/4840</f>
        <v>84.039999999999992</v>
      </c>
      <c r="I8" s="116" t="s">
        <v>302</v>
      </c>
      <c r="J8" s="17">
        <v>915</v>
      </c>
      <c r="K8" s="17"/>
      <c r="L8" s="17"/>
    </row>
    <row r="9" spans="6:12" x14ac:dyDescent="0.25">
      <c r="F9" s="4">
        <v>3</v>
      </c>
      <c r="G9" s="4" t="s">
        <v>298</v>
      </c>
      <c r="H9" s="4">
        <f t="shared" si="0"/>
        <v>53.777917355371898</v>
      </c>
      <c r="I9" s="116" t="s">
        <v>301</v>
      </c>
      <c r="J9" s="17">
        <v>184063</v>
      </c>
      <c r="K9" s="17"/>
      <c r="L9" s="17"/>
    </row>
    <row r="10" spans="6:12" x14ac:dyDescent="0.25">
      <c r="F10" s="4">
        <v>4</v>
      </c>
      <c r="G10" s="4" t="s">
        <v>299</v>
      </c>
      <c r="H10" s="4">
        <f t="shared" si="0"/>
        <v>41.897727272727273</v>
      </c>
      <c r="I10" s="116" t="s">
        <v>300</v>
      </c>
      <c r="J10" s="17">
        <v>7324</v>
      </c>
      <c r="K10" s="17"/>
      <c r="L10" s="17"/>
    </row>
    <row r="11" spans="6:12" x14ac:dyDescent="0.25">
      <c r="J11" s="17">
        <v>5641</v>
      </c>
      <c r="K11" s="17"/>
      <c r="L11" s="17">
        <v>44.75</v>
      </c>
    </row>
    <row r="12" spans="6:12" x14ac:dyDescent="0.25">
      <c r="J12" s="17">
        <v>4842</v>
      </c>
      <c r="K12" s="17"/>
      <c r="L12" s="17"/>
    </row>
    <row r="13" spans="6:12" x14ac:dyDescent="0.25">
      <c r="J13" s="17">
        <f>SUM(J8:J12)</f>
        <v>202785</v>
      </c>
      <c r="K13" s="17">
        <f>J13/4840</f>
        <v>41.897727272727273</v>
      </c>
      <c r="L13" s="17">
        <f>K13*4840</f>
        <v>202785</v>
      </c>
    </row>
    <row r="14" spans="6:12" x14ac:dyDescent="0.25">
      <c r="I14">
        <v>216590</v>
      </c>
    </row>
    <row r="15" spans="6:12" x14ac:dyDescent="0.25">
      <c r="I15">
        <v>406753.6</v>
      </c>
    </row>
    <row r="16" spans="6:12" x14ac:dyDescent="0.25">
      <c r="I16">
        <v>260285.12</v>
      </c>
    </row>
    <row r="17" spans="9:9" x14ac:dyDescent="0.25">
      <c r="I17">
        <v>202785</v>
      </c>
    </row>
  </sheetData>
  <mergeCells count="1">
    <mergeCell ref="F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Comprised Sheet</vt:lpstr>
      <vt:lpstr>Area D w V</vt:lpstr>
      <vt:lpstr>Value</vt: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2018-12-22T05:52:18Z</dcterms:created>
  <dcterms:modified xsi:type="dcterms:W3CDTF">2018-12-28T07:17:33Z</dcterms:modified>
</cp:coreProperties>
</file>