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CPL DOCS\1. Carbon Circle Docs\Fund Raising\Debt\SBI\4. Phase-2 proposal\"/>
    </mc:Choice>
  </mc:AlternateContent>
  <xr:revisionPtr revIDLastSave="0" documentId="13_ncr:1_{6760BF8B-2B2B-47B5-8F1C-B426215D82EF}" xr6:coauthVersionLast="47" xr6:coauthVersionMax="47" xr10:uidLastSave="{00000000-0000-0000-0000-000000000000}"/>
  <bookViews>
    <workbookView xWindow="-120" yWindow="-120" windowWidth="29040" windowHeight="15720" xr2:uid="{3ECA52F4-2A5B-4897-9516-BD3842F0889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37" i="1"/>
  <c r="C40" i="1"/>
  <c r="C39" i="1"/>
  <c r="C38" i="1"/>
  <c r="C36" i="1"/>
  <c r="C58" i="1"/>
  <c r="C61" i="1" s="1"/>
  <c r="C34" i="1" s="1"/>
  <c r="C41" i="1" l="1"/>
  <c r="C42" i="1" s="1"/>
  <c r="C17" i="1" l="1"/>
  <c r="C18" i="1" s="1"/>
  <c r="E17" i="1"/>
  <c r="C30" i="1"/>
  <c r="I15" i="1" l="1"/>
  <c r="I9" i="1"/>
  <c r="I7" i="1"/>
  <c r="H13" i="1"/>
  <c r="I13" i="1" s="1"/>
  <c r="H11" i="1"/>
  <c r="I11" i="1" s="1"/>
  <c r="G5" i="1"/>
  <c r="G17" i="1" s="1"/>
  <c r="H5" i="1" l="1"/>
  <c r="H17" i="1" s="1"/>
  <c r="I5" i="1" l="1"/>
  <c r="I17" i="1" s="1"/>
</calcChain>
</file>

<file path=xl/sharedStrings.xml><?xml version="1.0" encoding="utf-8"?>
<sst xmlns="http://schemas.openxmlformats.org/spreadsheetml/2006/main" count="45" uniqueCount="40">
  <si>
    <t>for Phase-II</t>
  </si>
  <si>
    <t>Phase-I</t>
  </si>
  <si>
    <t>For 10 TPD Capacity</t>
  </si>
  <si>
    <t>-</t>
  </si>
  <si>
    <t>Land</t>
  </si>
  <si>
    <t>Building &amp; Other Civil Works</t>
  </si>
  <si>
    <t>Plant &amp; Machinery</t>
  </si>
  <si>
    <t>Pre-operative Expenses</t>
  </si>
  <si>
    <t>Interest on Term Loan during Construction</t>
  </si>
  <si>
    <t>Margin for Working Capital</t>
  </si>
  <si>
    <t>TOTAL COST OF THE PROJECT</t>
  </si>
  <si>
    <t>Spent till Aug'24 by the Promoter</t>
  </si>
  <si>
    <t>Balance to spent</t>
  </si>
  <si>
    <t>(proposed break-up of balance P&amp;M expenses is tabulated below in Table-2)</t>
  </si>
  <si>
    <t>TABLE-2 : Break-up of remaining P&amp;M expenditure for completing Phase-II Project (5 TPD)</t>
  </si>
  <si>
    <t>all numbers are in Rs. Crs.</t>
  </si>
  <si>
    <t>Digester Civil Works</t>
  </si>
  <si>
    <t>Insulation, cladding and walkway around the Digester</t>
  </si>
  <si>
    <t>Erection &amp; Commissioning cost related to AD</t>
  </si>
  <si>
    <t>Anaerobic Digester (AD) Package (Vendor : PlanET Global Biogas GmbH)</t>
  </si>
  <si>
    <t>Cabling - electrical</t>
  </si>
  <si>
    <t>Engineering &amp; designing</t>
  </si>
  <si>
    <t>Consultants Fee (Safety, PESO, PCB,etc.)</t>
  </si>
  <si>
    <t>SCADA (Automation)</t>
  </si>
  <si>
    <t>Total</t>
  </si>
  <si>
    <t>Note: cost mentioned above is includive of all duties, taxes, transportation, installation, supervision cost, etc.</t>
  </si>
  <si>
    <t>TABLE - 1 : Project cost break-up - 10 TPD CBG Project at Baheri</t>
  </si>
  <si>
    <t>in Rs. Crs.</t>
  </si>
  <si>
    <t>Supply</t>
  </si>
  <si>
    <t>Transportation</t>
  </si>
  <si>
    <t>Service</t>
  </si>
  <si>
    <t>PlanET Offer (Dated 30.09.2024)</t>
  </si>
  <si>
    <t>amount in Euros</t>
  </si>
  <si>
    <t>Insurance</t>
  </si>
  <si>
    <t>Freight Charges</t>
  </si>
  <si>
    <t>Custom Clearance</t>
  </si>
  <si>
    <t>Transportation Charges</t>
  </si>
  <si>
    <t>Import Duty</t>
  </si>
  <si>
    <t>AD offer (in Euro) dated 30.09.2024</t>
  </si>
  <si>
    <t>Total (in Euro)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</si>
</sst>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0.00_)"/>
    <numFmt numFmtId="165" formatCode="0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ourier New"/>
      <family val="3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2" fontId="0" fillId="0" borderId="0" xfId="0" applyNumberFormat="1" applyAlignment="1">
      <alignment wrapText="1"/>
    </xf>
    <xf numFmtId="0" fontId="3" fillId="0" borderId="0" xfId="1" applyFont="1" applyAlignment="1">
      <alignment horizontal="left"/>
    </xf>
    <xf numFmtId="164" fontId="3" fillId="0" borderId="0" xfId="1" applyNumberFormat="1" applyFont="1" applyAlignment="1" applyProtection="1">
      <alignment wrapText="1"/>
      <protection locked="0"/>
    </xf>
    <xf numFmtId="164" fontId="3" fillId="0" borderId="0" xfId="1" applyNumberFormat="1" applyFont="1" applyAlignment="1">
      <alignment wrapText="1"/>
    </xf>
    <xf numFmtId="0" fontId="3" fillId="0" borderId="0" xfId="1" applyFont="1"/>
    <xf numFmtId="165" fontId="3" fillId="0" borderId="0" xfId="1" applyNumberFormat="1" applyFont="1" applyAlignment="1">
      <alignment wrapText="1"/>
    </xf>
    <xf numFmtId="2" fontId="3" fillId="0" borderId="0" xfId="1" applyNumberFormat="1" applyFont="1" applyAlignment="1">
      <alignment wrapText="1"/>
    </xf>
    <xf numFmtId="165" fontId="3" fillId="0" borderId="0" xfId="1" applyNumberFormat="1" applyFont="1" applyAlignment="1" applyProtection="1">
      <alignment wrapText="1"/>
      <protection locked="0"/>
    </xf>
    <xf numFmtId="164" fontId="3" fillId="0" borderId="0" xfId="1" applyNumberFormat="1" applyFont="1" applyAlignment="1">
      <alignment horizontal="fill" wrapText="1"/>
    </xf>
    <xf numFmtId="0" fontId="4" fillId="0" borderId="0" xfId="1" applyFont="1" applyAlignment="1">
      <alignment horizontal="left"/>
    </xf>
    <xf numFmtId="164" fontId="4" fillId="0" borderId="0" xfId="1" applyNumberFormat="1" applyFont="1" applyAlignment="1">
      <alignment wrapText="1"/>
    </xf>
    <xf numFmtId="2" fontId="1" fillId="0" borderId="0" xfId="0" applyNumberFormat="1" applyFont="1" applyAlignment="1">
      <alignment wrapText="1"/>
    </xf>
    <xf numFmtId="0" fontId="4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5" fillId="0" borderId="0" xfId="0" applyFont="1"/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/>
    <xf numFmtId="43" fontId="0" fillId="0" borderId="0" xfId="2" applyFont="1" applyAlignment="1">
      <alignment wrapText="1"/>
    </xf>
    <xf numFmtId="43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43" fontId="1" fillId="0" borderId="0" xfId="0" applyNumberFormat="1" applyFont="1" applyAlignment="1">
      <alignment wrapText="1"/>
    </xf>
    <xf numFmtId="10" fontId="0" fillId="0" borderId="0" xfId="3" applyNumberFormat="1" applyFont="1" applyAlignment="1">
      <alignment wrapText="1"/>
    </xf>
    <xf numFmtId="43" fontId="1" fillId="0" borderId="0" xfId="2" applyFont="1" applyAlignment="1">
      <alignment wrapText="1"/>
    </xf>
    <xf numFmtId="43" fontId="1" fillId="0" borderId="2" xfId="2" applyFont="1" applyBorder="1" applyAlignment="1">
      <alignment wrapText="1"/>
    </xf>
    <xf numFmtId="43" fontId="0" fillId="0" borderId="3" xfId="0" applyNumberFormat="1" applyBorder="1" applyAlignment="1">
      <alignment wrapText="1"/>
    </xf>
    <xf numFmtId="43" fontId="1" fillId="0" borderId="2" xfId="2" applyFont="1" applyBorder="1"/>
  </cellXfs>
  <cellStyles count="4">
    <cellStyle name="Comma" xfId="2" builtinId="3"/>
    <cellStyle name="Normal" xfId="0" builtinId="0"/>
    <cellStyle name="Normal_Yamuna" xfId="1" xr:uid="{0EB2C8F2-8560-4ABD-B94D-E7C7E7F8908C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659B3-E98F-484D-BD45-29379D2B48F7}">
  <dimension ref="A3:J61"/>
  <sheetViews>
    <sheetView tabSelected="1" workbookViewId="0">
      <selection activeCell="J34" sqref="J34"/>
    </sheetView>
  </sheetViews>
  <sheetFormatPr defaultColWidth="14" defaultRowHeight="15" x14ac:dyDescent="0.25"/>
  <cols>
    <col min="1" max="1" width="7.140625" style="2" bestFit="1" customWidth="1"/>
    <col min="2" max="2" width="39.140625" style="2" customWidth="1"/>
    <col min="3" max="3" width="14" style="2" customWidth="1"/>
    <col min="4" max="4" width="3.85546875" style="2" customWidth="1"/>
    <col min="5" max="5" width="14" style="2" customWidth="1"/>
    <col min="6" max="6" width="3.85546875" style="2" customWidth="1"/>
    <col min="7" max="16384" width="14" style="2"/>
  </cols>
  <sheetData>
    <row r="3" spans="2:10" x14ac:dyDescent="0.25">
      <c r="B3" s="24" t="s">
        <v>26</v>
      </c>
      <c r="C3" s="19"/>
      <c r="D3" s="19"/>
      <c r="E3" s="19"/>
      <c r="F3" s="19"/>
      <c r="G3" s="19"/>
      <c r="H3" s="20" t="s">
        <v>15</v>
      </c>
      <c r="I3" s="25"/>
    </row>
    <row r="4" spans="2:10" ht="45" x14ac:dyDescent="0.25">
      <c r="B4" s="19"/>
      <c r="C4" s="16" t="s">
        <v>2</v>
      </c>
      <c r="D4" s="17"/>
      <c r="E4" s="16" t="s">
        <v>1</v>
      </c>
      <c r="F4" s="16"/>
      <c r="G4" s="16" t="s">
        <v>0</v>
      </c>
      <c r="H4" s="17" t="s">
        <v>11</v>
      </c>
      <c r="I4" s="17" t="s">
        <v>12</v>
      </c>
    </row>
    <row r="5" spans="2:10" x14ac:dyDescent="0.25">
      <c r="B5" s="5" t="s">
        <v>4</v>
      </c>
      <c r="C5" s="6">
        <v>1.9</v>
      </c>
      <c r="E5" s="6">
        <v>1.1499999999999999</v>
      </c>
      <c r="F5" s="6"/>
      <c r="G5" s="7">
        <f>C5-E5</f>
        <v>0.75</v>
      </c>
      <c r="H5" s="3">
        <f>G5</f>
        <v>0.75</v>
      </c>
      <c r="I5" s="4">
        <f>G5-H5</f>
        <v>0</v>
      </c>
    </row>
    <row r="6" spans="2:10" x14ac:dyDescent="0.25">
      <c r="B6" s="8"/>
      <c r="C6" s="9"/>
      <c r="E6" s="9"/>
      <c r="F6" s="9"/>
      <c r="G6" s="7"/>
      <c r="I6" s="4"/>
    </row>
    <row r="7" spans="2:10" x14ac:dyDescent="0.25">
      <c r="B7" s="5" t="s">
        <v>5</v>
      </c>
      <c r="C7" s="6">
        <v>11</v>
      </c>
      <c r="E7" s="6">
        <v>8.74</v>
      </c>
      <c r="F7" s="6"/>
      <c r="G7" s="7">
        <v>2.2599999999999998</v>
      </c>
      <c r="H7" s="2">
        <v>0.7</v>
      </c>
      <c r="I7" s="4">
        <f t="shared" ref="I7:I15" si="0">G7-H7</f>
        <v>1.5599999999999998</v>
      </c>
    </row>
    <row r="8" spans="2:10" x14ac:dyDescent="0.25">
      <c r="B8" s="8"/>
      <c r="C8" s="9"/>
      <c r="E8" s="9"/>
      <c r="F8" s="9"/>
      <c r="G8" s="7"/>
      <c r="I8" s="4"/>
    </row>
    <row r="9" spans="2:10" x14ac:dyDescent="0.25">
      <c r="B9" s="5" t="s">
        <v>6</v>
      </c>
      <c r="C9" s="7">
        <v>63.4</v>
      </c>
      <c r="E9" s="7">
        <v>26.16</v>
      </c>
      <c r="F9" s="7"/>
      <c r="G9" s="7">
        <v>37.239999999999995</v>
      </c>
      <c r="H9" s="2">
        <v>16.920000000000002</v>
      </c>
      <c r="I9" s="4">
        <f>G9-H9</f>
        <v>20.319999999999993</v>
      </c>
      <c r="J9" s="1" t="s">
        <v>13</v>
      </c>
    </row>
    <row r="10" spans="2:10" x14ac:dyDescent="0.25">
      <c r="B10" s="5"/>
      <c r="C10" s="10"/>
      <c r="E10" s="10"/>
      <c r="F10" s="10"/>
      <c r="G10" s="7"/>
      <c r="I10" s="4"/>
    </row>
    <row r="11" spans="2:10" x14ac:dyDescent="0.25">
      <c r="B11" s="5" t="s">
        <v>7</v>
      </c>
      <c r="C11" s="7">
        <v>5.31</v>
      </c>
      <c r="E11" s="7">
        <v>1.75</v>
      </c>
      <c r="F11" s="7"/>
      <c r="G11" s="7">
        <v>3.5599999999999996</v>
      </c>
      <c r="H11" s="3">
        <f>G11</f>
        <v>3.5599999999999996</v>
      </c>
      <c r="I11" s="4">
        <f t="shared" si="0"/>
        <v>0</v>
      </c>
    </row>
    <row r="12" spans="2:10" x14ac:dyDescent="0.25">
      <c r="B12" s="5"/>
      <c r="C12" s="6"/>
      <c r="E12" s="6"/>
      <c r="F12" s="6"/>
      <c r="G12" s="7"/>
      <c r="I12" s="4"/>
    </row>
    <row r="13" spans="2:10" x14ac:dyDescent="0.25">
      <c r="B13" s="5" t="s">
        <v>8</v>
      </c>
      <c r="C13" s="6">
        <v>2.6</v>
      </c>
      <c r="E13" s="6">
        <v>2.4</v>
      </c>
      <c r="F13" s="6"/>
      <c r="G13" s="7">
        <v>0.20000000000000018</v>
      </c>
      <c r="H13" s="3">
        <f>G13</f>
        <v>0.20000000000000018</v>
      </c>
      <c r="I13" s="4">
        <f t="shared" si="0"/>
        <v>0</v>
      </c>
    </row>
    <row r="14" spans="2:10" x14ac:dyDescent="0.25">
      <c r="B14" s="5"/>
      <c r="C14" s="11"/>
      <c r="E14" s="11"/>
      <c r="F14" s="11"/>
      <c r="G14" s="7"/>
      <c r="I14" s="4"/>
    </row>
    <row r="15" spans="2:10" x14ac:dyDescent="0.25">
      <c r="B15" s="5" t="s">
        <v>9</v>
      </c>
      <c r="C15" s="6">
        <v>0.56000000000000005</v>
      </c>
      <c r="E15" s="6">
        <v>0.21</v>
      </c>
      <c r="F15" s="6"/>
      <c r="G15" s="7">
        <v>0.35000000000000009</v>
      </c>
      <c r="I15" s="4">
        <f t="shared" si="0"/>
        <v>0.35000000000000009</v>
      </c>
    </row>
    <row r="16" spans="2:10" x14ac:dyDescent="0.25">
      <c r="B16" s="8"/>
      <c r="C16" s="12" t="s">
        <v>3</v>
      </c>
      <c r="E16" s="12" t="s">
        <v>3</v>
      </c>
      <c r="F16" s="12"/>
      <c r="G16" s="12" t="s">
        <v>3</v>
      </c>
      <c r="H16" s="12" t="s">
        <v>3</v>
      </c>
      <c r="I16" s="12" t="s">
        <v>3</v>
      </c>
    </row>
    <row r="17" spans="2:9" x14ac:dyDescent="0.25">
      <c r="B17" s="13" t="s">
        <v>10</v>
      </c>
      <c r="C17" s="14">
        <f>SUM(C5:C16)</f>
        <v>84.77</v>
      </c>
      <c r="E17" s="14">
        <f>SUM(E5:E16)</f>
        <v>40.409999999999997</v>
      </c>
      <c r="F17" s="14"/>
      <c r="G17" s="14">
        <f>SUM(G5:G16)</f>
        <v>44.36</v>
      </c>
      <c r="H17" s="15">
        <f>SUM(H5:H16)</f>
        <v>22.13</v>
      </c>
      <c r="I17" s="15">
        <f>SUM(I5:I16)</f>
        <v>22.229999999999993</v>
      </c>
    </row>
    <row r="18" spans="2:9" x14ac:dyDescent="0.25">
      <c r="C18" s="2">
        <f>+C17*0.7</f>
        <v>59.338999999999992</v>
      </c>
    </row>
    <row r="19" spans="2:9" customFormat="1" x14ac:dyDescent="0.25"/>
    <row r="20" spans="2:9" customFormat="1" x14ac:dyDescent="0.25"/>
    <row r="21" spans="2:9" customFormat="1" x14ac:dyDescent="0.25">
      <c r="B21" s="18" t="s">
        <v>14</v>
      </c>
      <c r="D21" s="26"/>
      <c r="E21" s="26"/>
      <c r="F21" s="26"/>
      <c r="G21" s="26"/>
    </row>
    <row r="22" spans="2:9" ht="30" x14ac:dyDescent="0.25">
      <c r="B22" s="22" t="s">
        <v>19</v>
      </c>
      <c r="C22" s="34">
        <f>C42</f>
        <v>15.537466402062499</v>
      </c>
      <c r="F22"/>
      <c r="G22"/>
      <c r="H22"/>
    </row>
    <row r="23" spans="2:9" x14ac:dyDescent="0.25">
      <c r="B23" s="22" t="s">
        <v>16</v>
      </c>
      <c r="C23" s="22">
        <v>2.4</v>
      </c>
      <c r="E23"/>
      <c r="F23"/>
      <c r="G23"/>
      <c r="H23"/>
    </row>
    <row r="24" spans="2:9" ht="30" x14ac:dyDescent="0.25">
      <c r="B24" s="22" t="s">
        <v>17</v>
      </c>
      <c r="C24" s="22">
        <v>0.5</v>
      </c>
      <c r="E24"/>
      <c r="F24"/>
      <c r="G24"/>
      <c r="H24"/>
    </row>
    <row r="25" spans="2:9" ht="30" x14ac:dyDescent="0.25">
      <c r="B25" s="22" t="s">
        <v>18</v>
      </c>
      <c r="C25" s="22">
        <v>0.5</v>
      </c>
      <c r="E25"/>
      <c r="F25"/>
      <c r="G25"/>
      <c r="H25"/>
    </row>
    <row r="26" spans="2:9" x14ac:dyDescent="0.25">
      <c r="B26" s="22" t="s">
        <v>20</v>
      </c>
      <c r="C26" s="22">
        <v>0.5</v>
      </c>
      <c r="E26"/>
      <c r="F26"/>
      <c r="G26"/>
      <c r="H26"/>
    </row>
    <row r="27" spans="2:9" x14ac:dyDescent="0.25">
      <c r="B27" s="22" t="s">
        <v>21</v>
      </c>
      <c r="C27" s="22">
        <v>0.3</v>
      </c>
      <c r="E27"/>
      <c r="F27"/>
      <c r="G27"/>
      <c r="H27"/>
    </row>
    <row r="28" spans="2:9" x14ac:dyDescent="0.25">
      <c r="B28" s="22" t="s">
        <v>22</v>
      </c>
      <c r="C28" s="22">
        <v>0.3</v>
      </c>
      <c r="E28"/>
      <c r="F28"/>
      <c r="G28"/>
      <c r="H28"/>
    </row>
    <row r="29" spans="2:9" customFormat="1" x14ac:dyDescent="0.25">
      <c r="B29" s="22" t="s">
        <v>23</v>
      </c>
      <c r="C29" s="22">
        <v>0.3</v>
      </c>
    </row>
    <row r="30" spans="2:9" customFormat="1" ht="15.75" thickBot="1" x14ac:dyDescent="0.3">
      <c r="B30" s="21" t="s">
        <v>24</v>
      </c>
      <c r="C30" s="35">
        <f>SUM(C22:C29)</f>
        <v>20.3374664020625</v>
      </c>
    </row>
    <row r="31" spans="2:9" customFormat="1" x14ac:dyDescent="0.25"/>
    <row r="32" spans="2:9" customFormat="1" x14ac:dyDescent="0.25">
      <c r="B32" s="23" t="s">
        <v>25</v>
      </c>
    </row>
    <row r="33" spans="1:3" customFormat="1" x14ac:dyDescent="0.25"/>
    <row r="34" spans="1:3" x14ac:dyDescent="0.25">
      <c r="B34" s="2" t="s">
        <v>38</v>
      </c>
      <c r="C34" s="27">
        <f>C61</f>
        <v>1401507.85</v>
      </c>
    </row>
    <row r="36" spans="1:3" x14ac:dyDescent="0.25">
      <c r="A36" s="31">
        <v>0.185</v>
      </c>
      <c r="B36" t="s">
        <v>37</v>
      </c>
      <c r="C36" s="28">
        <f>$C$34*A36</f>
        <v>259278.95225</v>
      </c>
    </row>
    <row r="37" spans="1:3" x14ac:dyDescent="0.25">
      <c r="A37" s="31">
        <v>1E-3</v>
      </c>
      <c r="B37" t="s">
        <v>33</v>
      </c>
      <c r="C37" s="28">
        <f t="shared" ref="C37:C40" si="1">$C$34*A37</f>
        <v>1401.5078500000002</v>
      </c>
    </row>
    <row r="38" spans="1:3" x14ac:dyDescent="0.25">
      <c r="A38" s="31">
        <v>1.6E-2</v>
      </c>
      <c r="B38" t="s">
        <v>34</v>
      </c>
      <c r="C38" s="28">
        <f t="shared" si="1"/>
        <v>22424.125600000003</v>
      </c>
    </row>
    <row r="39" spans="1:3" x14ac:dyDescent="0.25">
      <c r="A39" s="31">
        <v>1.9E-2</v>
      </c>
      <c r="B39" t="s">
        <v>35</v>
      </c>
      <c r="C39" s="28">
        <f t="shared" si="1"/>
        <v>26628.649150000001</v>
      </c>
    </row>
    <row r="40" spans="1:3" x14ac:dyDescent="0.25">
      <c r="A40" s="31">
        <v>4.0000000000000001E-3</v>
      </c>
      <c r="B40" t="s">
        <v>36</v>
      </c>
      <c r="C40" s="28">
        <f t="shared" si="1"/>
        <v>5606.0314000000008</v>
      </c>
    </row>
    <row r="41" spans="1:3" x14ac:dyDescent="0.25">
      <c r="B41" s="2" t="s">
        <v>39</v>
      </c>
      <c r="C41" s="28">
        <f>SUM(C34:C40)</f>
        <v>1716847.11625</v>
      </c>
    </row>
    <row r="42" spans="1:3" ht="15.75" thickBot="1" x14ac:dyDescent="0.3">
      <c r="A42" s="2">
        <v>90.5</v>
      </c>
      <c r="B42" s="21" t="s">
        <v>27</v>
      </c>
      <c r="C42" s="33">
        <f>C41*A42/10^7</f>
        <v>15.537466402062499</v>
      </c>
    </row>
    <row r="50" spans="2:3" ht="30" x14ac:dyDescent="0.25">
      <c r="B50" s="2" t="s">
        <v>31</v>
      </c>
      <c r="C50" s="2" t="s">
        <v>32</v>
      </c>
    </row>
    <row r="51" spans="2:3" x14ac:dyDescent="0.25">
      <c r="C51" s="2">
        <v>32082</v>
      </c>
    </row>
    <row r="52" spans="2:3" x14ac:dyDescent="0.25">
      <c r="C52" s="2">
        <v>221238</v>
      </c>
    </row>
    <row r="53" spans="2:3" x14ac:dyDescent="0.25">
      <c r="C53" s="2">
        <v>454310</v>
      </c>
    </row>
    <row r="54" spans="2:3" x14ac:dyDescent="0.25">
      <c r="C54" s="2">
        <v>20000</v>
      </c>
    </row>
    <row r="55" spans="2:3" x14ac:dyDescent="0.25">
      <c r="C55" s="2">
        <v>93610</v>
      </c>
    </row>
    <row r="56" spans="2:3" x14ac:dyDescent="0.25">
      <c r="C56" s="2">
        <v>86539.85</v>
      </c>
    </row>
    <row r="57" spans="2:3" x14ac:dyDescent="0.25">
      <c r="C57" s="2">
        <v>141450</v>
      </c>
    </row>
    <row r="58" spans="2:3" x14ac:dyDescent="0.25">
      <c r="B58" s="29" t="s">
        <v>28</v>
      </c>
      <c r="C58" s="32">
        <f>SUM(C51:C57)</f>
        <v>1049229.8500000001</v>
      </c>
    </row>
    <row r="59" spans="2:3" x14ac:dyDescent="0.25">
      <c r="B59" s="29" t="s">
        <v>29</v>
      </c>
      <c r="C59" s="32">
        <v>101907</v>
      </c>
    </row>
    <row r="60" spans="2:3" x14ac:dyDescent="0.25">
      <c r="B60" s="29" t="s">
        <v>30</v>
      </c>
      <c r="C60" s="32">
        <v>250371</v>
      </c>
    </row>
    <row r="61" spans="2:3" x14ac:dyDescent="0.25">
      <c r="B61" s="29" t="s">
        <v>24</v>
      </c>
      <c r="C61" s="30">
        <f>C58+C59+C60</f>
        <v>1401507.85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Madaan</dc:creator>
  <cp:lastModifiedBy>Rahul Madaan</cp:lastModifiedBy>
  <dcterms:created xsi:type="dcterms:W3CDTF">2024-11-06T09:59:17Z</dcterms:created>
  <dcterms:modified xsi:type="dcterms:W3CDTF">2024-12-10T10:49:52Z</dcterms:modified>
</cp:coreProperties>
</file>