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Pooja Chaudhary\Downloads\"/>
    </mc:Choice>
  </mc:AlternateContent>
  <xr:revisionPtr revIDLastSave="0" documentId="8_{4C4F71FB-7F84-47C8-ABE5-D18BB66F1548}" xr6:coauthVersionLast="47" xr6:coauthVersionMax="47" xr10:uidLastSave="{00000000-0000-0000-0000-000000000000}"/>
  <bookViews>
    <workbookView xWindow="-120" yWindow="-120" windowWidth="21840" windowHeight="13020" xr2:uid="{DB50AF04-2261-4FAE-98A1-103BBAFB7683}"/>
  </bookViews>
  <sheets>
    <sheet name="PC Breakup" sheetId="1" r:id="rId1"/>
  </sheets>
  <externalReferences>
    <externalReference r:id="rId2"/>
  </externalReferences>
  <definedNames>
    <definedName name="Annual_interest_rate">#REF!</definedName>
    <definedName name="Annual_interest_rate_6">#REF!</definedName>
    <definedName name="Annual_interest_rate_7">#REF!</definedName>
    <definedName name="Annual_interest_rate_8">#REF!</definedName>
    <definedName name="Excel_BuiltIn_Print_Area_11">#REF!</definedName>
    <definedName name="Excel_BuiltIn_Print_Area_6_1">#REF!</definedName>
    <definedName name="ff">#REF!</definedName>
    <definedName name="First_payment_due">#REF!</definedName>
    <definedName name="First_payment_due_6">#REF!</definedName>
    <definedName name="First_payment_due_7">#REF!</definedName>
    <definedName name="First_payment_due_8">#REF!</definedName>
    <definedName name="Payments_per_year">#REF!</definedName>
    <definedName name="Payments_per_year_6">#REF!</definedName>
    <definedName name="Payments_per_year_7">#REF!</definedName>
    <definedName name="Payments_per_year_8">#REF!</definedName>
    <definedName name="Pmt_to_use">#REF!</definedName>
    <definedName name="Pmt_to_use_6">#REF!</definedName>
    <definedName name="Pmt_to_use_7">#REF!</definedName>
    <definedName name="Pmt_to_use_8">#REF!</definedName>
    <definedName name="_xlnm.Print_Area" localSheetId="0">'PC Breakup'!$A$1:$N$46</definedName>
    <definedName name="Term_in_years">#REF!</definedName>
    <definedName name="Term_in_years_6">#REF!</definedName>
    <definedName name="Term_in_years_7">#REF!</definedName>
    <definedName name="Term_in_years_8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45" i="1" l="1"/>
  <c r="K45" i="1"/>
  <c r="J44" i="1"/>
  <c r="L44" i="1" s="1"/>
  <c r="J43" i="1"/>
  <c r="K43" i="1" s="1"/>
  <c r="J42" i="1"/>
  <c r="K42" i="1" s="1"/>
  <c r="J41" i="1"/>
  <c r="K41" i="1" s="1"/>
  <c r="J40" i="1"/>
  <c r="L40" i="1" s="1"/>
  <c r="J39" i="1"/>
  <c r="K39" i="1" s="1"/>
  <c r="J38" i="1"/>
  <c r="L38" i="1" s="1"/>
  <c r="J37" i="1"/>
  <c r="L37" i="1" s="1"/>
  <c r="J36" i="1"/>
  <c r="L36" i="1" s="1"/>
  <c r="J35" i="1"/>
  <c r="K35" i="1" s="1"/>
  <c r="J34" i="1"/>
  <c r="K34" i="1" s="1"/>
  <c r="J33" i="1"/>
  <c r="K33" i="1" s="1"/>
  <c r="J32" i="1"/>
  <c r="K32" i="1" s="1"/>
  <c r="J31" i="1"/>
  <c r="K31" i="1" s="1"/>
  <c r="J30" i="1"/>
  <c r="L30" i="1" s="1"/>
  <c r="J29" i="1"/>
  <c r="L29" i="1" s="1"/>
  <c r="J28" i="1"/>
  <c r="L28" i="1" s="1"/>
  <c r="J27" i="1"/>
  <c r="K27" i="1" s="1"/>
  <c r="J26" i="1"/>
  <c r="K26" i="1" s="1"/>
  <c r="J25" i="1"/>
  <c r="L25" i="1" s="1"/>
  <c r="J24" i="1"/>
  <c r="K24" i="1" s="1"/>
  <c r="J23" i="1"/>
  <c r="K23" i="1" s="1"/>
  <c r="J22" i="1"/>
  <c r="L22" i="1" s="1"/>
  <c r="J21" i="1"/>
  <c r="L21" i="1" s="1"/>
  <c r="J20" i="1"/>
  <c r="L20" i="1" s="1"/>
  <c r="L19" i="1"/>
  <c r="K19" i="1"/>
  <c r="J18" i="1"/>
  <c r="L18" i="1" s="1"/>
  <c r="J17" i="1"/>
  <c r="L17" i="1" s="1"/>
  <c r="J16" i="1"/>
  <c r="K16" i="1" s="1"/>
  <c r="T15" i="1"/>
  <c r="T16" i="1" s="1"/>
  <c r="L15" i="1"/>
  <c r="K15" i="1"/>
  <c r="L14" i="1"/>
  <c r="K14" i="1"/>
  <c r="L13" i="1"/>
  <c r="K13" i="1"/>
  <c r="L12" i="1"/>
  <c r="K12" i="1"/>
  <c r="J11" i="1"/>
  <c r="L11" i="1" s="1"/>
  <c r="I10" i="1"/>
  <c r="I46" i="1" s="1"/>
  <c r="L9" i="1"/>
  <c r="K9" i="1"/>
  <c r="L8" i="1"/>
  <c r="K8" i="1"/>
  <c r="L7" i="1"/>
  <c r="K7" i="1"/>
  <c r="J6" i="1"/>
  <c r="K6" i="1" s="1"/>
  <c r="J5" i="1"/>
  <c r="L5" i="1" s="1"/>
  <c r="K22" i="1" l="1"/>
  <c r="L27" i="1"/>
  <c r="K30" i="1"/>
  <c r="L35" i="1"/>
  <c r="K38" i="1"/>
  <c r="L26" i="1"/>
  <c r="L34" i="1"/>
  <c r="L43" i="1"/>
  <c r="L42" i="1"/>
  <c r="L10" i="1"/>
  <c r="L31" i="1"/>
  <c r="J46" i="1"/>
  <c r="L23" i="1"/>
  <c r="L39" i="1"/>
  <c r="K18" i="1"/>
  <c r="K21" i="1"/>
  <c r="K25" i="1"/>
  <c r="K29" i="1"/>
  <c r="K37" i="1"/>
  <c r="K11" i="1"/>
  <c r="K17" i="1"/>
  <c r="K20" i="1"/>
  <c r="K28" i="1"/>
  <c r="L33" i="1"/>
  <c r="K36" i="1"/>
  <c r="K40" i="1"/>
  <c r="L41" i="1"/>
  <c r="K44" i="1"/>
  <c r="K5" i="1"/>
  <c r="L6" i="1"/>
  <c r="K10" i="1"/>
  <c r="L16" i="1"/>
  <c r="L24" i="1"/>
  <c r="L32" i="1"/>
  <c r="K46" i="1" l="1"/>
</calcChain>
</file>

<file path=xl/sharedStrings.xml><?xml version="1.0" encoding="utf-8"?>
<sst xmlns="http://schemas.openxmlformats.org/spreadsheetml/2006/main" count="133" uniqueCount="88">
  <si>
    <t>Total</t>
  </si>
  <si>
    <t>Amount in lacs</t>
  </si>
  <si>
    <t>Plant and Machinery</t>
  </si>
  <si>
    <t>SR. No.</t>
  </si>
  <si>
    <t>Supplier Name</t>
  </si>
  <si>
    <t>Brand Name</t>
  </si>
  <si>
    <t>Name of mach.</t>
  </si>
  <si>
    <t>Description</t>
  </si>
  <si>
    <t>GST</t>
  </si>
  <si>
    <t>TOTAL VALUE</t>
  </si>
  <si>
    <t xml:space="preserve">Annpurna Agronics  Machinery Pvt Ltd. </t>
  </si>
  <si>
    <t>Satake</t>
  </si>
  <si>
    <t>Milling</t>
  </si>
  <si>
    <t>15 TPH Per Tan Hours</t>
  </si>
  <si>
    <t>12 TPH Per Tan Hours</t>
  </si>
  <si>
    <t>Annupurna</t>
  </si>
  <si>
    <t>20 Per Tan Hours</t>
  </si>
  <si>
    <t>Atlas Copco (India) Ltd</t>
  </si>
  <si>
    <t>Colt</t>
  </si>
  <si>
    <t>Air Compresser</t>
  </si>
  <si>
    <t>75 HP Compressor</t>
  </si>
  <si>
    <t>A.P.Engineers &amp; Consultants</t>
  </si>
  <si>
    <t>Fabrication</t>
  </si>
  <si>
    <t xml:space="preserve">Fabrication Or Installation </t>
  </si>
  <si>
    <t>boiler installation</t>
  </si>
  <si>
    <t>Boiler Installation</t>
  </si>
  <si>
    <t>Rackers</t>
  </si>
  <si>
    <t xml:space="preserve">Electricial panels </t>
  </si>
  <si>
    <t>Milings</t>
  </si>
  <si>
    <t>Air Movement</t>
  </si>
  <si>
    <t>Weighbridge</t>
  </si>
  <si>
    <t>100 Metric Tan</t>
  </si>
  <si>
    <t>R O</t>
  </si>
  <si>
    <t>10000 Ltr Per Hours</t>
  </si>
  <si>
    <t>Industrial Boilers Pvt Ltd</t>
  </si>
  <si>
    <t>Chahal</t>
  </si>
  <si>
    <t>Boiler with installation</t>
  </si>
  <si>
    <t>6 TPH ,17.5 Kg Work Pressure</t>
  </si>
  <si>
    <t>20 TPH ,10.54 Kg Work Pressure</t>
  </si>
  <si>
    <t xml:space="preserve"> </t>
  </si>
  <si>
    <t>Rostfrei Steels Pvt Ltd</t>
  </si>
  <si>
    <t>MySilo</t>
  </si>
  <si>
    <t>Silo</t>
  </si>
  <si>
    <t xml:space="preserve">3500 Tan * 3 Nos </t>
  </si>
  <si>
    <t>Green Engineering Corporation</t>
  </si>
  <si>
    <t>Sudhir</t>
  </si>
  <si>
    <t>Diesel generater</t>
  </si>
  <si>
    <t>750 KV</t>
  </si>
  <si>
    <t>Punjab Fabricator</t>
  </si>
  <si>
    <t>HSF</t>
  </si>
  <si>
    <t>Par boiling and Dryer</t>
  </si>
  <si>
    <t>256+128 Tan Per Batch</t>
  </si>
  <si>
    <t>Water storage tank</t>
  </si>
  <si>
    <t>500KLPD*2, 450KLPD*1</t>
  </si>
  <si>
    <t>Bag Filter -boiler</t>
  </si>
  <si>
    <t xml:space="preserve">Shree Annpurna Grain </t>
  </si>
  <si>
    <t xml:space="preserve">Fine Paddy Cleaner with complete structure </t>
  </si>
  <si>
    <t>3 Nos</t>
  </si>
  <si>
    <t>20ltr*8</t>
  </si>
  <si>
    <t>Cable tray</t>
  </si>
  <si>
    <t>Fire fighting</t>
  </si>
  <si>
    <t xml:space="preserve">Multiple Agro </t>
  </si>
  <si>
    <t>Water Line with Pumps &amp; All assessories &amp; structure</t>
  </si>
  <si>
    <t>Chain Conveying System with structure Silo to Hodi</t>
  </si>
  <si>
    <t>Misc Fixed Assets</t>
  </si>
  <si>
    <t>Parboiling automation</t>
  </si>
  <si>
    <t>Parboiling automation-Silos</t>
  </si>
  <si>
    <t>ETP STP with complete lining, automation</t>
  </si>
  <si>
    <t>Condentesation water pump with installation</t>
  </si>
  <si>
    <t>Condentesation-3 nos, water pump-5</t>
  </si>
  <si>
    <t xml:space="preserve">Packing Machine </t>
  </si>
  <si>
    <t>5Kg to 50 Kg - 4 nos</t>
  </si>
  <si>
    <t>Bag Filter -milling</t>
  </si>
  <si>
    <t>Final rice conveying station</t>
  </si>
  <si>
    <t>4 Nos</t>
  </si>
  <si>
    <t>Truck Loader</t>
  </si>
  <si>
    <t>Post harvesting dryer</t>
  </si>
  <si>
    <t>2 nos</t>
  </si>
  <si>
    <t>Solvent Cleaning &amp; conveyoring prepartory section</t>
  </si>
  <si>
    <t>2 storage Tanks Solvent Cleaning &amp; conveyoring prepartory section</t>
  </si>
  <si>
    <t>Cooling tower</t>
  </si>
  <si>
    <t>Conveying system solvent extration plant to FG with structure</t>
  </si>
  <si>
    <t>Elevator in husk handling in boiler yard with Conveying system</t>
  </si>
  <si>
    <t>Compressor pipe line, water air pipeline comeplete plant with receiver tank</t>
  </si>
  <si>
    <t>Saratech Solvent</t>
  </si>
  <si>
    <t>Bhaskar</t>
  </si>
  <si>
    <t>Solvent</t>
  </si>
  <si>
    <t>250 Tan Per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</si>
</sst>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6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5">
    <xf numFmtId="0" fontId="0" fillId="0" borderId="0" xfId="0"/>
    <xf numFmtId="0" fontId="5" fillId="0" borderId="0" xfId="0" applyFont="1"/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left"/>
    </xf>
    <xf numFmtId="10" fontId="0" fillId="0" borderId="0" xfId="0" applyNumberFormat="1"/>
    <xf numFmtId="0" fontId="0" fillId="0" borderId="1" xfId="0" applyBorder="1"/>
    <xf numFmtId="0" fontId="4" fillId="0" borderId="1" xfId="0" applyFont="1" applyBorder="1"/>
    <xf numFmtId="0" fontId="4" fillId="0" borderId="1" xfId="0" applyFont="1" applyBorder="1" applyAlignment="1">
      <alignment horizontal="left"/>
    </xf>
    <xf numFmtId="43" fontId="4" fillId="0" borderId="1" xfId="3" applyFont="1" applyFill="1" applyBorder="1"/>
    <xf numFmtId="9" fontId="0" fillId="0" borderId="0" xfId="2" applyFont="1" applyFill="1"/>
    <xf numFmtId="0" fontId="4" fillId="0" borderId="2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9" fontId="0" fillId="0" borderId="0" xfId="2" applyFont="1"/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/>
    </xf>
    <xf numFmtId="43" fontId="4" fillId="0" borderId="1" xfId="3" applyFont="1" applyFill="1" applyBorder="1" applyAlignment="1">
      <alignment horizontal="right" vertical="center"/>
    </xf>
    <xf numFmtId="43" fontId="4" fillId="0" borderId="1" xfId="3" applyFont="1" applyFill="1" applyBorder="1" applyAlignment="1">
      <alignment vertical="center"/>
    </xf>
    <xf numFmtId="166" fontId="0" fillId="0" borderId="0" xfId="1" applyFont="1"/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wrapText="1"/>
    </xf>
    <xf numFmtId="43" fontId="1" fillId="0" borderId="1" xfId="3" applyFont="1" applyFill="1" applyBorder="1"/>
    <xf numFmtId="43" fontId="1" fillId="0" borderId="1" xfId="3" applyFont="1" applyFill="1" applyBorder="1" applyAlignment="1">
      <alignment vertical="center"/>
    </xf>
    <xf numFmtId="0" fontId="2" fillId="0" borderId="1" xfId="0" applyFont="1" applyBorder="1"/>
    <xf numFmtId="0" fontId="2" fillId="0" borderId="1" xfId="0" applyFont="1" applyBorder="1" applyAlignment="1">
      <alignment horizontal="left"/>
    </xf>
    <xf numFmtId="43" fontId="2" fillId="0" borderId="1" xfId="3" applyFont="1" applyFill="1" applyBorder="1"/>
    <xf numFmtId="43" fontId="2" fillId="0" borderId="1" xfId="3" applyFont="1" applyFill="1" applyBorder="1" applyAlignment="1">
      <alignment vertical="center"/>
    </xf>
    <xf numFmtId="0" fontId="0" fillId="2" borderId="1" xfId="0" applyFill="1" applyBorder="1"/>
    <xf numFmtId="0" fontId="3" fillId="2" borderId="1" xfId="0" applyFont="1" applyFill="1" applyBorder="1"/>
    <xf numFmtId="0" fontId="3" fillId="2" borderId="1" xfId="0" applyFont="1" applyFill="1" applyBorder="1" applyAlignment="1">
      <alignment horizontal="center"/>
    </xf>
    <xf numFmtId="43" fontId="3" fillId="2" borderId="1" xfId="0" applyNumberFormat="1" applyFont="1" applyFill="1" applyBorder="1"/>
  </cellXfs>
  <cellStyles count="4">
    <cellStyle name="Comma" xfId="1" builtinId="3"/>
    <cellStyle name="Comma 2" xfId="3" xr:uid="{2F14BA88-C508-4A48-8377-D38B067E328F}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E:\Hydrise%20Group\Sunbridge%20Foods\IOB%20Proposal%20-%20Pashim%20Vihar%20Branch\Financial%20model-18.10.24-%20Sunbridge%20Foods%20IOB%20-100%20Crs.xlsx" TargetMode="External"/><Relationship Id="rId1" Type="http://schemas.openxmlformats.org/officeDocument/2006/relationships/externalLinkPath" Target="file:///E:\Hydrise%20Group\Sunbridge%20Foods\IOB%20Proposal%20-%20Pashim%20Vihar%20Branch\Financial%20model-18.10.24-%20Sunbridge%20Foods%20IOB%20-100%20Cr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roject Cost"/>
      <sheetName val="Sheet2"/>
      <sheetName val="Impl. Schedule"/>
      <sheetName val="Sheet11"/>
      <sheetName val="PC Breakup"/>
      <sheetName val="Sheet4"/>
      <sheetName val="Salary Labour"/>
      <sheetName val="Op. Assumptions"/>
      <sheetName val="WC cal"/>
      <sheetName val="Repayment Schedule"/>
      <sheetName val="DSCR"/>
      <sheetName val="Op-Smt"/>
      <sheetName val="Sheet10"/>
      <sheetName val="Sheet14"/>
      <sheetName val="Lib-Smt"/>
      <sheetName val="Ast-Smt"/>
      <sheetName val="Sheet9"/>
      <sheetName val="Valid"/>
      <sheetName val="Fin-Ind."/>
      <sheetName val="ABF"/>
      <sheetName val="MPBF"/>
      <sheetName val="F-FL."/>
      <sheetName val="WCC"/>
      <sheetName val="BEP"/>
      <sheetName val="Dep Co"/>
      <sheetName val="Tax Cal"/>
      <sheetName val="Dep. IT"/>
      <sheetName val="CART analysis (2)"/>
      <sheetName val="Sheet13"/>
      <sheetName val="Subsidy Cal."/>
      <sheetName val="Sheet3"/>
      <sheetName val="Fig for For NB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A0A2ED-8B19-44F5-9EF5-4B88C9775F62}">
  <dimension ref="B2:Z46"/>
  <sheetViews>
    <sheetView tabSelected="1" topLeftCell="A30" zoomScale="70" zoomScaleNormal="70" workbookViewId="0">
      <selection activeCell="K56" sqref="K56"/>
    </sheetView>
  </sheetViews>
  <sheetFormatPr defaultColWidth="9.28515625" defaultRowHeight="15" x14ac:dyDescent="0.25"/>
  <cols>
    <col min="1" max="1" width="5.5703125" customWidth="1"/>
    <col min="2" max="2" width="9.42578125" bestFit="1" customWidth="1"/>
    <col min="3" max="3" width="37.28515625" bestFit="1" customWidth="1"/>
    <col min="4" max="4" width="19.28515625" customWidth="1"/>
    <col min="5" max="5" width="57.5703125" customWidth="1"/>
    <col min="6" max="7" width="12.7109375" customWidth="1"/>
    <col min="8" max="8" width="8.7109375" customWidth="1"/>
    <col min="9" max="9" width="15.28515625" bestFit="1" customWidth="1"/>
    <col min="10" max="10" width="12.42578125" bestFit="1" customWidth="1"/>
    <col min="11" max="11" width="20.42578125" bestFit="1" customWidth="1"/>
  </cols>
  <sheetData>
    <row r="2" spans="2:26" x14ac:dyDescent="0.25">
      <c r="B2" s="1" t="s">
        <v>2</v>
      </c>
    </row>
    <row r="4" spans="2:26" x14ac:dyDescent="0.25">
      <c r="B4" s="2" t="s">
        <v>3</v>
      </c>
      <c r="C4" s="2" t="s">
        <v>4</v>
      </c>
      <c r="D4" s="2" t="s">
        <v>5</v>
      </c>
      <c r="E4" s="2" t="s">
        <v>6</v>
      </c>
      <c r="F4" s="3" t="s">
        <v>7</v>
      </c>
      <c r="G4" s="3"/>
      <c r="H4" s="3"/>
      <c r="I4" s="2" t="s">
        <v>1</v>
      </c>
      <c r="J4" s="2" t="s">
        <v>8</v>
      </c>
      <c r="K4" s="2" t="s">
        <v>9</v>
      </c>
      <c r="T4" s="4"/>
      <c r="U4" s="4"/>
      <c r="V4" s="4"/>
      <c r="W4" s="4"/>
      <c r="X4" s="4"/>
      <c r="Y4" s="4"/>
      <c r="Z4" s="4"/>
    </row>
    <row r="5" spans="2:26" x14ac:dyDescent="0.25">
      <c r="B5" s="5">
        <v>1</v>
      </c>
      <c r="C5" s="6" t="s">
        <v>10</v>
      </c>
      <c r="D5" s="6" t="s">
        <v>11</v>
      </c>
      <c r="E5" s="6" t="s">
        <v>12</v>
      </c>
      <c r="F5" s="7" t="s">
        <v>13</v>
      </c>
      <c r="G5" s="7"/>
      <c r="H5" s="7"/>
      <c r="I5" s="8">
        <v>595</v>
      </c>
      <c r="J5" s="8">
        <f>I5*5%</f>
        <v>29.75</v>
      </c>
      <c r="K5" s="8">
        <f>SUM(I5:J5)</f>
        <v>624.75</v>
      </c>
      <c r="L5" s="9">
        <f>J5/I5</f>
        <v>0.05</v>
      </c>
    </row>
    <row r="6" spans="2:26" x14ac:dyDescent="0.25">
      <c r="B6" s="5">
        <v>2</v>
      </c>
      <c r="C6" s="6" t="s">
        <v>10</v>
      </c>
      <c r="D6" s="6" t="s">
        <v>11</v>
      </c>
      <c r="E6" s="6" t="s">
        <v>12</v>
      </c>
      <c r="F6" s="7" t="s">
        <v>14</v>
      </c>
      <c r="G6" s="7"/>
      <c r="H6" s="7"/>
      <c r="I6" s="8">
        <v>495</v>
      </c>
      <c r="J6" s="8">
        <f>I6*5%</f>
        <v>24.75</v>
      </c>
      <c r="K6" s="8">
        <f t="shared" ref="K6:K45" si="0">SUM(I6:J6)</f>
        <v>519.75</v>
      </c>
      <c r="L6" s="9">
        <f t="shared" ref="L6:L45" si="1">J6/I6</f>
        <v>0.05</v>
      </c>
    </row>
    <row r="7" spans="2:26" x14ac:dyDescent="0.25">
      <c r="B7" s="5">
        <v>3</v>
      </c>
      <c r="C7" s="6" t="s">
        <v>10</v>
      </c>
      <c r="D7" s="6" t="s">
        <v>15</v>
      </c>
      <c r="E7" s="6" t="s">
        <v>12</v>
      </c>
      <c r="F7" s="10" t="s">
        <v>16</v>
      </c>
      <c r="G7" s="11"/>
      <c r="H7" s="12"/>
      <c r="I7" s="8">
        <v>126</v>
      </c>
      <c r="J7" s="8">
        <v>6.3</v>
      </c>
      <c r="K7" s="8">
        <f t="shared" si="0"/>
        <v>132.30000000000001</v>
      </c>
      <c r="L7" s="9">
        <f t="shared" si="1"/>
        <v>4.9999999999999996E-2</v>
      </c>
    </row>
    <row r="8" spans="2:26" x14ac:dyDescent="0.25">
      <c r="B8" s="5">
        <v>4</v>
      </c>
      <c r="C8" s="6" t="s">
        <v>17</v>
      </c>
      <c r="D8" s="6" t="s">
        <v>18</v>
      </c>
      <c r="E8" s="6" t="s">
        <v>19</v>
      </c>
      <c r="F8" s="7" t="s">
        <v>20</v>
      </c>
      <c r="G8" s="7"/>
      <c r="H8" s="7"/>
      <c r="I8" s="8">
        <v>16.5</v>
      </c>
      <c r="J8" s="8">
        <v>1.9750000000000001</v>
      </c>
      <c r="K8" s="8">
        <f t="shared" si="0"/>
        <v>18.475000000000001</v>
      </c>
      <c r="L8" s="9">
        <f t="shared" si="1"/>
        <v>0.1196969696969697</v>
      </c>
    </row>
    <row r="9" spans="2:26" x14ac:dyDescent="0.25">
      <c r="B9" s="5">
        <v>5</v>
      </c>
      <c r="C9" s="6" t="s">
        <v>17</v>
      </c>
      <c r="D9" s="6" t="s">
        <v>18</v>
      </c>
      <c r="E9" s="6" t="s">
        <v>19</v>
      </c>
      <c r="F9" s="7" t="s">
        <v>20</v>
      </c>
      <c r="G9" s="7"/>
      <c r="H9" s="7"/>
      <c r="I9" s="8">
        <v>16.5</v>
      </c>
      <c r="J9" s="8">
        <v>1.7958000000000001</v>
      </c>
      <c r="K9" s="8">
        <f t="shared" si="0"/>
        <v>18.2958</v>
      </c>
      <c r="L9" s="13">
        <f t="shared" si="1"/>
        <v>0.10883636363636363</v>
      </c>
    </row>
    <row r="10" spans="2:26" x14ac:dyDescent="0.25">
      <c r="B10" s="5">
        <v>6</v>
      </c>
      <c r="C10" s="6" t="s">
        <v>21</v>
      </c>
      <c r="D10" s="6"/>
      <c r="E10" s="6" t="s">
        <v>22</v>
      </c>
      <c r="F10" s="7" t="s">
        <v>23</v>
      </c>
      <c r="G10" s="7"/>
      <c r="H10" s="7"/>
      <c r="I10" s="8">
        <f>864.406</f>
        <v>864.40599999999995</v>
      </c>
      <c r="J10" s="8">
        <v>155.59</v>
      </c>
      <c r="K10" s="8">
        <f t="shared" si="0"/>
        <v>1019.996</v>
      </c>
      <c r="L10" s="13">
        <f t="shared" si="1"/>
        <v>0.17999643685953129</v>
      </c>
    </row>
    <row r="11" spans="2:26" x14ac:dyDescent="0.25">
      <c r="B11" s="5">
        <v>7</v>
      </c>
      <c r="C11" s="6" t="s">
        <v>21</v>
      </c>
      <c r="D11" s="6"/>
      <c r="E11" s="14" t="s">
        <v>24</v>
      </c>
      <c r="F11" s="15" t="s">
        <v>25</v>
      </c>
      <c r="G11" s="16"/>
      <c r="H11" s="17"/>
      <c r="I11" s="8">
        <v>390.5</v>
      </c>
      <c r="J11" s="8">
        <f>+I11*18%</f>
        <v>70.289999999999992</v>
      </c>
      <c r="K11" s="8">
        <f>SUM(I11:J11)</f>
        <v>460.78999999999996</v>
      </c>
      <c r="L11" s="13">
        <f t="shared" si="1"/>
        <v>0.18</v>
      </c>
    </row>
    <row r="12" spans="2:26" x14ac:dyDescent="0.25">
      <c r="B12" s="5">
        <v>8</v>
      </c>
      <c r="C12" s="6" t="s">
        <v>10</v>
      </c>
      <c r="D12" s="6" t="s">
        <v>26</v>
      </c>
      <c r="E12" s="6" t="s">
        <v>27</v>
      </c>
      <c r="F12" s="10" t="s">
        <v>28</v>
      </c>
      <c r="G12" s="11"/>
      <c r="H12" s="12"/>
      <c r="I12" s="8">
        <v>95.5</v>
      </c>
      <c r="J12" s="8">
        <v>17.190000000000001</v>
      </c>
      <c r="K12" s="8">
        <f t="shared" si="0"/>
        <v>112.69</v>
      </c>
      <c r="L12" s="13">
        <f t="shared" si="1"/>
        <v>0.18000000000000002</v>
      </c>
    </row>
    <row r="13" spans="2:26" x14ac:dyDescent="0.25">
      <c r="B13" s="5">
        <v>9</v>
      </c>
      <c r="C13" s="6" t="s">
        <v>10</v>
      </c>
      <c r="D13" s="6" t="s">
        <v>29</v>
      </c>
      <c r="E13" s="6" t="s">
        <v>12</v>
      </c>
      <c r="F13" s="7" t="s">
        <v>16</v>
      </c>
      <c r="G13" s="7"/>
      <c r="H13" s="7"/>
      <c r="I13" s="8">
        <v>65.2</v>
      </c>
      <c r="J13" s="8">
        <v>11.74</v>
      </c>
      <c r="K13" s="8">
        <f t="shared" si="0"/>
        <v>76.94</v>
      </c>
      <c r="L13" s="13">
        <f t="shared" si="1"/>
        <v>0.18006134969325152</v>
      </c>
    </row>
    <row r="14" spans="2:26" x14ac:dyDescent="0.25">
      <c r="B14" s="5">
        <v>10</v>
      </c>
      <c r="C14" s="6" t="s">
        <v>10</v>
      </c>
      <c r="D14" s="6" t="s">
        <v>15</v>
      </c>
      <c r="E14" s="6" t="s">
        <v>30</v>
      </c>
      <c r="F14" s="7" t="s">
        <v>31</v>
      </c>
      <c r="G14" s="7"/>
      <c r="H14" s="7"/>
      <c r="I14" s="8">
        <v>41.95</v>
      </c>
      <c r="J14" s="8">
        <v>7.55</v>
      </c>
      <c r="K14" s="8">
        <f t="shared" si="0"/>
        <v>49.5</v>
      </c>
      <c r="L14" s="13">
        <f t="shared" si="1"/>
        <v>0.17997616209773537</v>
      </c>
    </row>
    <row r="15" spans="2:26" x14ac:dyDescent="0.25">
      <c r="B15" s="5">
        <v>11</v>
      </c>
      <c r="C15" s="6" t="s">
        <v>10</v>
      </c>
      <c r="D15" s="6" t="s">
        <v>15</v>
      </c>
      <c r="E15" s="6" t="s">
        <v>32</v>
      </c>
      <c r="F15" s="10" t="s">
        <v>33</v>
      </c>
      <c r="G15" s="11"/>
      <c r="H15" s="12"/>
      <c r="I15" s="8">
        <v>40</v>
      </c>
      <c r="J15" s="8">
        <v>2.2968000000000002</v>
      </c>
      <c r="K15" s="8">
        <f t="shared" si="0"/>
        <v>42.296799999999998</v>
      </c>
      <c r="L15" s="13">
        <f t="shared" si="1"/>
        <v>5.7420000000000006E-2</v>
      </c>
      <c r="T15">
        <f>690+230</f>
        <v>920</v>
      </c>
    </row>
    <row r="16" spans="2:26" x14ac:dyDescent="0.25">
      <c r="B16" s="5">
        <v>12</v>
      </c>
      <c r="C16" s="14" t="s">
        <v>34</v>
      </c>
      <c r="D16" s="14" t="s">
        <v>35</v>
      </c>
      <c r="E16" s="18" t="s">
        <v>36</v>
      </c>
      <c r="F16" s="19" t="s">
        <v>37</v>
      </c>
      <c r="G16" s="19"/>
      <c r="H16" s="19"/>
      <c r="I16" s="20">
        <v>30</v>
      </c>
      <c r="J16" s="21">
        <f>+I16*18%</f>
        <v>5.3999999999999995</v>
      </c>
      <c r="K16" s="21">
        <f>SUM(I16:J16)</f>
        <v>35.4</v>
      </c>
      <c r="L16" s="13">
        <f t="shared" si="1"/>
        <v>0.18</v>
      </c>
      <c r="T16" s="22">
        <f>T15*18%</f>
        <v>165.6</v>
      </c>
    </row>
    <row r="17" spans="2:17" x14ac:dyDescent="0.25">
      <c r="B17" s="5">
        <v>13</v>
      </c>
      <c r="C17" s="14" t="s">
        <v>34</v>
      </c>
      <c r="D17" s="14" t="s">
        <v>35</v>
      </c>
      <c r="E17" s="18" t="s">
        <v>36</v>
      </c>
      <c r="F17" s="19" t="s">
        <v>38</v>
      </c>
      <c r="G17" s="19"/>
      <c r="H17" s="19"/>
      <c r="I17" s="21">
        <v>120</v>
      </c>
      <c r="J17" s="21">
        <f>+I17*18%</f>
        <v>21.599999999999998</v>
      </c>
      <c r="K17" s="21">
        <f>SUM(I17:J17)</f>
        <v>141.6</v>
      </c>
      <c r="L17" s="13">
        <f t="shared" si="1"/>
        <v>0.18</v>
      </c>
      <c r="Q17" t="s">
        <v>39</v>
      </c>
    </row>
    <row r="18" spans="2:17" x14ac:dyDescent="0.25">
      <c r="B18" s="5">
        <v>14</v>
      </c>
      <c r="C18" s="14" t="s">
        <v>40</v>
      </c>
      <c r="D18" s="14" t="s">
        <v>41</v>
      </c>
      <c r="E18" s="14" t="s">
        <v>42</v>
      </c>
      <c r="F18" s="7" t="s">
        <v>43</v>
      </c>
      <c r="G18" s="7"/>
      <c r="H18" s="7"/>
      <c r="I18" s="21">
        <v>522.03</v>
      </c>
      <c r="J18" s="21">
        <f>I18*18%</f>
        <v>93.965399999999988</v>
      </c>
      <c r="K18" s="21">
        <f>SUM(I18:J18)</f>
        <v>615.99540000000002</v>
      </c>
      <c r="L18" s="13">
        <f t="shared" si="1"/>
        <v>0.18</v>
      </c>
    </row>
    <row r="19" spans="2:17" x14ac:dyDescent="0.25">
      <c r="B19" s="5">
        <v>15</v>
      </c>
      <c r="C19" s="6" t="s">
        <v>44</v>
      </c>
      <c r="D19" s="6" t="s">
        <v>45</v>
      </c>
      <c r="E19" s="6" t="s">
        <v>46</v>
      </c>
      <c r="F19" s="7" t="s">
        <v>47</v>
      </c>
      <c r="G19" s="7"/>
      <c r="H19" s="7"/>
      <c r="I19" s="8">
        <v>62.493000000000002</v>
      </c>
      <c r="J19" s="8">
        <v>11.25</v>
      </c>
      <c r="K19" s="8">
        <f t="shared" si="0"/>
        <v>73.742999999999995</v>
      </c>
      <c r="L19" s="13">
        <f t="shared" si="1"/>
        <v>0.18002016225817291</v>
      </c>
    </row>
    <row r="20" spans="2:17" x14ac:dyDescent="0.25">
      <c r="B20" s="5">
        <v>16</v>
      </c>
      <c r="C20" s="6" t="s">
        <v>48</v>
      </c>
      <c r="D20" s="6" t="s">
        <v>49</v>
      </c>
      <c r="E20" s="6" t="s">
        <v>50</v>
      </c>
      <c r="F20" s="7" t="s">
        <v>51</v>
      </c>
      <c r="G20" s="7"/>
      <c r="H20" s="7"/>
      <c r="I20" s="8">
        <v>920</v>
      </c>
      <c r="J20" s="8">
        <f>165.6</f>
        <v>165.6</v>
      </c>
      <c r="K20" s="8">
        <f t="shared" si="0"/>
        <v>1085.5999999999999</v>
      </c>
      <c r="L20" s="13">
        <f t="shared" si="1"/>
        <v>0.18</v>
      </c>
    </row>
    <row r="21" spans="2:17" x14ac:dyDescent="0.25">
      <c r="B21" s="5">
        <v>17</v>
      </c>
      <c r="C21" s="6" t="s">
        <v>21</v>
      </c>
      <c r="D21" s="6"/>
      <c r="E21" s="6" t="s">
        <v>52</v>
      </c>
      <c r="F21" s="23" t="s">
        <v>53</v>
      </c>
      <c r="G21" s="23"/>
      <c r="H21" s="23"/>
      <c r="I21" s="8">
        <v>250</v>
      </c>
      <c r="J21" s="21">
        <f>+I21*18%</f>
        <v>45</v>
      </c>
      <c r="K21" s="8">
        <f t="shared" si="0"/>
        <v>295</v>
      </c>
      <c r="L21" s="13">
        <f t="shared" si="1"/>
        <v>0.18</v>
      </c>
    </row>
    <row r="22" spans="2:17" x14ac:dyDescent="0.25">
      <c r="B22" s="5">
        <v>18</v>
      </c>
      <c r="C22" s="6" t="s">
        <v>21</v>
      </c>
      <c r="D22" s="6"/>
      <c r="E22" s="6" t="s">
        <v>54</v>
      </c>
      <c r="F22" s="23"/>
      <c r="G22" s="23"/>
      <c r="H22" s="23"/>
      <c r="I22" s="8">
        <v>90</v>
      </c>
      <c r="J22" s="21">
        <f t="shared" ref="J22:J44" si="2">+I22*18%</f>
        <v>16.2</v>
      </c>
      <c r="K22" s="8">
        <f t="shared" si="0"/>
        <v>106.2</v>
      </c>
      <c r="L22" s="13">
        <f t="shared" si="1"/>
        <v>0.18</v>
      </c>
    </row>
    <row r="23" spans="2:17" x14ac:dyDescent="0.25">
      <c r="B23" s="5">
        <v>19</v>
      </c>
      <c r="C23" s="6" t="s">
        <v>55</v>
      </c>
      <c r="D23" s="6"/>
      <c r="E23" s="6" t="s">
        <v>56</v>
      </c>
      <c r="F23" s="23" t="s">
        <v>57</v>
      </c>
      <c r="G23" s="23"/>
      <c r="H23" s="23"/>
      <c r="I23" s="8">
        <v>150</v>
      </c>
      <c r="J23" s="21">
        <f t="shared" si="2"/>
        <v>27</v>
      </c>
      <c r="K23" s="8">
        <f t="shared" si="0"/>
        <v>177</v>
      </c>
      <c r="L23" s="13">
        <f t="shared" si="1"/>
        <v>0.18</v>
      </c>
    </row>
    <row r="24" spans="2:17" x14ac:dyDescent="0.25">
      <c r="B24" s="5">
        <v>20</v>
      </c>
      <c r="C24" s="6" t="s">
        <v>55</v>
      </c>
      <c r="D24" s="6"/>
      <c r="E24" s="6" t="s">
        <v>52</v>
      </c>
      <c r="F24" s="23" t="s">
        <v>58</v>
      </c>
      <c r="G24" s="23"/>
      <c r="H24" s="23"/>
      <c r="I24" s="8">
        <v>100</v>
      </c>
      <c r="J24" s="21">
        <f t="shared" si="2"/>
        <v>18</v>
      </c>
      <c r="K24" s="8">
        <f t="shared" si="0"/>
        <v>118</v>
      </c>
      <c r="L24" s="13">
        <f t="shared" si="1"/>
        <v>0.18</v>
      </c>
    </row>
    <row r="25" spans="2:17" x14ac:dyDescent="0.25">
      <c r="B25" s="5">
        <v>21</v>
      </c>
      <c r="C25" s="6" t="s">
        <v>55</v>
      </c>
      <c r="D25" s="6"/>
      <c r="E25" s="6" t="s">
        <v>59</v>
      </c>
      <c r="F25" s="23"/>
      <c r="G25" s="23"/>
      <c r="H25" s="23"/>
      <c r="I25" s="8">
        <v>70</v>
      </c>
      <c r="J25" s="21">
        <f t="shared" si="2"/>
        <v>12.6</v>
      </c>
      <c r="K25" s="8">
        <f t="shared" si="0"/>
        <v>82.6</v>
      </c>
      <c r="L25" s="13">
        <f t="shared" si="1"/>
        <v>0.18</v>
      </c>
    </row>
    <row r="26" spans="2:17" x14ac:dyDescent="0.25">
      <c r="B26" s="5">
        <v>22</v>
      </c>
      <c r="C26" s="6" t="s">
        <v>21</v>
      </c>
      <c r="D26" s="6"/>
      <c r="E26" s="6" t="s">
        <v>60</v>
      </c>
      <c r="F26" s="23"/>
      <c r="G26" s="23"/>
      <c r="H26" s="23"/>
      <c r="I26" s="8">
        <v>160</v>
      </c>
      <c r="J26" s="21">
        <f t="shared" si="2"/>
        <v>28.799999999999997</v>
      </c>
      <c r="K26" s="8">
        <f t="shared" si="0"/>
        <v>188.8</v>
      </c>
      <c r="L26" s="13">
        <f t="shared" si="1"/>
        <v>0.18</v>
      </c>
    </row>
    <row r="27" spans="2:17" ht="30" customHeight="1" x14ac:dyDescent="0.25">
      <c r="B27" s="5">
        <v>23</v>
      </c>
      <c r="C27" s="6" t="s">
        <v>61</v>
      </c>
      <c r="D27" s="6"/>
      <c r="E27" s="24" t="s">
        <v>62</v>
      </c>
      <c r="F27" s="23"/>
      <c r="G27" s="23"/>
      <c r="H27" s="23"/>
      <c r="I27" s="25">
        <v>135</v>
      </c>
      <c r="J27" s="26">
        <f t="shared" si="2"/>
        <v>24.3</v>
      </c>
      <c r="K27" s="25">
        <f t="shared" si="0"/>
        <v>159.30000000000001</v>
      </c>
      <c r="L27" s="13">
        <f t="shared" si="1"/>
        <v>0.18</v>
      </c>
    </row>
    <row r="28" spans="2:17" x14ac:dyDescent="0.25">
      <c r="B28" s="5">
        <v>24</v>
      </c>
      <c r="C28" s="6" t="s">
        <v>21</v>
      </c>
      <c r="D28" s="6"/>
      <c r="E28" s="6" t="s">
        <v>63</v>
      </c>
      <c r="F28" s="23"/>
      <c r="G28" s="23"/>
      <c r="H28" s="23"/>
      <c r="I28" s="25">
        <v>85</v>
      </c>
      <c r="J28" s="26">
        <f t="shared" si="2"/>
        <v>15.299999999999999</v>
      </c>
      <c r="K28" s="25">
        <f t="shared" si="0"/>
        <v>100.3</v>
      </c>
      <c r="L28" s="13">
        <f t="shared" si="1"/>
        <v>0.18</v>
      </c>
    </row>
    <row r="29" spans="2:17" x14ac:dyDescent="0.25">
      <c r="B29" s="5">
        <v>25</v>
      </c>
      <c r="C29" s="6" t="s">
        <v>64</v>
      </c>
      <c r="D29" s="6"/>
      <c r="E29" s="27" t="s">
        <v>64</v>
      </c>
      <c r="F29" s="28"/>
      <c r="G29" s="28"/>
      <c r="H29" s="28"/>
      <c r="I29" s="29">
        <v>325</v>
      </c>
      <c r="J29" s="30">
        <f t="shared" si="2"/>
        <v>58.5</v>
      </c>
      <c r="K29" s="29">
        <f t="shared" si="0"/>
        <v>383.5</v>
      </c>
      <c r="L29" s="13">
        <f t="shared" si="1"/>
        <v>0.18</v>
      </c>
    </row>
    <row r="30" spans="2:17" x14ac:dyDescent="0.25">
      <c r="B30" s="5">
        <v>26</v>
      </c>
      <c r="C30" s="6" t="s">
        <v>55</v>
      </c>
      <c r="D30" s="6"/>
      <c r="E30" s="6" t="s">
        <v>65</v>
      </c>
      <c r="F30" s="23"/>
      <c r="G30" s="23"/>
      <c r="H30" s="23"/>
      <c r="I30" s="25">
        <v>30</v>
      </c>
      <c r="J30" s="26">
        <f t="shared" si="2"/>
        <v>5.3999999999999995</v>
      </c>
      <c r="K30" s="25">
        <f t="shared" si="0"/>
        <v>35.4</v>
      </c>
      <c r="L30" s="13">
        <f t="shared" si="1"/>
        <v>0.18</v>
      </c>
    </row>
    <row r="31" spans="2:17" x14ac:dyDescent="0.25">
      <c r="B31" s="5">
        <v>27</v>
      </c>
      <c r="C31" s="6" t="s">
        <v>55</v>
      </c>
      <c r="D31" s="6"/>
      <c r="E31" s="6" t="s">
        <v>66</v>
      </c>
      <c r="F31" s="23"/>
      <c r="G31" s="23"/>
      <c r="H31" s="23"/>
      <c r="I31" s="8">
        <v>20</v>
      </c>
      <c r="J31" s="21">
        <f t="shared" si="2"/>
        <v>3.5999999999999996</v>
      </c>
      <c r="K31" s="8">
        <f t="shared" si="0"/>
        <v>23.6</v>
      </c>
      <c r="L31" s="13">
        <f t="shared" si="1"/>
        <v>0.18</v>
      </c>
    </row>
    <row r="32" spans="2:17" x14ac:dyDescent="0.25">
      <c r="B32" s="5">
        <v>28</v>
      </c>
      <c r="C32" s="6" t="s">
        <v>55</v>
      </c>
      <c r="D32" s="6"/>
      <c r="E32" s="6" t="s">
        <v>67</v>
      </c>
      <c r="F32" s="23"/>
      <c r="G32" s="23"/>
      <c r="H32" s="23"/>
      <c r="I32" s="8">
        <v>120</v>
      </c>
      <c r="J32" s="21">
        <f t="shared" si="2"/>
        <v>21.599999999999998</v>
      </c>
      <c r="K32" s="8">
        <f t="shared" si="0"/>
        <v>141.6</v>
      </c>
      <c r="L32" s="13">
        <f t="shared" si="1"/>
        <v>0.18</v>
      </c>
    </row>
    <row r="33" spans="2:12" x14ac:dyDescent="0.25">
      <c r="B33" s="5">
        <v>29</v>
      </c>
      <c r="C33" s="6" t="s">
        <v>21</v>
      </c>
      <c r="D33" s="6"/>
      <c r="E33" s="6" t="s">
        <v>68</v>
      </c>
      <c r="F33" s="23" t="s">
        <v>69</v>
      </c>
      <c r="G33" s="23"/>
      <c r="H33" s="23"/>
      <c r="I33" s="8">
        <v>70</v>
      </c>
      <c r="J33" s="21">
        <f t="shared" si="2"/>
        <v>12.6</v>
      </c>
      <c r="K33" s="8">
        <f t="shared" si="0"/>
        <v>82.6</v>
      </c>
      <c r="L33" s="13">
        <f t="shared" si="1"/>
        <v>0.18</v>
      </c>
    </row>
    <row r="34" spans="2:12" x14ac:dyDescent="0.25">
      <c r="B34" s="5">
        <v>30</v>
      </c>
      <c r="C34" s="6" t="s">
        <v>21</v>
      </c>
      <c r="D34" s="6"/>
      <c r="E34" s="6" t="s">
        <v>70</v>
      </c>
      <c r="F34" s="23" t="s">
        <v>71</v>
      </c>
      <c r="G34" s="23"/>
      <c r="H34" s="23"/>
      <c r="I34" s="8">
        <v>128</v>
      </c>
      <c r="J34" s="21">
        <f t="shared" si="2"/>
        <v>23.04</v>
      </c>
      <c r="K34" s="8">
        <f t="shared" si="0"/>
        <v>151.04</v>
      </c>
      <c r="L34" s="13">
        <f t="shared" si="1"/>
        <v>0.18</v>
      </c>
    </row>
    <row r="35" spans="2:12" x14ac:dyDescent="0.25">
      <c r="B35" s="5">
        <v>31</v>
      </c>
      <c r="C35" s="6" t="s">
        <v>21</v>
      </c>
      <c r="D35" s="6"/>
      <c r="E35" s="6" t="s">
        <v>72</v>
      </c>
      <c r="F35" s="23"/>
      <c r="G35" s="23"/>
      <c r="H35" s="23"/>
      <c r="I35" s="8">
        <v>110</v>
      </c>
      <c r="J35" s="21">
        <f t="shared" si="2"/>
        <v>19.8</v>
      </c>
      <c r="K35" s="8">
        <f t="shared" si="0"/>
        <v>129.80000000000001</v>
      </c>
      <c r="L35" s="13">
        <f t="shared" si="1"/>
        <v>0.18</v>
      </c>
    </row>
    <row r="36" spans="2:12" x14ac:dyDescent="0.25">
      <c r="B36" s="5">
        <v>32</v>
      </c>
      <c r="C36" s="6" t="s">
        <v>21</v>
      </c>
      <c r="D36" s="6"/>
      <c r="E36" s="6" t="s">
        <v>73</v>
      </c>
      <c r="F36" s="23" t="s">
        <v>74</v>
      </c>
      <c r="G36" s="23"/>
      <c r="H36" s="23"/>
      <c r="I36" s="8">
        <v>24</v>
      </c>
      <c r="J36" s="21">
        <f t="shared" si="2"/>
        <v>4.32</v>
      </c>
      <c r="K36" s="8">
        <f t="shared" si="0"/>
        <v>28.32</v>
      </c>
      <c r="L36" s="13">
        <f t="shared" si="1"/>
        <v>0.18000000000000002</v>
      </c>
    </row>
    <row r="37" spans="2:12" x14ac:dyDescent="0.25">
      <c r="B37" s="5">
        <v>33</v>
      </c>
      <c r="C37" s="6" t="s">
        <v>21</v>
      </c>
      <c r="D37" s="6"/>
      <c r="E37" s="6" t="s">
        <v>75</v>
      </c>
      <c r="F37" s="23" t="s">
        <v>74</v>
      </c>
      <c r="G37" s="23"/>
      <c r="H37" s="23"/>
      <c r="I37" s="8">
        <v>24</v>
      </c>
      <c r="J37" s="21">
        <f t="shared" si="2"/>
        <v>4.32</v>
      </c>
      <c r="K37" s="8">
        <f t="shared" si="0"/>
        <v>28.32</v>
      </c>
      <c r="L37" s="13">
        <f t="shared" si="1"/>
        <v>0.18000000000000002</v>
      </c>
    </row>
    <row r="38" spans="2:12" x14ac:dyDescent="0.25">
      <c r="B38" s="5">
        <v>34</v>
      </c>
      <c r="C38" s="6" t="s">
        <v>61</v>
      </c>
      <c r="D38" s="6"/>
      <c r="E38" s="6" t="s">
        <v>76</v>
      </c>
      <c r="F38" s="23" t="s">
        <v>77</v>
      </c>
      <c r="G38" s="23"/>
      <c r="H38" s="23"/>
      <c r="I38" s="8">
        <v>160</v>
      </c>
      <c r="J38" s="21">
        <f t="shared" si="2"/>
        <v>28.799999999999997</v>
      </c>
      <c r="K38" s="8">
        <f t="shared" si="0"/>
        <v>188.8</v>
      </c>
      <c r="L38" s="13">
        <f t="shared" si="1"/>
        <v>0.18</v>
      </c>
    </row>
    <row r="39" spans="2:12" x14ac:dyDescent="0.25">
      <c r="B39" s="5">
        <v>35</v>
      </c>
      <c r="C39" s="6" t="s">
        <v>21</v>
      </c>
      <c r="D39" s="6"/>
      <c r="E39" s="6" t="s">
        <v>78</v>
      </c>
      <c r="F39" s="23"/>
      <c r="G39" s="23"/>
      <c r="H39" s="23"/>
      <c r="I39" s="8">
        <v>40</v>
      </c>
      <c r="J39" s="21">
        <f t="shared" si="2"/>
        <v>7.1999999999999993</v>
      </c>
      <c r="K39" s="8">
        <f t="shared" si="0"/>
        <v>47.2</v>
      </c>
      <c r="L39" s="13">
        <f t="shared" si="1"/>
        <v>0.18</v>
      </c>
    </row>
    <row r="40" spans="2:12" x14ac:dyDescent="0.25">
      <c r="B40" s="5">
        <v>36</v>
      </c>
      <c r="C40" s="6" t="s">
        <v>61</v>
      </c>
      <c r="D40" s="6"/>
      <c r="E40" s="6" t="s">
        <v>79</v>
      </c>
      <c r="F40" s="23"/>
      <c r="G40" s="23"/>
      <c r="H40" s="23"/>
      <c r="I40" s="8">
        <v>40</v>
      </c>
      <c r="J40" s="21">
        <f t="shared" si="2"/>
        <v>7.1999999999999993</v>
      </c>
      <c r="K40" s="8">
        <f t="shared" si="0"/>
        <v>47.2</v>
      </c>
      <c r="L40" s="13">
        <f t="shared" si="1"/>
        <v>0.18</v>
      </c>
    </row>
    <row r="41" spans="2:12" x14ac:dyDescent="0.25">
      <c r="B41" s="5">
        <v>37</v>
      </c>
      <c r="C41" s="6" t="s">
        <v>61</v>
      </c>
      <c r="D41" s="6"/>
      <c r="E41" s="6" t="s">
        <v>80</v>
      </c>
      <c r="F41" s="23"/>
      <c r="G41" s="23"/>
      <c r="H41" s="23"/>
      <c r="I41" s="8">
        <v>45</v>
      </c>
      <c r="J41" s="21">
        <f t="shared" si="2"/>
        <v>8.1</v>
      </c>
      <c r="K41" s="8">
        <f t="shared" si="0"/>
        <v>53.1</v>
      </c>
      <c r="L41" s="13">
        <f t="shared" si="1"/>
        <v>0.18</v>
      </c>
    </row>
    <row r="42" spans="2:12" x14ac:dyDescent="0.25">
      <c r="B42" s="5">
        <v>38</v>
      </c>
      <c r="C42" s="6" t="s">
        <v>61</v>
      </c>
      <c r="D42" s="6"/>
      <c r="E42" s="6" t="s">
        <v>81</v>
      </c>
      <c r="F42" s="23"/>
      <c r="G42" s="23"/>
      <c r="H42" s="23"/>
      <c r="I42" s="8">
        <v>20</v>
      </c>
      <c r="J42" s="21">
        <f t="shared" si="2"/>
        <v>3.5999999999999996</v>
      </c>
      <c r="K42" s="8">
        <f t="shared" si="0"/>
        <v>23.6</v>
      </c>
      <c r="L42" s="13">
        <f t="shared" si="1"/>
        <v>0.18</v>
      </c>
    </row>
    <row r="43" spans="2:12" x14ac:dyDescent="0.25">
      <c r="B43" s="5">
        <v>39</v>
      </c>
      <c r="C43" s="6" t="s">
        <v>21</v>
      </c>
      <c r="D43" s="6"/>
      <c r="E43" s="6" t="s">
        <v>82</v>
      </c>
      <c r="F43" s="23"/>
      <c r="G43" s="23"/>
      <c r="H43" s="23"/>
      <c r="I43" s="8">
        <v>10</v>
      </c>
      <c r="J43" s="21">
        <f t="shared" si="2"/>
        <v>1.7999999999999998</v>
      </c>
      <c r="K43" s="8">
        <f t="shared" si="0"/>
        <v>11.8</v>
      </c>
      <c r="L43" s="13">
        <f t="shared" si="1"/>
        <v>0.18</v>
      </c>
    </row>
    <row r="44" spans="2:12" x14ac:dyDescent="0.25">
      <c r="B44" s="5">
        <v>40</v>
      </c>
      <c r="C44" s="6" t="s">
        <v>21</v>
      </c>
      <c r="D44" s="6"/>
      <c r="E44" s="6" t="s">
        <v>83</v>
      </c>
      <c r="F44" s="23"/>
      <c r="G44" s="23"/>
      <c r="H44" s="23"/>
      <c r="I44" s="8">
        <v>8</v>
      </c>
      <c r="J44" s="21">
        <f t="shared" si="2"/>
        <v>1.44</v>
      </c>
      <c r="K44" s="8">
        <f t="shared" si="0"/>
        <v>9.44</v>
      </c>
      <c r="L44" s="13">
        <f t="shared" si="1"/>
        <v>0.18</v>
      </c>
    </row>
    <row r="45" spans="2:12" x14ac:dyDescent="0.25">
      <c r="B45" s="5">
        <v>41</v>
      </c>
      <c r="C45" s="6" t="s">
        <v>84</v>
      </c>
      <c r="D45" s="6" t="s">
        <v>85</v>
      </c>
      <c r="E45" s="6" t="s">
        <v>86</v>
      </c>
      <c r="F45" s="7" t="s">
        <v>87</v>
      </c>
      <c r="G45" s="7"/>
      <c r="H45" s="7"/>
      <c r="I45" s="8">
        <v>1231</v>
      </c>
      <c r="J45" s="8">
        <v>221.58</v>
      </c>
      <c r="K45" s="8">
        <f t="shared" si="0"/>
        <v>1452.58</v>
      </c>
      <c r="L45" s="13">
        <f t="shared" si="1"/>
        <v>0.18000000000000002</v>
      </c>
    </row>
    <row r="46" spans="2:12" x14ac:dyDescent="0.25">
      <c r="B46" s="31"/>
      <c r="C46" s="31"/>
      <c r="D46" s="31"/>
      <c r="E46" s="32" t="s">
        <v>0</v>
      </c>
      <c r="F46" s="33"/>
      <c r="G46" s="33"/>
      <c r="H46" s="33"/>
      <c r="I46" s="34">
        <f>SUM(I5:I45)</f>
        <v>7846.0789999999997</v>
      </c>
      <c r="J46" s="34">
        <f>SUM(J5:J45)</f>
        <v>1247.143</v>
      </c>
      <c r="K46" s="34">
        <f>SUM(K5:K45)</f>
        <v>9093.2220000000016</v>
      </c>
    </row>
  </sheetData>
  <mergeCells count="19">
    <mergeCell ref="F20:H20"/>
    <mergeCell ref="F45:H45"/>
    <mergeCell ref="F46:H46"/>
    <mergeCell ref="F14:H14"/>
    <mergeCell ref="F15:H15"/>
    <mergeCell ref="F16:H16"/>
    <mergeCell ref="F17:H17"/>
    <mergeCell ref="F18:H18"/>
    <mergeCell ref="F19:H19"/>
    <mergeCell ref="F8:H8"/>
    <mergeCell ref="F9:H9"/>
    <mergeCell ref="F10:H10"/>
    <mergeCell ref="F11:H11"/>
    <mergeCell ref="F12:H12"/>
    <mergeCell ref="F13:H13"/>
    <mergeCell ref="F4:H4"/>
    <mergeCell ref="F5:H5"/>
    <mergeCell ref="F6:H6"/>
    <mergeCell ref="F7:H7"/>
  </mergeCells>
  <pageMargins left="0.70866141732283472" right="0.70866141732283472" top="0.74803149606299213" bottom="0.74803149606299213" header="0.31496062992125984" footer="0.31496062992125984"/>
  <pageSetup paperSize="9" scale="62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PC Breakup</vt:lpstr>
      <vt:lpstr>'PC Breakup'!Print_Area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Pooja Chaudhary</dc:creator>
  <cp:lastModifiedBy>Pooja Chaudhary</cp:lastModifiedBy>
  <dcterms:created xsi:type="dcterms:W3CDTF">2024-11-28T10:01:25Z</dcterms:created>
  <dcterms:modified xsi:type="dcterms:W3CDTF">2024-11-28T10:01:58Z</dcterms:modified>
</cp:coreProperties>
</file>