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647-579-816_Spiti Haritage Homes\Report\"/>
    </mc:Choice>
  </mc:AlternateContent>
  <xr:revisionPtr revIDLastSave="0" documentId="13_ncr:1_{2E9893D9-7AAB-43EE-A156-61ED1677AEA0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Sheet2!$B$2:$M$43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3" l="1"/>
  <c r="C23" i="3"/>
  <c r="C22" i="3"/>
  <c r="C21" i="3"/>
  <c r="C20" i="3"/>
  <c r="C17" i="3"/>
  <c r="C14" i="3"/>
  <c r="C13" i="3"/>
  <c r="G42" i="2"/>
  <c r="J41" i="2"/>
  <c r="L41" i="2" s="1"/>
  <c r="J40" i="2"/>
  <c r="K40" i="2" s="1"/>
  <c r="J39" i="2"/>
  <c r="L39" i="2" s="1"/>
  <c r="J38" i="2"/>
  <c r="K38" i="2" s="1"/>
  <c r="J37" i="2"/>
  <c r="L37" i="2" s="1"/>
  <c r="J36" i="2"/>
  <c r="K36" i="2" s="1"/>
  <c r="J35" i="2"/>
  <c r="L35" i="2" s="1"/>
  <c r="J34" i="2"/>
  <c r="K34" i="2" s="1"/>
  <c r="J33" i="2"/>
  <c r="L33" i="2" s="1"/>
  <c r="J32" i="2"/>
  <c r="K32" i="2" s="1"/>
  <c r="J31" i="2"/>
  <c r="L31" i="2" s="1"/>
  <c r="J30" i="2"/>
  <c r="K30" i="2" s="1"/>
  <c r="J29" i="2"/>
  <c r="L29" i="2" s="1"/>
  <c r="J28" i="2"/>
  <c r="K28" i="2" s="1"/>
  <c r="J27" i="2"/>
  <c r="L27" i="2" s="1"/>
  <c r="J26" i="2"/>
  <c r="K26" i="2" s="1"/>
  <c r="J25" i="2"/>
  <c r="L25" i="2" s="1"/>
  <c r="J24" i="2"/>
  <c r="K24" i="2" s="1"/>
  <c r="J23" i="2"/>
  <c r="L23" i="2" s="1"/>
  <c r="J22" i="2"/>
  <c r="K22" i="2" s="1"/>
  <c r="J21" i="2"/>
  <c r="L21" i="2" s="1"/>
  <c r="J20" i="2"/>
  <c r="K20" i="2" s="1"/>
  <c r="J19" i="2"/>
  <c r="L19" i="2" s="1"/>
  <c r="J18" i="2"/>
  <c r="K18" i="2" s="1"/>
  <c r="J17" i="2"/>
  <c r="L17" i="2" s="1"/>
  <c r="J16" i="2"/>
  <c r="K16" i="2" s="1"/>
  <c r="J15" i="2"/>
  <c r="L15" i="2" s="1"/>
  <c r="J14" i="2"/>
  <c r="K14" i="2" s="1"/>
  <c r="J13" i="2"/>
  <c r="L13" i="2" s="1"/>
  <c r="J12" i="2"/>
  <c r="K12" i="2" s="1"/>
  <c r="J11" i="2"/>
  <c r="L11" i="2" s="1"/>
  <c r="J10" i="2"/>
  <c r="K10" i="2" s="1"/>
  <c r="J9" i="2"/>
  <c r="L9" i="2" s="1"/>
  <c r="J8" i="2"/>
  <c r="K8" i="2" s="1"/>
  <c r="J7" i="2"/>
  <c r="L7" i="2" s="1"/>
  <c r="J6" i="2"/>
  <c r="K6" i="2" s="1"/>
  <c r="J5" i="2"/>
  <c r="L5" i="2" s="1"/>
  <c r="J4" i="2"/>
  <c r="K4" i="2" s="1"/>
  <c r="J3" i="2"/>
  <c r="K3" i="2" s="1"/>
  <c r="H41" i="2"/>
  <c r="M41" i="2" s="1"/>
  <c r="H40" i="2"/>
  <c r="M40" i="2" s="1"/>
  <c r="H39" i="2"/>
  <c r="M39" i="2" s="1"/>
  <c r="H38" i="2"/>
  <c r="M38" i="2" s="1"/>
  <c r="H37" i="2"/>
  <c r="M37" i="2" s="1"/>
  <c r="H36" i="2"/>
  <c r="M36" i="2" s="1"/>
  <c r="H35" i="2"/>
  <c r="M35" i="2" s="1"/>
  <c r="H34" i="2"/>
  <c r="M34" i="2" s="1"/>
  <c r="H33" i="2"/>
  <c r="M33" i="2" s="1"/>
  <c r="H32" i="2"/>
  <c r="M32" i="2" s="1"/>
  <c r="H31" i="2"/>
  <c r="M31" i="2" s="1"/>
  <c r="H30" i="2"/>
  <c r="M30" i="2" s="1"/>
  <c r="H29" i="2"/>
  <c r="M29" i="2" s="1"/>
  <c r="H28" i="2"/>
  <c r="M28" i="2" s="1"/>
  <c r="H27" i="2"/>
  <c r="M27" i="2" s="1"/>
  <c r="H26" i="2"/>
  <c r="M26" i="2" s="1"/>
  <c r="H25" i="2"/>
  <c r="M25" i="2" s="1"/>
  <c r="H24" i="2"/>
  <c r="M24" i="2" s="1"/>
  <c r="H23" i="2"/>
  <c r="M23" i="2" s="1"/>
  <c r="H22" i="2"/>
  <c r="M22" i="2" s="1"/>
  <c r="H21" i="2"/>
  <c r="M21" i="2" s="1"/>
  <c r="H20" i="2"/>
  <c r="M20" i="2" s="1"/>
  <c r="H19" i="2"/>
  <c r="M19" i="2" s="1"/>
  <c r="H18" i="2"/>
  <c r="M18" i="2" s="1"/>
  <c r="H17" i="2"/>
  <c r="M17" i="2" s="1"/>
  <c r="H16" i="2"/>
  <c r="M16" i="2" s="1"/>
  <c r="H15" i="2"/>
  <c r="M15" i="2" s="1"/>
  <c r="H14" i="2"/>
  <c r="M14" i="2" s="1"/>
  <c r="H13" i="2"/>
  <c r="M13" i="2" s="1"/>
  <c r="H12" i="2"/>
  <c r="M12" i="2" s="1"/>
  <c r="H11" i="2"/>
  <c r="M11" i="2" s="1"/>
  <c r="H10" i="2"/>
  <c r="M10" i="2" s="1"/>
  <c r="H9" i="2"/>
  <c r="M9" i="2" s="1"/>
  <c r="H8" i="2"/>
  <c r="M8" i="2" s="1"/>
  <c r="H7" i="2"/>
  <c r="M7" i="2" s="1"/>
  <c r="H6" i="2"/>
  <c r="M6" i="2" s="1"/>
  <c r="H5" i="2"/>
  <c r="M5" i="2" s="1"/>
  <c r="H4" i="2"/>
  <c r="M4" i="2" s="1"/>
  <c r="H3" i="2"/>
  <c r="M3" i="2" s="1"/>
  <c r="E10" i="1"/>
  <c r="B6" i="1"/>
  <c r="F42" i="2"/>
  <c r="I42" i="2"/>
  <c r="K35" i="2" l="1"/>
  <c r="K11" i="2"/>
  <c r="K19" i="2"/>
  <c r="K27" i="2"/>
  <c r="L6" i="2"/>
  <c r="L16" i="2"/>
  <c r="L22" i="2"/>
  <c r="L32" i="2"/>
  <c r="L38" i="2"/>
  <c r="J42" i="2"/>
  <c r="K7" i="2"/>
  <c r="L12" i="2"/>
  <c r="L18" i="2"/>
  <c r="K23" i="2"/>
  <c r="L28" i="2"/>
  <c r="L34" i="2"/>
  <c r="K39" i="2"/>
  <c r="L8" i="2"/>
  <c r="L14" i="2"/>
  <c r="L24" i="2"/>
  <c r="L30" i="2"/>
  <c r="L40" i="2"/>
  <c r="L4" i="2"/>
  <c r="L10" i="2"/>
  <c r="K15" i="2"/>
  <c r="L20" i="2"/>
  <c r="L26" i="2"/>
  <c r="K31" i="2"/>
  <c r="L36" i="2"/>
  <c r="K5" i="2"/>
  <c r="K9" i="2"/>
  <c r="K13" i="2"/>
  <c r="K17" i="2"/>
  <c r="K21" i="2"/>
  <c r="K25" i="2"/>
  <c r="K29" i="2"/>
  <c r="K33" i="2"/>
  <c r="K37" i="2"/>
  <c r="K41" i="2"/>
  <c r="H42" i="2"/>
  <c r="L3" i="2"/>
  <c r="K1" i="2" l="1"/>
  <c r="L1" i="2"/>
</calcChain>
</file>

<file path=xl/sharedStrings.xml><?xml version="1.0" encoding="utf-8"?>
<sst xmlns="http://schemas.openxmlformats.org/spreadsheetml/2006/main" count="64" uniqueCount="53">
  <si>
    <t>S.NO</t>
  </si>
  <si>
    <t>PLOT NOS</t>
  </si>
  <si>
    <t>WIDTH IN M</t>
  </si>
  <si>
    <t>LENGTH IN M</t>
  </si>
  <si>
    <t>AREA/PLOT IN SQM</t>
  </si>
  <si>
    <t>NO OF PLOTS</t>
  </si>
  <si>
    <t>TOTAL AREA IN SQM</t>
  </si>
  <si>
    <t>1 TO 19</t>
  </si>
  <si>
    <t>20-34, 37-53, 357-375</t>
  </si>
  <si>
    <t>35-36</t>
  </si>
  <si>
    <t>54-57</t>
  </si>
  <si>
    <t>59-68</t>
  </si>
  <si>
    <t>69-74</t>
  </si>
  <si>
    <t>75-104</t>
  </si>
  <si>
    <t>105-116, 119-120</t>
  </si>
  <si>
    <t>ODD SIZE</t>
  </si>
  <si>
    <t>121-127, 138-149</t>
  </si>
  <si>
    <t>128-137</t>
  </si>
  <si>
    <t>150-165</t>
  </si>
  <si>
    <t>166-199</t>
  </si>
  <si>
    <t>200-231</t>
  </si>
  <si>
    <t>212-213</t>
  </si>
  <si>
    <t>214-221</t>
  </si>
  <si>
    <t>223-226</t>
  </si>
  <si>
    <t>227-232</t>
  </si>
  <si>
    <t>233-257</t>
  </si>
  <si>
    <t>258-266</t>
  </si>
  <si>
    <t>267-269</t>
  </si>
  <si>
    <t>274-289, 296-309</t>
  </si>
  <si>
    <t>291-293</t>
  </si>
  <si>
    <t>310-321</t>
  </si>
  <si>
    <t>322 &amp; 349</t>
  </si>
  <si>
    <t>350-355</t>
  </si>
  <si>
    <t>PLOTS TO BE SOLD</t>
  </si>
  <si>
    <t>ROADS</t>
  </si>
  <si>
    <t>PARKS AND PLAYGROUNDS</t>
  </si>
  <si>
    <t>COMMUNITY SERVICES</t>
  </si>
  <si>
    <t>ROADS AND PAVEMENTS</t>
  </si>
  <si>
    <t>WATER SUPPLY SYSTEM</t>
  </si>
  <si>
    <t>STORM WATER DRAINAGE</t>
  </si>
  <si>
    <t>ELECTRICITY SUPPLY SYSTEM</t>
  </si>
  <si>
    <t>SEWAGE TREATMENT &amp; GARBAGE DISPOSAL</t>
  </si>
  <si>
    <t>STREET LIGHTING</t>
  </si>
  <si>
    <t>SECURITY AND FIRE FIGHTING</t>
  </si>
  <si>
    <t>PLAYGROUNDS AND PARKS</t>
  </si>
  <si>
    <t>Sqyd</t>
  </si>
  <si>
    <t>sqyd</t>
  </si>
  <si>
    <t>https://housing.com/in/buy/projects/page/252445-ksd-yash-vihar-by-ksd-buildtech-pvt-ltd-in-pataudi</t>
  </si>
  <si>
    <t>https://housing.com/in/buy/projects/page/281851-3b-homes-pataudi-one-by-3b-homes-in-pataudi</t>
  </si>
  <si>
    <t>Sqm</t>
  </si>
  <si>
    <t>Acre</t>
  </si>
  <si>
    <t>Sqft</t>
  </si>
  <si>
    <t>Rate/sqyd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</si>
</sst>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165" fontId="0" fillId="0" borderId="0" xfId="1" applyNumberFormat="1" applyFont="1" applyAlignment="1">
      <alignment vertical="center" wrapText="1"/>
    </xf>
    <xf numFmtId="165" fontId="0" fillId="0" borderId="0" xfId="1" applyNumberFormat="1" applyFont="1"/>
    <xf numFmtId="165" fontId="0" fillId="0" borderId="0" xfId="1" applyNumberFormat="1" applyFont="1" applyAlignment="1">
      <alignment horizontal="left" vertical="center"/>
    </xf>
    <xf numFmtId="165" fontId="0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390523</xdr:colOff>
      <xdr:row>0</xdr:row>
      <xdr:rowOff>142875</xdr:rowOff>
    </xdr:from>
    <xdr:to>
      <xdr:col>30</xdr:col>
      <xdr:colOff>246523</xdr:colOff>
      <xdr:row>43</xdr:row>
      <xdr:rowOff>182303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B49E89-C560-ACA4-40B5-46FC42350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8" t="5645" r="41660" b="1927"/>
        <a:stretch/>
      </xdr:blipFill>
      <xdr:spPr>
        <a:xfrm>
          <a:off x="11734798" y="142875"/>
          <a:ext cx="9000000" cy="842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0</xdr:row>
      <xdr:rowOff>0</xdr:rowOff>
    </xdr:from>
    <xdr:to>
      <xdr:col>22</xdr:col>
      <xdr:colOff>522069</xdr:colOff>
      <xdr:row>22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01168-9B59-1026-3596-A5E664E86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56" t="16619" r="7043" b="7180"/>
        <a:stretch/>
      </xdr:blipFill>
      <xdr:spPr>
        <a:xfrm>
          <a:off x="5667375" y="0"/>
          <a:ext cx="8399244" cy="419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0"/>
  <sheetViews>
    <sheetView workbookViewId="0">
      <selection activeCell="E10" sqref="E10"/>
    </sheetView>
  </sheetViews>
  <sheetFormatPr defaultRowHeight="15" x14ac:dyDescent="0.25"/>
  <cols>
    <col min="1" max="1" width="25.140625" style="2" bestFit="1" customWidth="1"/>
    <col min="2" max="2" width="7.42578125" style="13" bestFit="1" customWidth="1"/>
    <col min="3" max="3" width="9.140625" style="2"/>
    <col min="4" max="4" width="40.140625" style="2" bestFit="1" customWidth="1"/>
    <col min="5" max="5" width="9" style="1" bestFit="1" customWidth="1"/>
    <col min="6" max="16384" width="9.140625" style="2"/>
  </cols>
  <sheetData>
    <row r="2" spans="1:5" x14ac:dyDescent="0.25">
      <c r="A2" t="s">
        <v>33</v>
      </c>
      <c r="B2" s="13">
        <v>10.953799999999999</v>
      </c>
      <c r="D2" t="s">
        <v>37</v>
      </c>
      <c r="E2" s="1">
        <v>795.31</v>
      </c>
    </row>
    <row r="3" spans="1:5" x14ac:dyDescent="0.25">
      <c r="A3" t="s">
        <v>34</v>
      </c>
      <c r="B3" s="13">
        <v>1.5</v>
      </c>
      <c r="D3" t="s">
        <v>38</v>
      </c>
      <c r="E3" s="1">
        <v>134.57</v>
      </c>
    </row>
    <row r="4" spans="1:5" x14ac:dyDescent="0.25">
      <c r="A4" t="s">
        <v>35</v>
      </c>
      <c r="B4" s="13">
        <v>1.3</v>
      </c>
      <c r="D4" t="s">
        <v>39</v>
      </c>
      <c r="E4" s="1">
        <v>248.96</v>
      </c>
    </row>
    <row r="5" spans="1:5" x14ac:dyDescent="0.25">
      <c r="A5" t="s">
        <v>36</v>
      </c>
      <c r="B5" s="13">
        <v>5.4211999999999998</v>
      </c>
      <c r="D5" t="s">
        <v>40</v>
      </c>
      <c r="E5" s="1">
        <v>376.44</v>
      </c>
    </row>
    <row r="6" spans="1:5" x14ac:dyDescent="0.25">
      <c r="B6" s="13">
        <f>SUM(B2:B5)</f>
        <v>19.175000000000001</v>
      </c>
      <c r="D6" t="s">
        <v>41</v>
      </c>
      <c r="E6" s="1">
        <v>135.22</v>
      </c>
    </row>
    <row r="7" spans="1:5" x14ac:dyDescent="0.25">
      <c r="D7" t="s">
        <v>42</v>
      </c>
      <c r="E7" s="1">
        <v>93.57</v>
      </c>
    </row>
    <row r="8" spans="1:5" x14ac:dyDescent="0.25">
      <c r="D8" t="s">
        <v>43</v>
      </c>
      <c r="E8" s="1">
        <v>25.92</v>
      </c>
    </row>
    <row r="9" spans="1:5" x14ac:dyDescent="0.25">
      <c r="D9" t="s">
        <v>44</v>
      </c>
      <c r="E9" s="1">
        <v>346.33</v>
      </c>
    </row>
    <row r="10" spans="1:5" x14ac:dyDescent="0.25">
      <c r="E10" s="1">
        <f>SUM(E2:E9)</f>
        <v>2156.3200000000002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E688-0F30-4AD4-AF2B-8B1F7B7332D0}">
  <dimension ref="B1:M45"/>
  <sheetViews>
    <sheetView tabSelected="1" topLeftCell="A17" workbookViewId="0">
      <selection activeCell="I41" sqref="I41"/>
    </sheetView>
  </sheetViews>
  <sheetFormatPr defaultRowHeight="15" x14ac:dyDescent="0.25"/>
  <cols>
    <col min="2" max="2" width="5.42578125" style="7" bestFit="1" customWidth="1"/>
    <col min="3" max="3" width="19.42578125" style="8" bestFit="1" customWidth="1"/>
    <col min="4" max="4" width="11.85546875" style="13" hidden="1" customWidth="1"/>
    <col min="5" max="5" width="12.7109375" style="13" hidden="1" customWidth="1"/>
    <col min="6" max="6" width="12.7109375" style="13" customWidth="1"/>
    <col min="7" max="7" width="18.42578125" style="13" bestFit="1" customWidth="1"/>
    <col min="8" max="8" width="10" style="13" bestFit="1" customWidth="1"/>
    <col min="9" max="9" width="19.140625" style="13" bestFit="1" customWidth="1"/>
    <col min="10" max="10" width="12.5703125" style="13" bestFit="1" customWidth="1"/>
    <col min="11" max="12" width="16.85546875" style="2" bestFit="1" customWidth="1"/>
    <col min="13" max="13" width="12.5703125" bestFit="1" customWidth="1"/>
  </cols>
  <sheetData>
    <row r="1" spans="2:13" x14ac:dyDescent="0.25">
      <c r="K1" s="2">
        <f>SUM(K3:K41)</f>
        <v>1779200863.4399998</v>
      </c>
      <c r="L1" s="2">
        <f>SUM(L3:L41)</f>
        <v>2033372415.3600001</v>
      </c>
    </row>
    <row r="2" spans="2:13" ht="30" customHeight="1" x14ac:dyDescent="0.25">
      <c r="B2" s="5" t="s">
        <v>0</v>
      </c>
      <c r="C2" s="5" t="s">
        <v>1</v>
      </c>
      <c r="D2" s="10" t="s">
        <v>2</v>
      </c>
      <c r="E2" s="10" t="s">
        <v>3</v>
      </c>
      <c r="F2" s="5" t="s">
        <v>5</v>
      </c>
      <c r="G2" s="10" t="s">
        <v>4</v>
      </c>
      <c r="H2" s="10" t="s">
        <v>45</v>
      </c>
      <c r="I2" s="10" t="s">
        <v>6</v>
      </c>
      <c r="J2" s="10" t="s">
        <v>46</v>
      </c>
      <c r="K2" s="17">
        <v>35000</v>
      </c>
      <c r="L2" s="17">
        <v>40000</v>
      </c>
      <c r="M2" s="10" t="s">
        <v>46</v>
      </c>
    </row>
    <row r="3" spans="2:13" x14ac:dyDescent="0.25">
      <c r="B3" s="7">
        <v>1</v>
      </c>
      <c r="C3" s="8" t="s">
        <v>7</v>
      </c>
      <c r="D3" s="11">
        <v>7.06</v>
      </c>
      <c r="E3" s="11">
        <v>18.975000000000001</v>
      </c>
      <c r="F3" s="6">
        <v>19</v>
      </c>
      <c r="G3" s="11">
        <v>133.964</v>
      </c>
      <c r="H3" s="11">
        <f>G3*10.764/9</f>
        <v>160.220944</v>
      </c>
      <c r="I3" s="11">
        <v>2545.3159999999998</v>
      </c>
      <c r="J3" s="11">
        <f>I3*10.764/9</f>
        <v>3044.1979359999996</v>
      </c>
      <c r="K3" s="2">
        <f>J3*$K$2</f>
        <v>106546927.75999999</v>
      </c>
      <c r="L3" s="2">
        <f>J3*$L$2</f>
        <v>121767917.43999998</v>
      </c>
      <c r="M3" s="2">
        <f>H3*$K$2</f>
        <v>5607733.04</v>
      </c>
    </row>
    <row r="4" spans="2:13" x14ac:dyDescent="0.25">
      <c r="B4" s="7">
        <v>2</v>
      </c>
      <c r="C4" s="8" t="s">
        <v>8</v>
      </c>
      <c r="D4" s="11">
        <v>6.58</v>
      </c>
      <c r="E4" s="11">
        <v>17.850000000000001</v>
      </c>
      <c r="F4" s="6">
        <v>51</v>
      </c>
      <c r="G4" s="11">
        <v>117.453</v>
      </c>
      <c r="H4" s="11">
        <f t="shared" ref="H4:H41" si="0">G4*10.764/9</f>
        <v>140.47378799999998</v>
      </c>
      <c r="I4" s="11">
        <v>5990.1030000000001</v>
      </c>
      <c r="J4" s="11">
        <f t="shared" ref="J4:J41" si="1">I4*10.764/9</f>
        <v>7164.1631879999995</v>
      </c>
      <c r="K4" s="2">
        <f t="shared" ref="K4:K41" si="2">J4*$K$2</f>
        <v>250745711.57999998</v>
      </c>
      <c r="L4" s="2">
        <f t="shared" ref="L4:L41" si="3">J4*$L$2</f>
        <v>286566527.51999998</v>
      </c>
      <c r="M4" s="2">
        <f t="shared" ref="M4:M41" si="4">H4*$K$2</f>
        <v>4916582.5799999991</v>
      </c>
    </row>
    <row r="5" spans="2:13" x14ac:dyDescent="0.25">
      <c r="B5" s="7">
        <v>3</v>
      </c>
      <c r="C5" s="8" t="s">
        <v>9</v>
      </c>
      <c r="D5" s="11">
        <v>6.58</v>
      </c>
      <c r="E5" s="11">
        <v>10</v>
      </c>
      <c r="F5" s="6">
        <v>2</v>
      </c>
      <c r="G5" s="11">
        <v>65.900000000000006</v>
      </c>
      <c r="H5" s="11">
        <f t="shared" si="0"/>
        <v>78.816400000000002</v>
      </c>
      <c r="I5" s="11">
        <v>131.6</v>
      </c>
      <c r="J5" s="11">
        <f t="shared" si="1"/>
        <v>157.39359999999999</v>
      </c>
      <c r="K5" s="2">
        <f t="shared" si="2"/>
        <v>5508776</v>
      </c>
      <c r="L5" s="2">
        <f t="shared" si="3"/>
        <v>6295744</v>
      </c>
      <c r="M5" s="2">
        <f t="shared" si="4"/>
        <v>2758574</v>
      </c>
    </row>
    <row r="6" spans="2:13" x14ac:dyDescent="0.25">
      <c r="B6" s="7">
        <v>4</v>
      </c>
      <c r="C6" s="8" t="s">
        <v>10</v>
      </c>
      <c r="D6" s="11">
        <v>6.7549999999999999</v>
      </c>
      <c r="E6" s="11">
        <v>20</v>
      </c>
      <c r="F6" s="6">
        <v>4</v>
      </c>
      <c r="G6" s="11">
        <v>135.1</v>
      </c>
      <c r="H6" s="11">
        <f t="shared" si="0"/>
        <v>161.57959999999997</v>
      </c>
      <c r="I6" s="11">
        <v>540.4</v>
      </c>
      <c r="J6" s="11">
        <f t="shared" si="1"/>
        <v>646.31839999999988</v>
      </c>
      <c r="K6" s="2">
        <f t="shared" si="2"/>
        <v>22621143.999999996</v>
      </c>
      <c r="L6" s="2">
        <f t="shared" si="3"/>
        <v>25852735.999999996</v>
      </c>
      <c r="M6" s="2">
        <f t="shared" si="4"/>
        <v>5655285.9999999991</v>
      </c>
    </row>
    <row r="7" spans="2:13" x14ac:dyDescent="0.25">
      <c r="B7" s="7">
        <v>5</v>
      </c>
      <c r="C7" s="8">
        <v>58</v>
      </c>
      <c r="D7" s="11">
        <v>6.68</v>
      </c>
      <c r="E7" s="11">
        <v>13.29</v>
      </c>
      <c r="F7" s="6">
        <v>1</v>
      </c>
      <c r="G7" s="11">
        <v>88.777000000000001</v>
      </c>
      <c r="H7" s="11">
        <f t="shared" si="0"/>
        <v>106.17729199999999</v>
      </c>
      <c r="I7" s="11">
        <v>88.777000000000001</v>
      </c>
      <c r="J7" s="11">
        <f t="shared" si="1"/>
        <v>106.17729199999999</v>
      </c>
      <c r="K7" s="2">
        <f t="shared" si="2"/>
        <v>3716205.2199999997</v>
      </c>
      <c r="L7" s="2">
        <f t="shared" si="3"/>
        <v>4247091.68</v>
      </c>
      <c r="M7" s="2">
        <f t="shared" si="4"/>
        <v>3716205.2199999997</v>
      </c>
    </row>
    <row r="8" spans="2:13" x14ac:dyDescent="0.25">
      <c r="B8" s="7">
        <v>6</v>
      </c>
      <c r="C8" s="8" t="s">
        <v>11</v>
      </c>
      <c r="D8" s="11">
        <v>6.7</v>
      </c>
      <c r="E8" s="11">
        <v>17.850000000000001</v>
      </c>
      <c r="F8" s="6">
        <v>10</v>
      </c>
      <c r="G8" s="11">
        <v>119.595</v>
      </c>
      <c r="H8" s="11">
        <f t="shared" si="0"/>
        <v>143.03561999999999</v>
      </c>
      <c r="I8" s="11">
        <v>1195.95</v>
      </c>
      <c r="J8" s="11">
        <f t="shared" si="1"/>
        <v>1430.3561999999999</v>
      </c>
      <c r="K8" s="2">
        <f t="shared" si="2"/>
        <v>50062467</v>
      </c>
      <c r="L8" s="2">
        <f t="shared" si="3"/>
        <v>57214248</v>
      </c>
      <c r="M8" s="2">
        <f t="shared" si="4"/>
        <v>5006246.7</v>
      </c>
    </row>
    <row r="9" spans="2:13" x14ac:dyDescent="0.25">
      <c r="B9" s="7">
        <v>7</v>
      </c>
      <c r="C9" s="8" t="s">
        <v>12</v>
      </c>
      <c r="D9" s="11">
        <v>6.6749999999999998</v>
      </c>
      <c r="E9" s="11">
        <v>17.850000000000001</v>
      </c>
      <c r="F9" s="6">
        <v>6</v>
      </c>
      <c r="G9" s="11">
        <v>119.149</v>
      </c>
      <c r="H9" s="11">
        <f t="shared" si="0"/>
        <v>142.50220400000001</v>
      </c>
      <c r="I9" s="11">
        <v>714.89400000000001</v>
      </c>
      <c r="J9" s="11">
        <f t="shared" si="1"/>
        <v>855.01322399999992</v>
      </c>
      <c r="K9" s="2">
        <f t="shared" si="2"/>
        <v>29925462.839999996</v>
      </c>
      <c r="L9" s="2">
        <f t="shared" si="3"/>
        <v>34200528.959999993</v>
      </c>
      <c r="M9" s="2">
        <f t="shared" si="4"/>
        <v>4987577.1400000006</v>
      </c>
    </row>
    <row r="10" spans="2:13" x14ac:dyDescent="0.25">
      <c r="B10" s="7">
        <v>8</v>
      </c>
      <c r="C10" s="8" t="s">
        <v>13</v>
      </c>
      <c r="D10" s="11">
        <v>6.6749999999999998</v>
      </c>
      <c r="E10" s="11">
        <v>16.5</v>
      </c>
      <c r="F10" s="6">
        <v>30</v>
      </c>
      <c r="G10" s="11">
        <v>110.13800000000001</v>
      </c>
      <c r="H10" s="11">
        <f t="shared" si="0"/>
        <v>131.72504799999999</v>
      </c>
      <c r="I10" s="11">
        <v>3304.14</v>
      </c>
      <c r="J10" s="11">
        <f t="shared" si="1"/>
        <v>3951.75144</v>
      </c>
      <c r="K10" s="2">
        <f t="shared" si="2"/>
        <v>138311300.40000001</v>
      </c>
      <c r="L10" s="2">
        <f t="shared" si="3"/>
        <v>158070057.59999999</v>
      </c>
      <c r="M10" s="2">
        <f t="shared" si="4"/>
        <v>4610376.68</v>
      </c>
    </row>
    <row r="11" spans="2:13" x14ac:dyDescent="0.25">
      <c r="B11" s="7">
        <v>9</v>
      </c>
      <c r="C11" s="8" t="s">
        <v>14</v>
      </c>
      <c r="D11" s="11">
        <v>6.6749999999999998</v>
      </c>
      <c r="E11" s="11">
        <v>15.82</v>
      </c>
      <c r="F11" s="6">
        <v>14</v>
      </c>
      <c r="G11" s="11">
        <v>105.599</v>
      </c>
      <c r="H11" s="11">
        <f t="shared" si="0"/>
        <v>126.296404</v>
      </c>
      <c r="I11" s="11">
        <v>1478.386</v>
      </c>
      <c r="J11" s="11">
        <f t="shared" si="1"/>
        <v>1768.1496559999998</v>
      </c>
      <c r="K11" s="2">
        <f t="shared" si="2"/>
        <v>61885237.959999993</v>
      </c>
      <c r="L11" s="2">
        <f t="shared" si="3"/>
        <v>70725986.239999995</v>
      </c>
      <c r="M11" s="2">
        <f t="shared" si="4"/>
        <v>4420374.1399999997</v>
      </c>
    </row>
    <row r="12" spans="2:13" x14ac:dyDescent="0.25">
      <c r="B12" s="7">
        <v>10</v>
      </c>
      <c r="C12" s="8">
        <v>117</v>
      </c>
      <c r="D12" s="15" t="s">
        <v>15</v>
      </c>
      <c r="E12" s="15"/>
      <c r="F12" s="6">
        <v>1</v>
      </c>
      <c r="G12" s="11">
        <v>52.1</v>
      </c>
      <c r="H12" s="11">
        <f t="shared" si="0"/>
        <v>62.311599999999999</v>
      </c>
      <c r="I12" s="11">
        <v>52.1</v>
      </c>
      <c r="J12" s="11">
        <f t="shared" si="1"/>
        <v>62.311599999999999</v>
      </c>
      <c r="K12" s="2">
        <f t="shared" si="2"/>
        <v>2180906</v>
      </c>
      <c r="L12" s="2">
        <f t="shared" si="3"/>
        <v>2492464</v>
      </c>
      <c r="M12" s="2">
        <f t="shared" si="4"/>
        <v>2180906</v>
      </c>
    </row>
    <row r="13" spans="2:13" x14ac:dyDescent="0.25">
      <c r="B13" s="7">
        <v>11</v>
      </c>
      <c r="C13" s="8">
        <v>118</v>
      </c>
      <c r="D13" s="15" t="s">
        <v>15</v>
      </c>
      <c r="E13" s="15"/>
      <c r="F13" s="6">
        <v>1</v>
      </c>
      <c r="G13" s="11">
        <v>85.64</v>
      </c>
      <c r="H13" s="11">
        <f t="shared" si="0"/>
        <v>102.42543999999999</v>
      </c>
      <c r="I13" s="11">
        <v>85.64</v>
      </c>
      <c r="J13" s="11">
        <f t="shared" si="1"/>
        <v>102.42543999999999</v>
      </c>
      <c r="K13" s="2">
        <f t="shared" si="2"/>
        <v>3584890.4</v>
      </c>
      <c r="L13" s="2">
        <f t="shared" si="3"/>
        <v>4097017.5999999996</v>
      </c>
      <c r="M13" s="2">
        <f t="shared" si="4"/>
        <v>3584890.4</v>
      </c>
    </row>
    <row r="14" spans="2:13" x14ac:dyDescent="0.25">
      <c r="B14" s="7">
        <v>12</v>
      </c>
      <c r="C14" s="8" t="s">
        <v>16</v>
      </c>
      <c r="D14" s="11">
        <v>6.5149999999999997</v>
      </c>
      <c r="E14" s="11">
        <v>18</v>
      </c>
      <c r="F14" s="6">
        <v>19</v>
      </c>
      <c r="G14" s="11">
        <v>117.27</v>
      </c>
      <c r="H14" s="11">
        <f t="shared" si="0"/>
        <v>140.25491999999997</v>
      </c>
      <c r="I14" s="11">
        <v>2228.13</v>
      </c>
      <c r="J14" s="11">
        <f t="shared" si="1"/>
        <v>2664.84348</v>
      </c>
      <c r="K14" s="2">
        <f t="shared" si="2"/>
        <v>93269521.799999997</v>
      </c>
      <c r="L14" s="2">
        <f t="shared" si="3"/>
        <v>106593739.2</v>
      </c>
      <c r="M14" s="2">
        <f t="shared" si="4"/>
        <v>4908922.1999999993</v>
      </c>
    </row>
    <row r="15" spans="2:13" x14ac:dyDescent="0.25">
      <c r="B15" s="7">
        <v>13</v>
      </c>
      <c r="C15" s="8" t="s">
        <v>17</v>
      </c>
      <c r="D15" s="11">
        <v>6.0350000000000001</v>
      </c>
      <c r="E15" s="11">
        <v>12.97</v>
      </c>
      <c r="F15" s="6">
        <v>10</v>
      </c>
      <c r="G15" s="11">
        <v>78.274000000000001</v>
      </c>
      <c r="H15" s="11">
        <f t="shared" si="0"/>
        <v>93.615703999999994</v>
      </c>
      <c r="I15" s="11">
        <v>782.74</v>
      </c>
      <c r="J15" s="11">
        <f t="shared" si="1"/>
        <v>936.15704000000005</v>
      </c>
      <c r="K15" s="2">
        <f t="shared" si="2"/>
        <v>32765496.400000002</v>
      </c>
      <c r="L15" s="2">
        <f t="shared" si="3"/>
        <v>37446281.600000001</v>
      </c>
      <c r="M15" s="2">
        <f t="shared" si="4"/>
        <v>3276549.6399999997</v>
      </c>
    </row>
    <row r="16" spans="2:13" x14ac:dyDescent="0.25">
      <c r="B16" s="7">
        <v>14</v>
      </c>
      <c r="C16" s="8" t="s">
        <v>18</v>
      </c>
      <c r="D16" s="11">
        <v>6.42</v>
      </c>
      <c r="E16" s="11">
        <v>17.03</v>
      </c>
      <c r="F16" s="6">
        <v>16</v>
      </c>
      <c r="G16" s="11">
        <v>109.333</v>
      </c>
      <c r="H16" s="11">
        <f t="shared" si="0"/>
        <v>130.76226800000001</v>
      </c>
      <c r="I16" s="11">
        <v>1749.328</v>
      </c>
      <c r="J16" s="11">
        <f t="shared" si="1"/>
        <v>2092.1962880000001</v>
      </c>
      <c r="K16" s="2">
        <f t="shared" si="2"/>
        <v>73226870.079999998</v>
      </c>
      <c r="L16" s="2">
        <f t="shared" si="3"/>
        <v>83687851.520000011</v>
      </c>
      <c r="M16" s="2">
        <f t="shared" si="4"/>
        <v>4576679.38</v>
      </c>
    </row>
    <row r="17" spans="2:13" x14ac:dyDescent="0.25">
      <c r="B17" s="7">
        <v>15</v>
      </c>
      <c r="C17" s="8" t="s">
        <v>19</v>
      </c>
      <c r="D17" s="11">
        <v>6.19</v>
      </c>
      <c r="E17" s="11">
        <v>13.675000000000001</v>
      </c>
      <c r="F17" s="6">
        <v>34</v>
      </c>
      <c r="G17" s="11">
        <v>84.647999999999996</v>
      </c>
      <c r="H17" s="11">
        <f t="shared" si="0"/>
        <v>101.23900799999998</v>
      </c>
      <c r="I17" s="11">
        <v>2878.0320000000002</v>
      </c>
      <c r="J17" s="11">
        <f t="shared" si="1"/>
        <v>3442.126272</v>
      </c>
      <c r="K17" s="2">
        <f t="shared" si="2"/>
        <v>120474419.52</v>
      </c>
      <c r="L17" s="2">
        <f t="shared" si="3"/>
        <v>137685050.88</v>
      </c>
      <c r="M17" s="2">
        <f t="shared" si="4"/>
        <v>3543365.2799999993</v>
      </c>
    </row>
    <row r="18" spans="2:13" x14ac:dyDescent="0.25">
      <c r="B18" s="7">
        <v>16</v>
      </c>
      <c r="C18" s="8" t="s">
        <v>20</v>
      </c>
      <c r="D18" s="11">
        <v>6.37</v>
      </c>
      <c r="E18" s="11">
        <v>16.5</v>
      </c>
      <c r="F18" s="6">
        <v>12</v>
      </c>
      <c r="G18" s="11">
        <v>105.105</v>
      </c>
      <c r="H18" s="11">
        <f t="shared" si="0"/>
        <v>125.70558</v>
      </c>
      <c r="I18" s="11">
        <v>1261.26</v>
      </c>
      <c r="J18" s="11">
        <f t="shared" si="1"/>
        <v>1508.46696</v>
      </c>
      <c r="K18" s="2">
        <f t="shared" si="2"/>
        <v>52796343.600000001</v>
      </c>
      <c r="L18" s="2">
        <f t="shared" si="3"/>
        <v>60338678.399999999</v>
      </c>
      <c r="M18" s="2">
        <f t="shared" si="4"/>
        <v>4399695.3</v>
      </c>
    </row>
    <row r="19" spans="2:13" x14ac:dyDescent="0.25">
      <c r="B19" s="7">
        <v>17</v>
      </c>
      <c r="C19" s="8" t="s">
        <v>21</v>
      </c>
      <c r="D19" s="11">
        <v>6.7050000000000001</v>
      </c>
      <c r="E19" s="11">
        <v>18.350000000000001</v>
      </c>
      <c r="F19" s="6">
        <v>2</v>
      </c>
      <c r="G19" s="11">
        <v>123.03700000000001</v>
      </c>
      <c r="H19" s="11">
        <f t="shared" si="0"/>
        <v>147.15225199999998</v>
      </c>
      <c r="I19" s="11">
        <v>246.07400000000001</v>
      </c>
      <c r="J19" s="11">
        <f t="shared" si="1"/>
        <v>294.30450399999995</v>
      </c>
      <c r="K19" s="2">
        <f t="shared" si="2"/>
        <v>10300657.639999999</v>
      </c>
      <c r="L19" s="2">
        <f t="shared" si="3"/>
        <v>11772180.159999998</v>
      </c>
      <c r="M19" s="2">
        <f t="shared" si="4"/>
        <v>5150328.8199999994</v>
      </c>
    </row>
    <row r="20" spans="2:13" x14ac:dyDescent="0.25">
      <c r="B20" s="7">
        <v>18</v>
      </c>
      <c r="C20" s="8" t="s">
        <v>22</v>
      </c>
      <c r="D20" s="11">
        <v>6.29</v>
      </c>
      <c r="E20" s="11">
        <v>17.715</v>
      </c>
      <c r="F20" s="6">
        <v>8</v>
      </c>
      <c r="G20" s="11">
        <v>111.42700000000001</v>
      </c>
      <c r="H20" s="11">
        <f t="shared" si="0"/>
        <v>133.26669200000001</v>
      </c>
      <c r="I20" s="11">
        <v>891.41600000000005</v>
      </c>
      <c r="J20" s="11">
        <f t="shared" si="1"/>
        <v>1066.133536</v>
      </c>
      <c r="K20" s="2">
        <f t="shared" si="2"/>
        <v>37314673.760000005</v>
      </c>
      <c r="L20" s="2">
        <f t="shared" si="3"/>
        <v>42645341.440000005</v>
      </c>
      <c r="M20" s="2">
        <f t="shared" si="4"/>
        <v>4664334.2200000007</v>
      </c>
    </row>
    <row r="21" spans="2:13" x14ac:dyDescent="0.25">
      <c r="B21" s="7">
        <v>19</v>
      </c>
      <c r="C21" s="8">
        <v>222</v>
      </c>
      <c r="D21" s="11">
        <v>6.68</v>
      </c>
      <c r="E21" s="11">
        <v>16.565000000000001</v>
      </c>
      <c r="F21" s="6">
        <v>1</v>
      </c>
      <c r="G21" s="11">
        <v>110.654</v>
      </c>
      <c r="H21" s="11">
        <f t="shared" si="0"/>
        <v>132.34218399999997</v>
      </c>
      <c r="I21" s="11">
        <v>110.654</v>
      </c>
      <c r="J21" s="11">
        <f t="shared" si="1"/>
        <v>132.34218399999997</v>
      </c>
      <c r="K21" s="2">
        <f t="shared" si="2"/>
        <v>4631976.4399999995</v>
      </c>
      <c r="L21" s="2">
        <f t="shared" si="3"/>
        <v>5293687.3599999994</v>
      </c>
      <c r="M21" s="2">
        <f t="shared" si="4"/>
        <v>4631976.4399999995</v>
      </c>
    </row>
    <row r="22" spans="2:13" x14ac:dyDescent="0.25">
      <c r="B22" s="3">
        <v>20</v>
      </c>
      <c r="C22" s="9" t="s">
        <v>23</v>
      </c>
      <c r="D22" s="12">
        <v>6.58</v>
      </c>
      <c r="E22" s="12">
        <v>16.565000000000001</v>
      </c>
      <c r="F22" s="4">
        <v>4</v>
      </c>
      <c r="G22" s="12">
        <v>108.998</v>
      </c>
      <c r="H22" s="11">
        <f t="shared" si="0"/>
        <v>130.36160800000002</v>
      </c>
      <c r="I22" s="12">
        <v>435.99200000000002</v>
      </c>
      <c r="J22" s="11">
        <f t="shared" si="1"/>
        <v>521.44643200000007</v>
      </c>
      <c r="K22" s="2">
        <f t="shared" si="2"/>
        <v>18250625.120000001</v>
      </c>
      <c r="L22" s="2">
        <f t="shared" si="3"/>
        <v>20857857.280000001</v>
      </c>
      <c r="M22" s="2">
        <f t="shared" si="4"/>
        <v>4562656.28</v>
      </c>
    </row>
    <row r="23" spans="2:13" x14ac:dyDescent="0.25">
      <c r="B23" s="3">
        <v>21</v>
      </c>
      <c r="C23" s="9" t="s">
        <v>24</v>
      </c>
      <c r="D23" s="12">
        <v>6.06</v>
      </c>
      <c r="E23" s="12">
        <v>17.785</v>
      </c>
      <c r="F23" s="4">
        <v>6</v>
      </c>
      <c r="G23" s="12">
        <v>107.777</v>
      </c>
      <c r="H23" s="11">
        <f t="shared" si="0"/>
        <v>128.90129199999998</v>
      </c>
      <c r="I23" s="12">
        <v>646.66200000000003</v>
      </c>
      <c r="J23" s="11">
        <f t="shared" si="1"/>
        <v>773.40775199999996</v>
      </c>
      <c r="K23" s="2">
        <f t="shared" si="2"/>
        <v>27069271.32</v>
      </c>
      <c r="L23" s="2">
        <f t="shared" si="3"/>
        <v>30936310.079999998</v>
      </c>
      <c r="M23" s="2">
        <f t="shared" si="4"/>
        <v>4511545.22</v>
      </c>
    </row>
    <row r="24" spans="2:13" x14ac:dyDescent="0.25">
      <c r="B24" s="3">
        <v>22</v>
      </c>
      <c r="C24" s="9" t="s">
        <v>25</v>
      </c>
      <c r="D24" s="12">
        <v>7.47</v>
      </c>
      <c r="E24" s="12">
        <v>20</v>
      </c>
      <c r="F24" s="4">
        <v>25</v>
      </c>
      <c r="G24" s="12">
        <v>149.4</v>
      </c>
      <c r="H24" s="11">
        <f t="shared" si="0"/>
        <v>178.6824</v>
      </c>
      <c r="I24" s="12">
        <v>3735</v>
      </c>
      <c r="J24" s="11">
        <f t="shared" si="1"/>
        <v>4467.0600000000004</v>
      </c>
      <c r="K24" s="2">
        <f t="shared" si="2"/>
        <v>156347100</v>
      </c>
      <c r="L24" s="2">
        <f t="shared" si="3"/>
        <v>178682400.00000003</v>
      </c>
      <c r="M24" s="2">
        <f t="shared" si="4"/>
        <v>6253884</v>
      </c>
    </row>
    <row r="25" spans="2:13" x14ac:dyDescent="0.25">
      <c r="B25" s="3">
        <v>23</v>
      </c>
      <c r="C25" s="9" t="s">
        <v>26</v>
      </c>
      <c r="D25" s="12">
        <v>6.35</v>
      </c>
      <c r="E25" s="12">
        <v>18</v>
      </c>
      <c r="F25" s="4">
        <v>9</v>
      </c>
      <c r="G25" s="12">
        <v>114.3</v>
      </c>
      <c r="H25" s="11">
        <f t="shared" si="0"/>
        <v>136.7028</v>
      </c>
      <c r="I25" s="12">
        <v>1028.7</v>
      </c>
      <c r="J25" s="11">
        <f t="shared" si="1"/>
        <v>1230.3252</v>
      </c>
      <c r="K25" s="2">
        <f t="shared" si="2"/>
        <v>43061382</v>
      </c>
      <c r="L25" s="2">
        <f t="shared" si="3"/>
        <v>49213008</v>
      </c>
      <c r="M25" s="2">
        <f t="shared" si="4"/>
        <v>4784598</v>
      </c>
    </row>
    <row r="26" spans="2:13" x14ac:dyDescent="0.25">
      <c r="B26" s="3">
        <v>24</v>
      </c>
      <c r="C26" s="9" t="s">
        <v>27</v>
      </c>
      <c r="D26" s="12">
        <v>6.5</v>
      </c>
      <c r="E26" s="12">
        <v>18.28</v>
      </c>
      <c r="F26" s="4">
        <v>3</v>
      </c>
      <c r="G26" s="12">
        <v>118.82</v>
      </c>
      <c r="H26" s="11">
        <f t="shared" si="0"/>
        <v>142.10871999999998</v>
      </c>
      <c r="I26" s="12">
        <v>356.46</v>
      </c>
      <c r="J26" s="11">
        <f t="shared" si="1"/>
        <v>426.32615999999996</v>
      </c>
      <c r="K26" s="2">
        <f t="shared" si="2"/>
        <v>14921415.599999998</v>
      </c>
      <c r="L26" s="2">
        <f t="shared" si="3"/>
        <v>17053046.399999999</v>
      </c>
      <c r="M26" s="2">
        <f t="shared" si="4"/>
        <v>4973805.1999999993</v>
      </c>
    </row>
    <row r="27" spans="2:13" x14ac:dyDescent="0.25">
      <c r="B27" s="3">
        <v>25</v>
      </c>
      <c r="C27" s="9">
        <v>270</v>
      </c>
      <c r="D27" s="16" t="s">
        <v>15</v>
      </c>
      <c r="E27" s="16"/>
      <c r="F27" s="4">
        <v>1</v>
      </c>
      <c r="G27" s="12">
        <v>96.47</v>
      </c>
      <c r="H27" s="11">
        <f t="shared" si="0"/>
        <v>115.37811999999998</v>
      </c>
      <c r="I27" s="12">
        <v>96.47</v>
      </c>
      <c r="J27" s="11">
        <f t="shared" si="1"/>
        <v>115.37811999999998</v>
      </c>
      <c r="K27" s="2">
        <f t="shared" si="2"/>
        <v>4038234.1999999993</v>
      </c>
      <c r="L27" s="2">
        <f t="shared" si="3"/>
        <v>4615124.7999999989</v>
      </c>
      <c r="M27" s="2">
        <f t="shared" si="4"/>
        <v>4038234.1999999993</v>
      </c>
    </row>
    <row r="28" spans="2:13" x14ac:dyDescent="0.25">
      <c r="B28" s="3">
        <v>26</v>
      </c>
      <c r="C28" s="9">
        <v>271</v>
      </c>
      <c r="D28" s="12">
        <v>7.35</v>
      </c>
      <c r="E28" s="12">
        <v>13.07</v>
      </c>
      <c r="F28" s="4">
        <v>1</v>
      </c>
      <c r="G28" s="12">
        <v>96.064999999999998</v>
      </c>
      <c r="H28" s="11">
        <f t="shared" si="0"/>
        <v>114.89373999999998</v>
      </c>
      <c r="I28" s="12">
        <v>96.064999999999998</v>
      </c>
      <c r="J28" s="11">
        <f t="shared" si="1"/>
        <v>114.89373999999998</v>
      </c>
      <c r="K28" s="2">
        <f t="shared" si="2"/>
        <v>4021280.8999999994</v>
      </c>
      <c r="L28" s="2">
        <f t="shared" si="3"/>
        <v>4595749.5999999996</v>
      </c>
      <c r="M28" s="2">
        <f t="shared" si="4"/>
        <v>4021280.8999999994</v>
      </c>
    </row>
    <row r="29" spans="2:13" x14ac:dyDescent="0.25">
      <c r="B29" s="3">
        <v>27</v>
      </c>
      <c r="C29" s="9">
        <v>272</v>
      </c>
      <c r="D29" s="12">
        <v>7.18</v>
      </c>
      <c r="E29" s="12">
        <v>8.94</v>
      </c>
      <c r="F29" s="4">
        <v>1</v>
      </c>
      <c r="G29" s="12">
        <v>64.188999999999993</v>
      </c>
      <c r="H29" s="11">
        <f t="shared" si="0"/>
        <v>76.770043999999984</v>
      </c>
      <c r="I29" s="12">
        <v>64.188999999999993</v>
      </c>
      <c r="J29" s="11">
        <f t="shared" si="1"/>
        <v>76.770043999999984</v>
      </c>
      <c r="K29" s="2">
        <f t="shared" si="2"/>
        <v>2686951.5399999996</v>
      </c>
      <c r="L29" s="2">
        <f t="shared" si="3"/>
        <v>3070801.7599999993</v>
      </c>
      <c r="M29" s="2">
        <f t="shared" si="4"/>
        <v>2686951.5399999996</v>
      </c>
    </row>
    <row r="30" spans="2:13" x14ac:dyDescent="0.25">
      <c r="B30" s="3">
        <v>28</v>
      </c>
      <c r="C30" s="9">
        <v>273</v>
      </c>
      <c r="D30" s="16" t="s">
        <v>15</v>
      </c>
      <c r="E30" s="16"/>
      <c r="F30" s="4">
        <v>1</v>
      </c>
      <c r="G30" s="12">
        <v>99.63</v>
      </c>
      <c r="H30" s="11">
        <f t="shared" si="0"/>
        <v>119.15747999999998</v>
      </c>
      <c r="I30" s="12">
        <v>99.63</v>
      </c>
      <c r="J30" s="11">
        <f t="shared" si="1"/>
        <v>119.15747999999998</v>
      </c>
      <c r="K30" s="2">
        <f t="shared" si="2"/>
        <v>4170511.7999999993</v>
      </c>
      <c r="L30" s="2">
        <f t="shared" si="3"/>
        <v>4766299.1999999993</v>
      </c>
      <c r="M30" s="2">
        <f t="shared" si="4"/>
        <v>4170511.7999999993</v>
      </c>
    </row>
    <row r="31" spans="2:13" x14ac:dyDescent="0.25">
      <c r="B31" s="3">
        <v>29</v>
      </c>
      <c r="C31" s="9" t="s">
        <v>28</v>
      </c>
      <c r="D31" s="12">
        <v>6.3</v>
      </c>
      <c r="E31" s="12">
        <v>17</v>
      </c>
      <c r="F31" s="4">
        <v>30</v>
      </c>
      <c r="G31" s="12">
        <v>107.1</v>
      </c>
      <c r="H31" s="11">
        <f t="shared" si="0"/>
        <v>128.0916</v>
      </c>
      <c r="I31" s="12">
        <v>3213</v>
      </c>
      <c r="J31" s="11">
        <f t="shared" si="1"/>
        <v>3842.7479999999996</v>
      </c>
      <c r="K31" s="2">
        <f t="shared" si="2"/>
        <v>134496180</v>
      </c>
      <c r="L31" s="2">
        <f t="shared" si="3"/>
        <v>153709919.99999997</v>
      </c>
      <c r="M31" s="2">
        <f t="shared" si="4"/>
        <v>4483206</v>
      </c>
    </row>
    <row r="32" spans="2:13" x14ac:dyDescent="0.25">
      <c r="B32" s="3">
        <v>30</v>
      </c>
      <c r="C32" s="9">
        <v>290</v>
      </c>
      <c r="D32" s="16" t="s">
        <v>15</v>
      </c>
      <c r="E32" s="16"/>
      <c r="F32" s="4">
        <v>1</v>
      </c>
      <c r="G32" s="12">
        <v>103.45</v>
      </c>
      <c r="H32" s="11">
        <f t="shared" si="0"/>
        <v>123.72619999999999</v>
      </c>
      <c r="I32" s="12">
        <v>103.45</v>
      </c>
      <c r="J32" s="11">
        <f t="shared" si="1"/>
        <v>123.72619999999999</v>
      </c>
      <c r="K32" s="2">
        <f t="shared" si="2"/>
        <v>4330417</v>
      </c>
      <c r="L32" s="2">
        <f t="shared" si="3"/>
        <v>4949048</v>
      </c>
      <c r="M32" s="2">
        <f t="shared" si="4"/>
        <v>4330417</v>
      </c>
    </row>
    <row r="33" spans="2:13" x14ac:dyDescent="0.25">
      <c r="B33" s="3">
        <v>31</v>
      </c>
      <c r="C33" s="9" t="s">
        <v>29</v>
      </c>
      <c r="D33" s="12">
        <v>6.35</v>
      </c>
      <c r="E33" s="12">
        <v>14.65</v>
      </c>
      <c r="F33" s="4">
        <v>3</v>
      </c>
      <c r="G33" s="12">
        <v>103.4</v>
      </c>
      <c r="H33" s="11">
        <f t="shared" si="0"/>
        <v>123.6664</v>
      </c>
      <c r="I33" s="12">
        <v>310.2</v>
      </c>
      <c r="J33" s="11">
        <f t="shared" si="1"/>
        <v>370.99919999999997</v>
      </c>
      <c r="K33" s="2">
        <f t="shared" si="2"/>
        <v>12984972</v>
      </c>
      <c r="L33" s="2">
        <f t="shared" si="3"/>
        <v>14839967.999999998</v>
      </c>
      <c r="M33" s="2">
        <f t="shared" si="4"/>
        <v>4328324</v>
      </c>
    </row>
    <row r="34" spans="2:13" x14ac:dyDescent="0.25">
      <c r="B34" s="3">
        <v>32</v>
      </c>
      <c r="C34" s="9" t="s">
        <v>30</v>
      </c>
      <c r="D34" s="12">
        <v>6.4249999999999998</v>
      </c>
      <c r="E34" s="12">
        <v>16.649999999999999</v>
      </c>
      <c r="F34" s="4">
        <v>12</v>
      </c>
      <c r="G34" s="12">
        <v>106.01300000000001</v>
      </c>
      <c r="H34" s="11">
        <f t="shared" si="0"/>
        <v>126.79154799999999</v>
      </c>
      <c r="I34" s="12">
        <v>1272.1559999999999</v>
      </c>
      <c r="J34" s="11">
        <f t="shared" si="1"/>
        <v>1521.4985759999997</v>
      </c>
      <c r="K34" s="2">
        <f t="shared" si="2"/>
        <v>53252450.159999989</v>
      </c>
      <c r="L34" s="2">
        <f t="shared" si="3"/>
        <v>60859943.039999992</v>
      </c>
      <c r="M34" s="2">
        <f t="shared" si="4"/>
        <v>4437704.18</v>
      </c>
    </row>
    <row r="35" spans="2:13" x14ac:dyDescent="0.25">
      <c r="B35" s="3">
        <v>33</v>
      </c>
      <c r="C35" s="9">
        <v>294</v>
      </c>
      <c r="D35" s="16" t="s">
        <v>15</v>
      </c>
      <c r="E35" s="16"/>
      <c r="F35" s="4">
        <v>1</v>
      </c>
      <c r="G35" s="12">
        <v>147.69999999999999</v>
      </c>
      <c r="H35" s="11">
        <f t="shared" si="0"/>
        <v>176.64919999999995</v>
      </c>
      <c r="I35" s="12">
        <v>147.69999999999999</v>
      </c>
      <c r="J35" s="11">
        <f t="shared" si="1"/>
        <v>176.64919999999995</v>
      </c>
      <c r="K35" s="2">
        <f t="shared" si="2"/>
        <v>6182721.9999999981</v>
      </c>
      <c r="L35" s="2">
        <f t="shared" si="3"/>
        <v>7065967.9999999981</v>
      </c>
      <c r="M35" s="2">
        <f t="shared" si="4"/>
        <v>6182721.9999999981</v>
      </c>
    </row>
    <row r="36" spans="2:13" x14ac:dyDescent="0.25">
      <c r="B36" s="3">
        <v>34</v>
      </c>
      <c r="C36" s="9">
        <v>295</v>
      </c>
      <c r="D36" s="16" t="s">
        <v>15</v>
      </c>
      <c r="E36" s="16"/>
      <c r="F36" s="4">
        <v>1</v>
      </c>
      <c r="G36" s="12">
        <v>138</v>
      </c>
      <c r="H36" s="11">
        <f t="shared" si="0"/>
        <v>165.048</v>
      </c>
      <c r="I36" s="12">
        <v>138</v>
      </c>
      <c r="J36" s="11">
        <f t="shared" si="1"/>
        <v>165.048</v>
      </c>
      <c r="K36" s="2">
        <f t="shared" si="2"/>
        <v>5776680</v>
      </c>
      <c r="L36" s="2">
        <f t="shared" si="3"/>
        <v>6601920</v>
      </c>
      <c r="M36" s="2">
        <f t="shared" si="4"/>
        <v>5776680</v>
      </c>
    </row>
    <row r="37" spans="2:13" x14ac:dyDescent="0.25">
      <c r="B37" s="3">
        <v>35</v>
      </c>
      <c r="C37" s="9" t="s">
        <v>31</v>
      </c>
      <c r="D37" s="12">
        <v>6.9</v>
      </c>
      <c r="E37" s="12">
        <v>17.850000000000001</v>
      </c>
      <c r="F37" s="4">
        <v>28</v>
      </c>
      <c r="G37" s="12">
        <v>123.16500000000001</v>
      </c>
      <c r="H37" s="11">
        <f t="shared" si="0"/>
        <v>147.30534</v>
      </c>
      <c r="I37" s="12">
        <v>3448.62</v>
      </c>
      <c r="J37" s="11">
        <f t="shared" si="1"/>
        <v>4124.5495199999996</v>
      </c>
      <c r="K37" s="2">
        <f t="shared" si="2"/>
        <v>144359233.19999999</v>
      </c>
      <c r="L37" s="2">
        <f t="shared" si="3"/>
        <v>164981980.79999998</v>
      </c>
      <c r="M37" s="2">
        <f t="shared" si="4"/>
        <v>5155686.9000000004</v>
      </c>
    </row>
    <row r="38" spans="2:13" x14ac:dyDescent="0.25">
      <c r="B38" s="3">
        <v>36</v>
      </c>
      <c r="C38" s="9" t="s">
        <v>32</v>
      </c>
      <c r="D38" s="12">
        <v>7</v>
      </c>
      <c r="E38" s="12">
        <v>17.850000000000001</v>
      </c>
      <c r="F38" s="4">
        <v>6</v>
      </c>
      <c r="G38" s="12">
        <v>124.95</v>
      </c>
      <c r="H38" s="11">
        <f t="shared" si="0"/>
        <v>149.4402</v>
      </c>
      <c r="I38" s="12">
        <v>749.7</v>
      </c>
      <c r="J38" s="11">
        <f t="shared" si="1"/>
        <v>896.64120000000003</v>
      </c>
      <c r="K38" s="2">
        <f t="shared" si="2"/>
        <v>31382442</v>
      </c>
      <c r="L38" s="2">
        <f t="shared" si="3"/>
        <v>35865648</v>
      </c>
      <c r="M38" s="2">
        <f t="shared" si="4"/>
        <v>5230407</v>
      </c>
    </row>
    <row r="39" spans="2:13" x14ac:dyDescent="0.25">
      <c r="B39" s="3">
        <v>37</v>
      </c>
      <c r="C39" s="9">
        <v>356</v>
      </c>
      <c r="D39" s="16" t="s">
        <v>15</v>
      </c>
      <c r="E39" s="16"/>
      <c r="F39" s="4">
        <v>1</v>
      </c>
      <c r="G39" s="12">
        <v>107.48</v>
      </c>
      <c r="H39" s="11">
        <f t="shared" si="0"/>
        <v>128.54607999999999</v>
      </c>
      <c r="I39" s="12">
        <v>107.48</v>
      </c>
      <c r="J39" s="11">
        <f t="shared" si="1"/>
        <v>128.54607999999999</v>
      </c>
      <c r="K39" s="2">
        <f t="shared" si="2"/>
        <v>4499112.8</v>
      </c>
      <c r="L39" s="2">
        <f t="shared" si="3"/>
        <v>5141843.1999999993</v>
      </c>
      <c r="M39" s="2">
        <f t="shared" si="4"/>
        <v>4499112.8</v>
      </c>
    </row>
    <row r="40" spans="2:13" x14ac:dyDescent="0.25">
      <c r="B40" s="3">
        <v>38</v>
      </c>
      <c r="C40" s="9">
        <v>376</v>
      </c>
      <c r="D40" s="16" t="s">
        <v>15</v>
      </c>
      <c r="E40" s="16"/>
      <c r="F40" s="4">
        <v>1</v>
      </c>
      <c r="G40" s="12">
        <v>110.86</v>
      </c>
      <c r="H40" s="11">
        <f t="shared" si="0"/>
        <v>132.58856</v>
      </c>
      <c r="I40" s="12">
        <v>110.86</v>
      </c>
      <c r="J40" s="11">
        <f t="shared" si="1"/>
        <v>132.58856</v>
      </c>
      <c r="K40" s="2">
        <f t="shared" si="2"/>
        <v>4640599.5999999996</v>
      </c>
      <c r="L40" s="2">
        <f t="shared" si="3"/>
        <v>5303542.4000000004</v>
      </c>
      <c r="M40" s="2">
        <f t="shared" si="4"/>
        <v>4640599.5999999996</v>
      </c>
    </row>
    <row r="41" spans="2:13" x14ac:dyDescent="0.25">
      <c r="B41" s="3">
        <v>39</v>
      </c>
      <c r="C41" s="9">
        <v>377</v>
      </c>
      <c r="D41" s="16" t="s">
        <v>15</v>
      </c>
      <c r="E41" s="16"/>
      <c r="F41" s="4">
        <v>1</v>
      </c>
      <c r="G41" s="12">
        <v>68.33</v>
      </c>
      <c r="H41" s="11">
        <f t="shared" si="0"/>
        <v>81.722679999999997</v>
      </c>
      <c r="I41" s="12">
        <v>68.33</v>
      </c>
      <c r="J41" s="11">
        <f t="shared" si="1"/>
        <v>81.722679999999997</v>
      </c>
      <c r="K41" s="2">
        <f t="shared" si="2"/>
        <v>2860293.8</v>
      </c>
      <c r="L41" s="2">
        <f t="shared" si="3"/>
        <v>3268907.1999999997</v>
      </c>
      <c r="M41" s="2">
        <f t="shared" si="4"/>
        <v>2860293.8</v>
      </c>
    </row>
    <row r="42" spans="2:13" x14ac:dyDescent="0.25">
      <c r="F42" s="1">
        <f>SUM(F3:F41)</f>
        <v>377</v>
      </c>
      <c r="G42" s="13">
        <f>SUM(G3:G41)</f>
        <v>4169.2599999999993</v>
      </c>
      <c r="H42" s="13">
        <f>SUM(H3:H41)</f>
        <v>4986.4349600000005</v>
      </c>
      <c r="I42" s="13">
        <f>SUM(I3:I41)</f>
        <v>42503.603999999999</v>
      </c>
      <c r="J42" s="13">
        <f>SUM(J3:J41)</f>
        <v>50834.310383999989</v>
      </c>
    </row>
    <row r="43" spans="2:13" x14ac:dyDescent="0.25">
      <c r="J43" s="13">
        <v>40000</v>
      </c>
    </row>
    <row r="44" spans="2:13" x14ac:dyDescent="0.25">
      <c r="C44" s="14"/>
    </row>
    <row r="45" spans="2:13" x14ac:dyDescent="0.25">
      <c r="C45" s="14"/>
    </row>
  </sheetData>
  <autoFilter ref="B2:M43" xr:uid="{2B6EE688-0F30-4AD4-AF2B-8B1F7B7332D0}"/>
  <mergeCells count="10">
    <mergeCell ref="D36:E36"/>
    <mergeCell ref="D39:E39"/>
    <mergeCell ref="D40:E40"/>
    <mergeCell ref="D41:E41"/>
    <mergeCell ref="D27:E27"/>
    <mergeCell ref="D12:E12"/>
    <mergeCell ref="D13:E13"/>
    <mergeCell ref="D30:E30"/>
    <mergeCell ref="D32:E32"/>
    <mergeCell ref="D35:E3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8ACA2-B005-41B4-9B63-C60EC800E1F5}">
  <dimension ref="B3:G23"/>
  <sheetViews>
    <sheetView workbookViewId="0">
      <selection activeCell="C3" sqref="C3"/>
    </sheetView>
  </sheetViews>
  <sheetFormatPr defaultRowHeight="15" x14ac:dyDescent="0.25"/>
  <cols>
    <col min="2" max="2" width="9.28515625" style="2" bestFit="1" customWidth="1"/>
    <col min="3" max="3" width="14.28515625" style="2" bestFit="1" customWidth="1"/>
  </cols>
  <sheetData>
    <row r="3" spans="2:7" x14ac:dyDescent="0.25">
      <c r="B3" s="2">
        <v>6000</v>
      </c>
      <c r="C3" s="2">
        <f>B3*9</f>
        <v>54000</v>
      </c>
      <c r="G3" t="s">
        <v>47</v>
      </c>
    </row>
    <row r="4" spans="2:7" x14ac:dyDescent="0.25">
      <c r="G4" t="s">
        <v>48</v>
      </c>
    </row>
    <row r="11" spans="2:7" x14ac:dyDescent="0.25">
      <c r="C11" s="13">
        <v>19.175000000000001</v>
      </c>
      <c r="D11" t="s">
        <v>50</v>
      </c>
    </row>
    <row r="12" spans="2:7" x14ac:dyDescent="0.25">
      <c r="C12" s="13">
        <v>77598.406000000003</v>
      </c>
      <c r="D12" t="s">
        <v>49</v>
      </c>
    </row>
    <row r="13" spans="2:7" x14ac:dyDescent="0.25">
      <c r="C13" s="2">
        <f>C12*10.764</f>
        <v>835269.24218399997</v>
      </c>
      <c r="D13" s="2" t="s">
        <v>51</v>
      </c>
    </row>
    <row r="14" spans="2:7" x14ac:dyDescent="0.25">
      <c r="C14" s="2">
        <f>C13/9</f>
        <v>92807.693575999991</v>
      </c>
      <c r="D14" t="s">
        <v>45</v>
      </c>
    </row>
    <row r="16" spans="2:7" x14ac:dyDescent="0.25">
      <c r="C16" s="2">
        <v>24200</v>
      </c>
      <c r="D16" t="s">
        <v>52</v>
      </c>
    </row>
    <row r="17" spans="3:3" x14ac:dyDescent="0.25">
      <c r="C17" s="2">
        <f>C16*C14</f>
        <v>2245946184.5391998</v>
      </c>
    </row>
    <row r="19" spans="3:3" x14ac:dyDescent="0.25">
      <c r="C19" s="2">
        <v>30000</v>
      </c>
    </row>
    <row r="20" spans="3:3" x14ac:dyDescent="0.25">
      <c r="C20" s="2">
        <f>C19*C14</f>
        <v>2784230807.2799997</v>
      </c>
    </row>
    <row r="21" spans="3:3" x14ac:dyDescent="0.25">
      <c r="C21" s="2">
        <f>ROUND(C20,-7)</f>
        <v>2780000000</v>
      </c>
    </row>
    <row r="22" spans="3:3" x14ac:dyDescent="0.25">
      <c r="C22" s="2">
        <f>C21*0.85</f>
        <v>2363000000</v>
      </c>
    </row>
    <row r="23" spans="3:3" x14ac:dyDescent="0.25">
      <c r="C23" s="2">
        <f>C21*0.75</f>
        <v>2085000000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2025-01-10T12:22:04Z</dcterms:modified>
</cp:coreProperties>
</file>