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Files For Review\Shubham Joshi\VIS(2024-25)-PL651-583-820 - MS Baba Engineering\working\"/>
    </mc:Choice>
  </mc:AlternateContent>
  <bookViews>
    <workbookView xWindow="0" yWindow="0" windowWidth="17970" windowHeight="6120" activeTab="1"/>
  </bookViews>
  <sheets>
    <sheet name="Sheet1" sheetId="1" r:id="rId1"/>
    <sheet name="Calculations" sheetId="4" r:id="rId2"/>
  </sheets>
  <definedNames>
    <definedName name="_xlnm._FilterDatabase" localSheetId="0" hidden="1">Sheet1!$E$3:$E$35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1" l="1"/>
  <c r="M17" i="1"/>
  <c r="P17" i="1" s="1"/>
  <c r="O16" i="1"/>
  <c r="M16" i="1"/>
  <c r="P16" i="1" s="1"/>
  <c r="Q17" i="1" l="1"/>
  <c r="S17" i="1" s="1"/>
  <c r="Q16" i="1"/>
  <c r="S16" i="1" s="1"/>
  <c r="B6" i="4" l="1"/>
  <c r="E3" i="4" l="1"/>
  <c r="B3" i="4" l="1"/>
  <c r="J5" i="1" l="1"/>
  <c r="C3" i="4" l="1"/>
  <c r="B7" i="4" s="1"/>
  <c r="G3" i="4" l="1"/>
  <c r="F6" i="4" s="1"/>
  <c r="F6" i="1"/>
  <c r="B9" i="4" l="1"/>
  <c r="O5" i="1"/>
  <c r="R6" i="1"/>
  <c r="M5" i="1"/>
  <c r="P5" i="1" l="1"/>
  <c r="Q5" i="1" s="1"/>
  <c r="S5" i="1" s="1"/>
  <c r="S6" i="1" s="1"/>
  <c r="O6" i="1"/>
  <c r="F13" i="4" s="1"/>
  <c r="F7" i="4" l="1"/>
  <c r="F9" i="4" s="1"/>
  <c r="F10" i="4" l="1"/>
  <c r="F12" i="4" l="1"/>
  <c r="F11" i="4"/>
</calcChain>
</file>

<file path=xl/sharedStrings.xml><?xml version="1.0" encoding="utf-8"?>
<sst xmlns="http://schemas.openxmlformats.org/spreadsheetml/2006/main" count="49" uniqueCount="40">
  <si>
    <t>SR. No.</t>
  </si>
  <si>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</si>
  <si>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</si>
  <si>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</si>
  <si>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</si>
  <si>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</si>
  <si>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</si>
  <si>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</si>
  <si>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</si>
  <si>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</si>
  <si>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</si>
  <si>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</si>
  <si>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</si>
  <si>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Discounting Factor</t>
  </si>
  <si>
    <t>Depreciated Replacement Market Value
(INR)</t>
  </si>
  <si>
    <t>Remarks:</t>
  </si>
  <si>
    <t>Particulars</t>
  </si>
  <si>
    <r>
      <t>4.</t>
    </r>
    <r>
      <rPr>
        <b/>
        <i/>
        <sz val="10"/>
        <color theme="1"/>
        <rFont val="Calibri"/>
        <family val="2"/>
        <scheme val="minor"/>
      </rPr>
      <t xml:space="preserve"> The valuation is done by considering the depreciated replacement cost approach.</t>
    </r>
  </si>
  <si>
    <t>Land</t>
  </si>
  <si>
    <t>Rate</t>
  </si>
  <si>
    <t>Value</t>
  </si>
  <si>
    <t xml:space="preserve"> -   </t>
  </si>
  <si>
    <t>land</t>
  </si>
  <si>
    <t>Building</t>
  </si>
  <si>
    <t>Aesthetic</t>
  </si>
  <si>
    <t>Fair market</t>
  </si>
  <si>
    <t>Round off</t>
  </si>
  <si>
    <t>Realizable</t>
  </si>
  <si>
    <t>Distress</t>
  </si>
  <si>
    <t>FMV</t>
  </si>
  <si>
    <t>Govt.</t>
  </si>
  <si>
    <t>Depreciation amount
(INR)</t>
  </si>
  <si>
    <t xml:space="preserve">Depreciation factor
 </t>
  </si>
  <si>
    <t>RCC</t>
  </si>
  <si>
    <t>Insurance</t>
  </si>
  <si>
    <t xml:space="preserve"> Ground Floor</t>
  </si>
  <si>
    <t>2. Construction year of the building is taken as per the details mentioned by the owner's representative.</t>
  </si>
  <si>
    <t>BUILDING VALUATION FOR M/S. BABA ENGINEERING</t>
  </si>
  <si>
    <r>
      <t xml:space="preserve">1. </t>
    </r>
    <r>
      <rPr>
        <b/>
        <i/>
        <sz val="10"/>
        <color theme="1"/>
        <rFont val="Calibri"/>
        <family val="2"/>
        <scheme val="minor"/>
      </rPr>
      <t>All the details pertaining to the building area statement such as area, floor,type of structure, age of the building etc. has been taken from the permissible bye laws of  Haridwar because site survey couldn't be carried out, as the owner representative didn't allow to measure the property .</t>
    </r>
  </si>
  <si>
    <r>
      <t xml:space="preserve">3. </t>
    </r>
    <r>
      <rPr>
        <b/>
        <i/>
        <sz val="10"/>
        <color theme="1"/>
        <rFont val="Calibri"/>
        <family val="2"/>
        <scheme val="minor"/>
      </rPr>
      <t>All the structure that has been taken in the area statement belonging to M/S. BABA ENGINEERING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</si>
</sst>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b/>
      <i/>
      <sz val="10"/>
      <color theme="1"/>
      <name val="Calibri"/>
      <family val="2"/>
      <scheme val="minor"/>
    </font>
    <font>
      <sz val="11"/>
      <name val="Calibri"/>
      <family val="2"/>
      <scheme val="minor"/>
    </font>
    <font>
      <b/>
      <sz val="10"/>
      <color theme="1"/>
      <name val="Arial"/>
      <family val="2"/>
    </font>
  </fonts>
  <fills count="5">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59">
    <xf numFmtId="0" fontId="0" fillId="0" borderId="0" xfId="0"/>
    <xf numFmtId="0" fontId="4" fillId="3" borderId="4" xfId="0" applyFont="1" applyFill="1" applyBorder="1" applyAlignment="1">
      <alignment horizontal="center" vertical="center" wrapText="1"/>
    </xf>
    <xf numFmtId="0" fontId="0" fillId="0" borderId="0" xfId="0" applyAlignment="1">
      <alignment wrapText="1"/>
    </xf>
    <xf numFmtId="164" fontId="0" fillId="0" borderId="0" xfId="1" applyNumberFormat="1" applyFont="1"/>
    <xf numFmtId="43" fontId="0" fillId="0" borderId="0" xfId="0" applyNumberFormat="1"/>
    <xf numFmtId="43" fontId="0" fillId="0" borderId="0" xfId="1" applyFont="1"/>
    <xf numFmtId="0" fontId="0" fillId="4" borderId="0" xfId="0" applyFill="1"/>
    <xf numFmtId="0" fontId="4" fillId="4" borderId="5" xfId="0" applyFont="1" applyFill="1" applyBorder="1" applyAlignment="1">
      <alignment horizontal="center" vertical="center" wrapText="1"/>
    </xf>
    <xf numFmtId="43" fontId="4" fillId="4" borderId="5" xfId="1" applyFont="1" applyFill="1" applyBorder="1" applyAlignment="1">
      <alignment horizontal="center" vertical="center" wrapText="1"/>
    </xf>
    <xf numFmtId="43" fontId="4" fillId="4" borderId="4" xfId="1" applyFont="1" applyFill="1" applyBorder="1" applyAlignment="1">
      <alignment horizontal="center" vertical="center" wrapText="1"/>
    </xf>
    <xf numFmtId="0" fontId="8" fillId="4" borderId="4" xfId="0" applyFont="1" applyFill="1" applyBorder="1" applyAlignment="1">
      <alignment horizontal="center" vertical="center" wrapText="1"/>
    </xf>
    <xf numFmtId="9" fontId="8" fillId="4"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2" fillId="4" borderId="0" xfId="0" applyFont="1" applyFill="1"/>
    <xf numFmtId="164" fontId="8" fillId="4" borderId="4" xfId="1" applyNumberFormat="1" applyFont="1" applyFill="1" applyBorder="1" applyAlignment="1">
      <alignment horizontal="center" vertical="center" wrapText="1"/>
    </xf>
    <xf numFmtId="43" fontId="4" fillId="0" borderId="5" xfId="1" applyFont="1" applyFill="1" applyBorder="1" applyAlignment="1">
      <alignment horizontal="center" vertical="center" wrapText="1"/>
    </xf>
    <xf numFmtId="164" fontId="4" fillId="4" borderId="5" xfId="1" applyNumberFormat="1" applyFont="1" applyFill="1" applyBorder="1" applyAlignment="1">
      <alignment horizontal="center" vertical="center" wrapText="1"/>
    </xf>
    <xf numFmtId="2" fontId="8" fillId="4" borderId="4" xfId="0" applyNumberFormat="1" applyFont="1" applyFill="1" applyBorder="1" applyAlignment="1">
      <alignment horizontal="center" vertical="center" wrapText="1"/>
    </xf>
    <xf numFmtId="9" fontId="0" fillId="0" borderId="0" xfId="0" applyNumberFormat="1"/>
    <xf numFmtId="0" fontId="0" fillId="0" borderId="4" xfId="0" applyBorder="1" applyAlignment="1">
      <alignment horizontal="left" vertical="center"/>
    </xf>
    <xf numFmtId="0" fontId="0" fillId="0" borderId="4" xfId="0" applyBorder="1" applyAlignment="1">
      <alignment horizontal="center" vertical="center"/>
    </xf>
    <xf numFmtId="2" fontId="0" fillId="0" borderId="0" xfId="0" applyNumberFormat="1"/>
    <xf numFmtId="2" fontId="0" fillId="0" borderId="11" xfId="0" applyNumberFormat="1" applyBorder="1"/>
    <xf numFmtId="2" fontId="0" fillId="0" borderId="16" xfId="0" applyNumberFormat="1" applyBorder="1"/>
    <xf numFmtId="2" fontId="0" fillId="0" borderId="12" xfId="0" applyNumberFormat="1" applyBorder="1"/>
    <xf numFmtId="2" fontId="0" fillId="0" borderId="9" xfId="0" applyNumberFormat="1" applyBorder="1"/>
    <xf numFmtId="2" fontId="0" fillId="0" borderId="10" xfId="0" applyNumberFormat="1" applyBorder="1"/>
    <xf numFmtId="2" fontId="0" fillId="0" borderId="15" xfId="0" applyNumberFormat="1" applyBorder="1"/>
    <xf numFmtId="2" fontId="0" fillId="0" borderId="13" xfId="0" applyNumberFormat="1" applyBorder="1"/>
    <xf numFmtId="2" fontId="0" fillId="0" borderId="14" xfId="0" applyNumberFormat="1" applyBorder="1"/>
    <xf numFmtId="2" fontId="0" fillId="0" borderId="0" xfId="1" applyNumberFormat="1" applyFont="1"/>
    <xf numFmtId="1" fontId="0" fillId="0" borderId="15" xfId="0" applyNumberFormat="1" applyBorder="1"/>
    <xf numFmtId="1" fontId="0" fillId="0" borderId="14" xfId="0" applyNumberFormat="1" applyBorder="1"/>
    <xf numFmtId="164" fontId="8" fillId="0" borderId="4" xfId="1" applyNumberFormat="1" applyFont="1" applyBorder="1" applyAlignment="1">
      <alignment horizontal="center" vertical="center" wrapText="1"/>
    </xf>
    <xf numFmtId="1" fontId="0" fillId="0" borderId="0" xfId="0" applyNumberFormat="1"/>
    <xf numFmtId="2" fontId="9" fillId="0" borderId="12" xfId="0" applyNumberFormat="1" applyFont="1" applyBorder="1"/>
    <xf numFmtId="1" fontId="9" fillId="0" borderId="12" xfId="0" applyNumberFormat="1" applyFont="1" applyBorder="1"/>
    <xf numFmtId="1" fontId="9" fillId="0" borderId="14" xfId="0" applyNumberFormat="1" applyFont="1" applyBorder="1"/>
    <xf numFmtId="9" fontId="8" fillId="3" borderId="4" xfId="0" applyNumberFormat="1" applyFont="1" applyFill="1" applyBorder="1" applyAlignment="1">
      <alignment horizontal="center" vertical="center" wrapText="1"/>
    </xf>
    <xf numFmtId="43" fontId="8" fillId="0" borderId="4" xfId="1" applyFont="1" applyBorder="1" applyAlignment="1">
      <alignment horizontal="center" vertical="center" wrapText="1"/>
    </xf>
    <xf numFmtId="0" fontId="0" fillId="0" borderId="0" xfId="0" applyAlignment="1">
      <alignment horizontal="center"/>
    </xf>
    <xf numFmtId="9" fontId="0" fillId="0" borderId="0" xfId="0" applyNumberFormat="1" applyAlignment="1">
      <alignment horizont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2" fontId="0" fillId="0" borderId="6" xfId="0" applyNumberFormat="1"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39"/>
  <sheetViews>
    <sheetView zoomScale="85" zoomScaleNormal="85" workbookViewId="0">
      <selection activeCell="M21" sqref="M21"/>
    </sheetView>
  </sheetViews>
  <sheetFormatPr defaultRowHeight="15" x14ac:dyDescent="0.25"/>
  <cols>
    <col min="1" max="1" width="7.42578125" customWidth="1"/>
    <col min="2" max="2" width="6.28515625" customWidth="1"/>
    <col min="3" max="3" width="13.7109375" bestFit="1" customWidth="1"/>
    <col min="4" max="4" width="13.140625" hidden="1" customWidth="1"/>
    <col min="5" max="5" width="9.7109375" style="2" customWidth="1"/>
    <col min="6" max="6" width="9.42578125" customWidth="1"/>
    <col min="7" max="7" width="8.85546875" style="6" customWidth="1"/>
    <col min="8" max="8" width="11.85546875" customWidth="1"/>
    <col min="9" max="9" width="9.5703125" customWidth="1"/>
    <col min="10" max="10" width="10.42578125" customWidth="1"/>
    <col min="11" max="11" width="11" customWidth="1"/>
    <col min="12" max="12" width="7.85546875" customWidth="1"/>
    <col min="13" max="13" width="12.28515625" customWidth="1"/>
    <col min="14" max="14" width="10.85546875" bestFit="1" customWidth="1"/>
    <col min="15" max="15" width="16.7109375" customWidth="1"/>
    <col min="16" max="16" width="19" customWidth="1"/>
    <col min="17" max="17" width="19.85546875" customWidth="1"/>
    <col min="18" max="19" width="20.85546875" customWidth="1"/>
    <col min="20" max="20" width="10.28515625" bestFit="1" customWidth="1"/>
    <col min="21" max="21" width="14.28515625" style="3" bestFit="1" customWidth="1"/>
    <col min="22" max="22" width="15.42578125" bestFit="1" customWidth="1"/>
    <col min="23" max="23" width="14.42578125" bestFit="1" customWidth="1"/>
    <col min="24" max="24" width="15.42578125" bestFit="1" customWidth="1"/>
    <col min="25" max="25" width="22.28515625" customWidth="1"/>
    <col min="26" max="26" width="14.42578125" bestFit="1" customWidth="1"/>
    <col min="27" max="27" width="10.28515625" bestFit="1" customWidth="1"/>
    <col min="30" max="30" width="14.42578125" bestFit="1" customWidth="1"/>
    <col min="33" max="33" width="12.5703125" customWidth="1"/>
    <col min="37" max="37" width="16" customWidth="1"/>
  </cols>
  <sheetData>
    <row r="3" spans="2:33" ht="29.25" customHeight="1" x14ac:dyDescent="0.25">
      <c r="B3" s="47" t="s">
        <v>37</v>
      </c>
      <c r="C3" s="48"/>
      <c r="D3" s="48"/>
      <c r="E3" s="48"/>
      <c r="F3" s="48"/>
      <c r="G3" s="48"/>
      <c r="H3" s="48"/>
      <c r="I3" s="48"/>
      <c r="J3" s="48"/>
      <c r="K3" s="48"/>
      <c r="L3" s="48"/>
      <c r="M3" s="48"/>
      <c r="N3" s="48"/>
      <c r="O3" s="48"/>
      <c r="P3" s="48"/>
      <c r="Q3" s="48"/>
      <c r="R3" s="48"/>
      <c r="S3" s="49"/>
    </row>
    <row r="4" spans="2:33" ht="60" x14ac:dyDescent="0.25">
      <c r="B4" s="1" t="s">
        <v>0</v>
      </c>
      <c r="C4" s="1" t="s">
        <v>16</v>
      </c>
      <c r="D4" s="1" t="s">
        <v>1</v>
      </c>
      <c r="E4" s="1" t="s">
        <v>2</v>
      </c>
      <c r="F4" s="1" t="s">
        <v>3</v>
      </c>
      <c r="G4" s="1" t="s">
        <v>4</v>
      </c>
      <c r="H4" s="1" t="s">
        <v>5</v>
      </c>
      <c r="I4" s="1" t="s">
        <v>6</v>
      </c>
      <c r="J4" s="1" t="s">
        <v>7</v>
      </c>
      <c r="K4" s="1" t="s">
        <v>8</v>
      </c>
      <c r="L4" s="1" t="s">
        <v>9</v>
      </c>
      <c r="M4" s="1" t="s">
        <v>10</v>
      </c>
      <c r="N4" s="1" t="s">
        <v>11</v>
      </c>
      <c r="O4" s="1" t="s">
        <v>12</v>
      </c>
      <c r="P4" s="1" t="s">
        <v>32</v>
      </c>
      <c r="Q4" s="1" t="s">
        <v>31</v>
      </c>
      <c r="R4" s="1" t="s">
        <v>13</v>
      </c>
      <c r="S4" s="1" t="s">
        <v>14</v>
      </c>
      <c r="U4"/>
      <c r="X4" s="20"/>
    </row>
    <row r="5" spans="2:33" x14ac:dyDescent="0.25">
      <c r="B5" s="10">
        <v>1</v>
      </c>
      <c r="C5" s="21" t="s">
        <v>35</v>
      </c>
      <c r="D5" s="10"/>
      <c r="E5" s="22" t="s">
        <v>33</v>
      </c>
      <c r="F5" s="22">
        <v>1858</v>
      </c>
      <c r="G5" s="10">
        <v>10</v>
      </c>
      <c r="H5" s="22">
        <v>2013</v>
      </c>
      <c r="I5" s="10">
        <v>2025</v>
      </c>
      <c r="J5" s="10">
        <f>I5-H5</f>
        <v>12</v>
      </c>
      <c r="K5" s="10">
        <v>65</v>
      </c>
      <c r="L5" s="11">
        <v>0.1</v>
      </c>
      <c r="M5" s="10">
        <f>(1-L5)/K5</f>
        <v>1.3846153846153847E-2</v>
      </c>
      <c r="N5" s="10">
        <v>1250</v>
      </c>
      <c r="O5" s="16">
        <f>N5*F5</f>
        <v>2322500</v>
      </c>
      <c r="P5" s="19">
        <f>M5*J5</f>
        <v>0.16615384615384615</v>
      </c>
      <c r="Q5" s="10">
        <f>O5*P5</f>
        <v>385892.30769230769</v>
      </c>
      <c r="R5" s="40"/>
      <c r="S5" s="35">
        <f>O5-Q5</f>
        <v>1936607.6923076923</v>
      </c>
      <c r="U5"/>
    </row>
    <row r="6" spans="2:33" ht="24" customHeight="1" x14ac:dyDescent="0.25">
      <c r="B6" s="7"/>
      <c r="C6" s="7"/>
      <c r="D6" s="7"/>
      <c r="E6" s="7"/>
      <c r="F6" s="17">
        <f>SUM(F5:F5)</f>
        <v>1858</v>
      </c>
      <c r="G6" s="8"/>
      <c r="H6" s="9"/>
      <c r="I6" s="8"/>
      <c r="J6" s="8"/>
      <c r="K6" s="8"/>
      <c r="L6" s="8"/>
      <c r="M6" s="8"/>
      <c r="N6" s="8"/>
      <c r="O6" s="18">
        <f>SUM(O5:O5)</f>
        <v>2322500</v>
      </c>
      <c r="P6" s="8"/>
      <c r="Q6" s="8"/>
      <c r="R6" s="8">
        <f>SUM(R5:R5)</f>
        <v>0</v>
      </c>
      <c r="S6" s="18">
        <f>SUM(S5:S5)</f>
        <v>1936607.6923076923</v>
      </c>
      <c r="U6"/>
      <c r="V6" s="4"/>
    </row>
    <row r="7" spans="2:33" x14ac:dyDescent="0.25">
      <c r="B7" s="44" t="s">
        <v>15</v>
      </c>
      <c r="C7" s="45"/>
      <c r="D7" s="45"/>
      <c r="E7" s="45"/>
      <c r="F7" s="45"/>
      <c r="G7" s="45"/>
      <c r="H7" s="45"/>
      <c r="I7" s="45"/>
      <c r="J7" s="45"/>
      <c r="K7" s="45"/>
      <c r="L7" s="45"/>
      <c r="M7" s="45"/>
      <c r="N7" s="45"/>
      <c r="O7" s="45"/>
      <c r="P7" s="45"/>
      <c r="Q7" s="45"/>
      <c r="R7" s="45"/>
      <c r="S7" s="46"/>
      <c r="U7"/>
      <c r="X7" s="5"/>
    </row>
    <row r="8" spans="2:33" ht="29.25" customHeight="1" x14ac:dyDescent="0.25">
      <c r="B8" s="50" t="s">
        <v>38</v>
      </c>
      <c r="C8" s="51"/>
      <c r="D8" s="51"/>
      <c r="E8" s="51"/>
      <c r="F8" s="51"/>
      <c r="G8" s="51"/>
      <c r="H8" s="51"/>
      <c r="I8" s="51"/>
      <c r="J8" s="51"/>
      <c r="K8" s="51"/>
      <c r="L8" s="51"/>
      <c r="M8" s="51"/>
      <c r="N8" s="51"/>
      <c r="O8" s="51"/>
      <c r="P8" s="51"/>
      <c r="Q8" s="51"/>
      <c r="R8" s="51"/>
      <c r="S8" s="52"/>
      <c r="U8"/>
      <c r="X8" s="5"/>
      <c r="Y8" s="5"/>
      <c r="Z8" s="5"/>
      <c r="AA8" s="5"/>
      <c r="AB8" s="5"/>
      <c r="AC8" s="5"/>
      <c r="AD8" s="5"/>
      <c r="AE8" s="5"/>
      <c r="AF8" s="5"/>
      <c r="AG8" s="5"/>
    </row>
    <row r="9" spans="2:33" x14ac:dyDescent="0.25">
      <c r="B9" s="53" t="s">
        <v>36</v>
      </c>
      <c r="C9" s="54"/>
      <c r="D9" s="54"/>
      <c r="E9" s="54"/>
      <c r="F9" s="54"/>
      <c r="G9" s="54"/>
      <c r="H9" s="54"/>
      <c r="I9" s="54"/>
      <c r="J9" s="54"/>
      <c r="K9" s="54"/>
      <c r="L9" s="54"/>
      <c r="M9" s="54"/>
      <c r="N9" s="54"/>
      <c r="O9" s="54"/>
      <c r="P9" s="54"/>
      <c r="Q9" s="54"/>
      <c r="R9" s="54"/>
      <c r="S9" s="55"/>
      <c r="U9"/>
      <c r="X9" s="5"/>
      <c r="Y9" s="5"/>
      <c r="Z9" s="5"/>
      <c r="AA9" s="5"/>
      <c r="AB9" s="5"/>
      <c r="AC9" s="5"/>
      <c r="AD9" s="5"/>
      <c r="AE9" s="5"/>
      <c r="AF9" s="5"/>
      <c r="AG9" s="5"/>
    </row>
    <row r="10" spans="2:33" x14ac:dyDescent="0.25">
      <c r="B10" s="50" t="s">
        <v>39</v>
      </c>
      <c r="C10" s="51"/>
      <c r="D10" s="51"/>
      <c r="E10" s="51"/>
      <c r="F10" s="51"/>
      <c r="G10" s="51"/>
      <c r="H10" s="51"/>
      <c r="I10" s="51"/>
      <c r="J10" s="51"/>
      <c r="K10" s="51"/>
      <c r="L10" s="51"/>
      <c r="M10" s="51"/>
      <c r="N10" s="51"/>
      <c r="O10" s="51"/>
      <c r="P10" s="51"/>
      <c r="Q10" s="51"/>
      <c r="R10" s="51"/>
      <c r="S10" s="52"/>
      <c r="U10"/>
      <c r="Y10" s="5"/>
      <c r="Z10" s="3"/>
      <c r="AA10" s="5"/>
      <c r="AB10" s="5"/>
      <c r="AC10" s="5"/>
      <c r="AD10" s="5"/>
      <c r="AE10" s="5"/>
      <c r="AF10" s="5"/>
      <c r="AG10" s="5"/>
    </row>
    <row r="11" spans="2:33" x14ac:dyDescent="0.25">
      <c r="B11" s="44" t="s">
        <v>17</v>
      </c>
      <c r="C11" s="45"/>
      <c r="D11" s="45"/>
      <c r="E11" s="45"/>
      <c r="F11" s="45"/>
      <c r="G11" s="45"/>
      <c r="H11" s="45"/>
      <c r="I11" s="45"/>
      <c r="J11" s="45"/>
      <c r="K11" s="45"/>
      <c r="L11" s="45"/>
      <c r="M11" s="45"/>
      <c r="N11" s="45"/>
      <c r="O11" s="45"/>
      <c r="P11" s="45"/>
      <c r="Q11" s="45"/>
      <c r="R11" s="45"/>
      <c r="S11" s="46"/>
      <c r="U11"/>
      <c r="Y11" s="5"/>
      <c r="Z11" s="5"/>
      <c r="AA11" s="5"/>
      <c r="AB11" s="5"/>
      <c r="AC11" s="5"/>
      <c r="AD11" s="5"/>
      <c r="AE11" s="5"/>
      <c r="AF11" s="5"/>
      <c r="AG11" s="5"/>
    </row>
    <row r="12" spans="2:33" x14ac:dyDescent="0.25">
      <c r="B12" s="13"/>
      <c r="C12" s="13"/>
      <c r="D12" s="13"/>
      <c r="E12" s="14"/>
      <c r="F12" s="13"/>
      <c r="G12" s="15"/>
      <c r="H12" s="13"/>
      <c r="I12" s="13"/>
      <c r="J12" s="13"/>
      <c r="K12" s="13"/>
      <c r="L12" s="13"/>
      <c r="M12" s="13"/>
      <c r="N12" s="13"/>
      <c r="O12" s="13"/>
      <c r="P12" s="13"/>
      <c r="Q12" s="13"/>
      <c r="R12" s="13"/>
      <c r="S12" s="13"/>
      <c r="U12"/>
      <c r="Y12" s="5"/>
      <c r="Z12" s="5"/>
      <c r="AA12" s="5"/>
      <c r="AB12" s="5"/>
      <c r="AC12" s="5"/>
      <c r="AD12" s="5"/>
      <c r="AE12" s="5"/>
      <c r="AF12" s="5"/>
      <c r="AG12" s="5"/>
    </row>
    <row r="13" spans="2:33" x14ac:dyDescent="0.25">
      <c r="D13" s="3"/>
      <c r="E13"/>
      <c r="G13"/>
      <c r="U13"/>
      <c r="Y13" s="5"/>
      <c r="Z13" s="5"/>
      <c r="AA13" s="5"/>
      <c r="AB13" s="5"/>
      <c r="AC13" s="5"/>
      <c r="AD13" s="5"/>
      <c r="AE13" s="5"/>
      <c r="AF13" s="5"/>
      <c r="AG13" s="5"/>
    </row>
    <row r="14" spans="2:33" ht="28.5" customHeight="1" x14ac:dyDescent="0.25">
      <c r="D14" s="3"/>
      <c r="E14"/>
      <c r="G14"/>
      <c r="U14"/>
      <c r="Y14" s="5"/>
      <c r="Z14" s="5"/>
      <c r="AA14" s="5"/>
      <c r="AB14" s="5"/>
      <c r="AC14" s="5"/>
      <c r="AD14" s="5"/>
      <c r="AE14" s="5"/>
      <c r="AF14" s="5"/>
      <c r="AG14" s="5"/>
    </row>
    <row r="15" spans="2:33" x14ac:dyDescent="0.25">
      <c r="C15" s="3"/>
      <c r="D15" s="3"/>
      <c r="E15"/>
      <c r="G15"/>
      <c r="U15"/>
      <c r="Y15" s="5"/>
      <c r="Z15" s="5"/>
      <c r="AA15" s="5"/>
      <c r="AB15" s="5"/>
      <c r="AC15" s="5"/>
      <c r="AD15" s="5"/>
      <c r="AE15" s="5"/>
      <c r="AF15" s="5"/>
      <c r="AG15" s="5"/>
    </row>
    <row r="16" spans="2:33" x14ac:dyDescent="0.25">
      <c r="C16" s="21" t="s">
        <v>35</v>
      </c>
      <c r="D16" s="10"/>
      <c r="E16" s="22" t="s">
        <v>33</v>
      </c>
      <c r="F16" s="22">
        <v>1858</v>
      </c>
      <c r="G16" s="10">
        <v>10</v>
      </c>
      <c r="H16" s="22">
        <v>2013</v>
      </c>
      <c r="I16" s="10">
        <v>2025</v>
      </c>
      <c r="J16" s="10">
        <v>12</v>
      </c>
      <c r="K16" s="10">
        <v>65</v>
      </c>
      <c r="L16" s="11">
        <v>0.1</v>
      </c>
      <c r="M16" s="10">
        <f>(1-L16)/K16</f>
        <v>1.3846153846153847E-2</v>
      </c>
      <c r="N16" s="10">
        <v>1250</v>
      </c>
      <c r="O16" s="16">
        <f>N16*F16</f>
        <v>2322500</v>
      </c>
      <c r="P16" s="19">
        <f>M16*J16</f>
        <v>0.16615384615384615</v>
      </c>
      <c r="Q16" s="10">
        <f>O16*P16</f>
        <v>385892.30769230769</v>
      </c>
      <c r="R16" s="12"/>
      <c r="S16" s="41">
        <f>O16-Q16</f>
        <v>1936607.6923076923</v>
      </c>
      <c r="U16"/>
      <c r="Y16" s="5"/>
      <c r="Z16" s="5"/>
      <c r="AA16" s="5"/>
      <c r="AB16" s="5"/>
      <c r="AC16" s="5"/>
      <c r="AD16" s="5"/>
      <c r="AE16" s="5"/>
      <c r="AF16" s="5"/>
      <c r="AG16" s="5"/>
    </row>
    <row r="17" spans="3:21" ht="15.75" customHeight="1" x14ac:dyDescent="0.25">
      <c r="C17" s="3"/>
      <c r="E17"/>
      <c r="F17">
        <v>173</v>
      </c>
      <c r="G17">
        <v>10</v>
      </c>
      <c r="H17" s="42">
        <v>2013</v>
      </c>
      <c r="I17" s="42">
        <v>2025</v>
      </c>
      <c r="J17" s="42">
        <v>12</v>
      </c>
      <c r="K17" s="42">
        <v>65</v>
      </c>
      <c r="L17" s="43">
        <v>0.1</v>
      </c>
      <c r="M17" s="10">
        <f>(1-L17)/K17</f>
        <v>1.3846153846153847E-2</v>
      </c>
      <c r="N17" s="42">
        <v>14000</v>
      </c>
      <c r="O17" s="16">
        <f>N17*F17</f>
        <v>2422000</v>
      </c>
      <c r="P17" s="19">
        <f>M17*J17</f>
        <v>0.16615384615384615</v>
      </c>
      <c r="Q17" s="10">
        <f>O17*P17</f>
        <v>402424.61538461538</v>
      </c>
      <c r="R17" s="12"/>
      <c r="S17" s="41">
        <f>O17-Q17</f>
        <v>2019575.3846153845</v>
      </c>
      <c r="U17"/>
    </row>
    <row r="18" spans="3:21" ht="15" customHeight="1" x14ac:dyDescent="0.25">
      <c r="D18" s="3"/>
      <c r="E18"/>
      <c r="G18"/>
      <c r="U18"/>
    </row>
    <row r="19" spans="3:21" x14ac:dyDescent="0.25">
      <c r="D19" s="3"/>
      <c r="E19"/>
      <c r="G19"/>
      <c r="U19"/>
    </row>
    <row r="20" spans="3:21" x14ac:dyDescent="0.25">
      <c r="D20" s="3"/>
      <c r="E20"/>
      <c r="G20"/>
      <c r="U20"/>
    </row>
    <row r="21" spans="3:21" x14ac:dyDescent="0.25">
      <c r="D21" s="3"/>
      <c r="E21"/>
      <c r="G21"/>
      <c r="U21"/>
    </row>
    <row r="22" spans="3:21" x14ac:dyDescent="0.25">
      <c r="D22" s="3"/>
      <c r="E22"/>
      <c r="G22"/>
      <c r="U22"/>
    </row>
    <row r="23" spans="3:21" x14ac:dyDescent="0.25">
      <c r="D23" s="3"/>
      <c r="E23"/>
      <c r="G23"/>
      <c r="U23"/>
    </row>
    <row r="26" spans="3:21" x14ac:dyDescent="0.25">
      <c r="I26" s="3"/>
      <c r="J26" s="4"/>
      <c r="K26" s="4"/>
      <c r="O26" s="4"/>
      <c r="P26" s="4"/>
    </row>
    <row r="29" spans="3:21" x14ac:dyDescent="0.25">
      <c r="J29" s="4"/>
      <c r="K29" s="4"/>
      <c r="O29" s="4"/>
      <c r="P29" s="4"/>
    </row>
    <row r="32" spans="3:21" x14ac:dyDescent="0.25">
      <c r="U32"/>
    </row>
    <row r="33" spans="10:21" x14ac:dyDescent="0.25">
      <c r="U33"/>
    </row>
    <row r="34" spans="10:21" x14ac:dyDescent="0.25">
      <c r="J34" s="3"/>
      <c r="U34"/>
    </row>
    <row r="35" spans="10:21" x14ac:dyDescent="0.25">
      <c r="P35" s="3"/>
      <c r="U35"/>
    </row>
    <row r="36" spans="10:21" x14ac:dyDescent="0.25">
      <c r="U36"/>
    </row>
    <row r="37" spans="10:21" x14ac:dyDescent="0.25">
      <c r="U37"/>
    </row>
    <row r="38" spans="10:21" x14ac:dyDescent="0.25">
      <c r="U38"/>
    </row>
    <row r="39" spans="10:21" x14ac:dyDescent="0.25">
      <c r="U39"/>
    </row>
  </sheetData>
  <autoFilter ref="E3:E35"/>
  <mergeCells count="6">
    <mergeCell ref="B11:S11"/>
    <mergeCell ref="B3:S3"/>
    <mergeCell ref="B7:S7"/>
    <mergeCell ref="B8:S8"/>
    <mergeCell ref="B10:S10"/>
    <mergeCell ref="B9:S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workbookViewId="0">
      <selection activeCell="J4" sqref="J4"/>
    </sheetView>
  </sheetViews>
  <sheetFormatPr defaultRowHeight="15" x14ac:dyDescent="0.25"/>
  <cols>
    <col min="1" max="1" width="11.140625" style="23" bestFit="1" customWidth="1"/>
    <col min="2" max="2" width="15.42578125" style="23" bestFit="1" customWidth="1"/>
    <col min="3" max="3" width="12.5703125" style="23" bestFit="1" customWidth="1"/>
    <col min="4" max="4" width="9.140625" style="23"/>
    <col min="5" max="5" width="11.140625" style="23" bestFit="1" customWidth="1"/>
    <col min="6" max="6" width="15.42578125" style="23" bestFit="1" customWidth="1"/>
    <col min="7" max="8" width="12.5703125" style="23" bestFit="1" customWidth="1"/>
    <col min="9" max="9" width="14.5703125" style="23" bestFit="1" customWidth="1"/>
    <col min="10" max="10" width="9.140625" style="23"/>
    <col min="11" max="11" width="10.5703125" style="23" bestFit="1" customWidth="1"/>
    <col min="12" max="16384" width="9.140625" style="23"/>
  </cols>
  <sheetData>
    <row r="1" spans="1:8" ht="15.75" thickBot="1" x14ac:dyDescent="0.3">
      <c r="A1" s="56" t="s">
        <v>30</v>
      </c>
      <c r="B1" s="57"/>
      <c r="C1" s="58"/>
      <c r="E1" s="56" t="s">
        <v>29</v>
      </c>
      <c r="F1" s="57"/>
      <c r="G1" s="58"/>
    </row>
    <row r="2" spans="1:8" x14ac:dyDescent="0.25">
      <c r="A2" s="24" t="s">
        <v>23</v>
      </c>
      <c r="B2" s="25" t="s">
        <v>19</v>
      </c>
      <c r="C2" s="26" t="s">
        <v>20</v>
      </c>
      <c r="E2" s="24" t="s">
        <v>18</v>
      </c>
      <c r="F2" s="25" t="s">
        <v>19</v>
      </c>
      <c r="G2" s="26" t="s">
        <v>20</v>
      </c>
    </row>
    <row r="3" spans="1:8" ht="15.75" thickBot="1" x14ac:dyDescent="0.3">
      <c r="A3" s="27">
        <v>172.69</v>
      </c>
      <c r="B3" s="28">
        <f>14000</f>
        <v>14000</v>
      </c>
      <c r="C3" s="29">
        <f>B3*A3</f>
        <v>2417660</v>
      </c>
      <c r="E3" s="27">
        <f>287.82*10.7639</f>
        <v>3098.0656979999999</v>
      </c>
      <c r="F3" s="28">
        <v>410</v>
      </c>
      <c r="G3" s="33">
        <f>F3*E3</f>
        <v>1270206.93618</v>
      </c>
    </row>
    <row r="4" spans="1:8" x14ac:dyDescent="0.25">
      <c r="C4" s="23">
        <v>0</v>
      </c>
      <c r="F4" s="23" t="s">
        <v>21</v>
      </c>
    </row>
    <row r="5" spans="1:8" ht="15.75" thickBot="1" x14ac:dyDescent="0.3"/>
    <row r="6" spans="1:8" x14ac:dyDescent="0.25">
      <c r="A6" s="24" t="s">
        <v>22</v>
      </c>
      <c r="B6" s="37">
        <f>287.82*9000</f>
        <v>2590380</v>
      </c>
      <c r="E6" s="24" t="s">
        <v>22</v>
      </c>
      <c r="F6" s="38">
        <f>G3</f>
        <v>1270206.93618</v>
      </c>
    </row>
    <row r="7" spans="1:8" x14ac:dyDescent="0.25">
      <c r="A7" s="30" t="s">
        <v>23</v>
      </c>
      <c r="B7" s="31">
        <f>C3</f>
        <v>2417660</v>
      </c>
      <c r="E7" s="30" t="s">
        <v>23</v>
      </c>
      <c r="F7" s="39">
        <f>Sheet1!S6</f>
        <v>1936607.6923076923</v>
      </c>
    </row>
    <row r="8" spans="1:8" x14ac:dyDescent="0.25">
      <c r="A8" s="30" t="s">
        <v>24</v>
      </c>
      <c r="B8" s="31"/>
      <c r="E8" s="30" t="s">
        <v>24</v>
      </c>
      <c r="F8" s="34"/>
    </row>
    <row r="9" spans="1:8" x14ac:dyDescent="0.25">
      <c r="A9" s="30" t="s">
        <v>20</v>
      </c>
      <c r="B9" s="31">
        <f>SUM(B6:B8)</f>
        <v>5008040</v>
      </c>
      <c r="E9" s="30" t="s">
        <v>25</v>
      </c>
      <c r="F9" s="34">
        <f>SUM(F6:F8)</f>
        <v>3206814.6284876922</v>
      </c>
    </row>
    <row r="10" spans="1:8" x14ac:dyDescent="0.25">
      <c r="A10" s="30"/>
      <c r="B10" s="31"/>
      <c r="E10" s="30" t="s">
        <v>26</v>
      </c>
      <c r="F10" s="34">
        <f>ROUND(F9,-5)</f>
        <v>3200000</v>
      </c>
    </row>
    <row r="11" spans="1:8" x14ac:dyDescent="0.25">
      <c r="A11" s="30"/>
      <c r="B11" s="31"/>
      <c r="E11" s="30" t="s">
        <v>27</v>
      </c>
      <c r="F11" s="34">
        <f>0.85*F10</f>
        <v>2720000</v>
      </c>
    </row>
    <row r="12" spans="1:8" ht="15.75" thickBot="1" x14ac:dyDescent="0.3">
      <c r="A12" s="27"/>
      <c r="B12" s="29"/>
      <c r="E12" s="27" t="s">
        <v>28</v>
      </c>
      <c r="F12" s="33">
        <f>0.75*F10</f>
        <v>2400000</v>
      </c>
    </row>
    <row r="13" spans="1:8" x14ac:dyDescent="0.25">
      <c r="E13" s="23" t="s">
        <v>34</v>
      </c>
      <c r="F13" s="36">
        <f>0.8*Sheet1!O6</f>
        <v>1858000</v>
      </c>
      <c r="H13" s="31"/>
    </row>
    <row r="16" spans="1:8" x14ac:dyDescent="0.25">
      <c r="B16" s="32"/>
    </row>
  </sheetData>
  <mergeCells count="2">
    <mergeCell ref="E1:G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Shubham Joshi</cp:lastModifiedBy>
  <dcterms:created xsi:type="dcterms:W3CDTF">2022-11-04T05:05:51Z</dcterms:created>
  <dcterms:modified xsi:type="dcterms:W3CDTF">2025-01-22T08:55:47Z</dcterms:modified>
</cp:coreProperties>
</file>