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 Progress Files\Manmohan Dubey\PLI\Halonix Technologies Pvt. Ltd\Files and Docs\Halonix Data\"/>
    </mc:Choice>
  </mc:AlternateContent>
  <bookViews>
    <workbookView xWindow="0" yWindow="0" windowWidth="21600" windowHeight="9735"/>
  </bookViews>
  <sheets>
    <sheet name="PLI asset upto 31.03.23" sheetId="1" r:id="rId1"/>
    <sheet name="Summary" sheetId="2" r:id="rId2"/>
    <sheet name="Asset Inhouse Addition " sheetId="3" r:id="rId3"/>
  </sheets>
  <definedNames>
    <definedName name="_xlnm._FilterDatabase" localSheetId="2" hidden="1">'Asset Inhouse Addition '!$A$2:$M$356</definedName>
    <definedName name="_xlnm._FilterDatabase" localSheetId="0" hidden="1">'PLI asset upto 31.03.23'!$A$5:$AS$73</definedName>
    <definedName name="_xlnm.Print_Area" localSheetId="0">'PLI asset upto 31.03.23'!$A$1:$AQ$74</definedName>
    <definedName name="_xlnm.Print_Titles" localSheetId="0">'PLI asset upto 31.03.23'!$5:$5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1" l="1"/>
  <c r="AH25" i="1"/>
  <c r="Z4" i="1"/>
  <c r="L1" i="3"/>
  <c r="AF73" i="1" l="1"/>
  <c r="AK67" i="1"/>
  <c r="AH67" i="1"/>
  <c r="AG67" i="1"/>
  <c r="AL67" i="1" s="1"/>
  <c r="AK53" i="1"/>
  <c r="AM53" i="1" s="1"/>
  <c r="AH53" i="1"/>
  <c r="AG53" i="1"/>
  <c r="AL53" i="1" s="1"/>
  <c r="AI55" i="1"/>
  <c r="AK55" i="1" s="1"/>
  <c r="AM55" i="1" s="1"/>
  <c r="AH55" i="1"/>
  <c r="AG55" i="1"/>
  <c r="AL55" i="1" s="1"/>
  <c r="AL26" i="1"/>
  <c r="AK26" i="1"/>
  <c r="AM26" i="1" s="1"/>
  <c r="AH26" i="1"/>
  <c r="AK59" i="1"/>
  <c r="AM59" i="1" s="1"/>
  <c r="AH59" i="1"/>
  <c r="AG59" i="1"/>
  <c r="AL59" i="1" s="1"/>
  <c r="AE66" i="1"/>
  <c r="AD66" i="1"/>
  <c r="AC66" i="1"/>
  <c r="AE64" i="1"/>
  <c r="AD64" i="1"/>
  <c r="AC64" i="1"/>
  <c r="AE65" i="1"/>
  <c r="AD65" i="1"/>
  <c r="AC65" i="1"/>
  <c r="AL65" i="1" s="1"/>
  <c r="AE48" i="1"/>
  <c r="AD48" i="1"/>
  <c r="AC48" i="1"/>
  <c r="AI31" i="1"/>
  <c r="AK31" i="1" s="1"/>
  <c r="AM31" i="1" s="1"/>
  <c r="AH31" i="1"/>
  <c r="AG31" i="1"/>
  <c r="AL31" i="1" s="1"/>
  <c r="AK43" i="1"/>
  <c r="AH43" i="1"/>
  <c r="AG43" i="1"/>
  <c r="AL43" i="1" s="1"/>
  <c r="AL70" i="1"/>
  <c r="AK70" i="1"/>
  <c r="AH70" i="1"/>
  <c r="AK57" i="1"/>
  <c r="AH57" i="1"/>
  <c r="AG57" i="1"/>
  <c r="AL57" i="1" s="1"/>
  <c r="AL71" i="1"/>
  <c r="AK71" i="1"/>
  <c r="AH71" i="1"/>
  <c r="AE52" i="1"/>
  <c r="AC52" i="1"/>
  <c r="AE20" i="1"/>
  <c r="AD20" i="1"/>
  <c r="AC20" i="1"/>
  <c r="AH20" i="1" s="1"/>
  <c r="AE21" i="1"/>
  <c r="AD21" i="1"/>
  <c r="AC21" i="1"/>
  <c r="AE19" i="1"/>
  <c r="AD19" i="1"/>
  <c r="AC19" i="1"/>
  <c r="AE47" i="1"/>
  <c r="AC47" i="1"/>
  <c r="AK63" i="1"/>
  <c r="AM63" i="1" s="1"/>
  <c r="AH63" i="1"/>
  <c r="AG63" i="1"/>
  <c r="AL63" i="1" s="1"/>
  <c r="AK51" i="1"/>
  <c r="AM51" i="1" s="1"/>
  <c r="AH51" i="1"/>
  <c r="AG51" i="1"/>
  <c r="AL51" i="1" s="1"/>
  <c r="AI15" i="1"/>
  <c r="AC15" i="1"/>
  <c r="AH15" i="1" s="1"/>
  <c r="AD16" i="1"/>
  <c r="AC16" i="1"/>
  <c r="AL16" i="1" s="1"/>
  <c r="AI18" i="1"/>
  <c r="AA18" i="1"/>
  <c r="AC18" i="1" s="1"/>
  <c r="AE9" i="1"/>
  <c r="AC9" i="1"/>
  <c r="AH9" i="1" s="1"/>
  <c r="AI17" i="1"/>
  <c r="AE17" i="1"/>
  <c r="AC17" i="1"/>
  <c r="AK28" i="1"/>
  <c r="AM28" i="1" s="1"/>
  <c r="AH28" i="1"/>
  <c r="AG28" i="1"/>
  <c r="AL28" i="1" s="1"/>
  <c r="AK46" i="1"/>
  <c r="AM46" i="1" s="1"/>
  <c r="AH46" i="1"/>
  <c r="AG46" i="1"/>
  <c r="AL46" i="1" s="1"/>
  <c r="AL11" i="1"/>
  <c r="AI11" i="1"/>
  <c r="AK11" i="1" s="1"/>
  <c r="AM11" i="1" s="1"/>
  <c r="AH11" i="1"/>
  <c r="AG11" i="1"/>
  <c r="AK49" i="1"/>
  <c r="AM49" i="1" s="1"/>
  <c r="AH49" i="1"/>
  <c r="AG49" i="1"/>
  <c r="AL49" i="1" s="1"/>
  <c r="AJ6" i="1"/>
  <c r="AJ73" i="1" s="1"/>
  <c r="AI6" i="1"/>
  <c r="AK6" i="1" s="1"/>
  <c r="AM6" i="1" s="1"/>
  <c r="AH6" i="1"/>
  <c r="AG6" i="1"/>
  <c r="AL6" i="1" s="1"/>
  <c r="AK32" i="1"/>
  <c r="AM32" i="1" s="1"/>
  <c r="AH32" i="1"/>
  <c r="AG32" i="1"/>
  <c r="AL32" i="1" s="1"/>
  <c r="AK37" i="1"/>
  <c r="AM37" i="1" s="1"/>
  <c r="AH37" i="1"/>
  <c r="AG37" i="1"/>
  <c r="AL37" i="1" s="1"/>
  <c r="AK35" i="1"/>
  <c r="AM35" i="1" s="1"/>
  <c r="AH35" i="1"/>
  <c r="AG35" i="1"/>
  <c r="AL35" i="1" s="1"/>
  <c r="AK39" i="1"/>
  <c r="AM39" i="1" s="1"/>
  <c r="AH39" i="1"/>
  <c r="AG39" i="1"/>
  <c r="AL39" i="1" s="1"/>
  <c r="AK36" i="1"/>
  <c r="AM36" i="1" s="1"/>
  <c r="AH36" i="1"/>
  <c r="AG36" i="1"/>
  <c r="AL36" i="1" s="1"/>
  <c r="AK41" i="1"/>
  <c r="AM41" i="1" s="1"/>
  <c r="AH41" i="1"/>
  <c r="AG41" i="1"/>
  <c r="AL41" i="1" s="1"/>
  <c r="AK38" i="1"/>
  <c r="AM38" i="1" s="1"/>
  <c r="AH38" i="1"/>
  <c r="AG38" i="1"/>
  <c r="AL38" i="1" s="1"/>
  <c r="AK24" i="1"/>
  <c r="AM24" i="1" s="1"/>
  <c r="AH24" i="1"/>
  <c r="AG24" i="1"/>
  <c r="AL24" i="1" s="1"/>
  <c r="AK13" i="1"/>
  <c r="AM13" i="1" s="1"/>
  <c r="AH13" i="1"/>
  <c r="AG13" i="1"/>
  <c r="AL13" i="1" s="1"/>
  <c r="AK12" i="1"/>
  <c r="AM12" i="1" s="1"/>
  <c r="AH12" i="1"/>
  <c r="AG12" i="1"/>
  <c r="AL12" i="1" s="1"/>
  <c r="AK72" i="1"/>
  <c r="AM72" i="1" s="1"/>
  <c r="AH72" i="1"/>
  <c r="AG72" i="1"/>
  <c r="AL72" i="1" s="1"/>
  <c r="AK30" i="1"/>
  <c r="AM30" i="1" s="1"/>
  <c r="AH30" i="1"/>
  <c r="AG30" i="1"/>
  <c r="AL30" i="1" s="1"/>
  <c r="AK34" i="1"/>
  <c r="AM34" i="1" s="1"/>
  <c r="AH34" i="1"/>
  <c r="AG34" i="1"/>
  <c r="AL34" i="1" s="1"/>
  <c r="AD10" i="1"/>
  <c r="AG10" i="1" s="1"/>
  <c r="AL10" i="1" s="1"/>
  <c r="AK33" i="1"/>
  <c r="AM33" i="1" s="1"/>
  <c r="AH33" i="1"/>
  <c r="AG33" i="1"/>
  <c r="AL33" i="1" s="1"/>
  <c r="AK27" i="1"/>
  <c r="AM27" i="1" s="1"/>
  <c r="AH27" i="1"/>
  <c r="AG27" i="1"/>
  <c r="AL27" i="1" s="1"/>
  <c r="AK29" i="1"/>
  <c r="AM29" i="1" s="1"/>
  <c r="AH29" i="1"/>
  <c r="AG29" i="1"/>
  <c r="AL29" i="1" s="1"/>
  <c r="AK14" i="1"/>
  <c r="AM14" i="1" s="1"/>
  <c r="AH14" i="1"/>
  <c r="AG14" i="1"/>
  <c r="AL14" i="1" s="1"/>
  <c r="AK23" i="1"/>
  <c r="AM23" i="1" s="1"/>
  <c r="AH23" i="1"/>
  <c r="AG23" i="1"/>
  <c r="AL23" i="1" s="1"/>
  <c r="AC62" i="1"/>
  <c r="AH62" i="1" s="1"/>
  <c r="AE61" i="1"/>
  <c r="AC61" i="1"/>
  <c r="AC56" i="1"/>
  <c r="AL56" i="1" s="1"/>
  <c r="AL68" i="1"/>
  <c r="AK68" i="1"/>
  <c r="AM68" i="1" s="1"/>
  <c r="AH68" i="1"/>
  <c r="AL58" i="1"/>
  <c r="AK58" i="1"/>
  <c r="AM58" i="1" s="1"/>
  <c r="AH58" i="1"/>
  <c r="AL60" i="1"/>
  <c r="AK60" i="1"/>
  <c r="AM60" i="1" s="1"/>
  <c r="AH60" i="1"/>
  <c r="AL54" i="1"/>
  <c r="AK54" i="1"/>
  <c r="AM54" i="1" s="1"/>
  <c r="AH54" i="1"/>
  <c r="AL50" i="1"/>
  <c r="AK50" i="1"/>
  <c r="AM50" i="1" s="1"/>
  <c r="AH50" i="1"/>
  <c r="AL45" i="1"/>
  <c r="AK45" i="1"/>
  <c r="AM45" i="1" s="1"/>
  <c r="AH45" i="1"/>
  <c r="AL40" i="1"/>
  <c r="AK40" i="1"/>
  <c r="AM40" i="1" s="1"/>
  <c r="AH40" i="1"/>
  <c r="AL42" i="1"/>
  <c r="AK42" i="1"/>
  <c r="AM42" i="1" s="1"/>
  <c r="AH42" i="1"/>
  <c r="AL44" i="1"/>
  <c r="AK44" i="1"/>
  <c r="AM44" i="1" s="1"/>
  <c r="AH44" i="1"/>
  <c r="AL8" i="1"/>
  <c r="AK8" i="1"/>
  <c r="AM8" i="1" s="1"/>
  <c r="AH8" i="1"/>
  <c r="AD22" i="1"/>
  <c r="AC22" i="1"/>
  <c r="AL22" i="1" s="1"/>
  <c r="AL69" i="1"/>
  <c r="AK69" i="1"/>
  <c r="AM69" i="1" s="1"/>
  <c r="AH69" i="1"/>
  <c r="AL7" i="1"/>
  <c r="AK7" i="1"/>
  <c r="AM7" i="1" s="1"/>
  <c r="AH7" i="1"/>
  <c r="AL25" i="1"/>
  <c r="AK25" i="1"/>
  <c r="AJ4" i="1"/>
  <c r="AC4" i="1" l="1"/>
  <c r="AK66" i="1"/>
  <c r="AM66" i="1" s="1"/>
  <c r="AK10" i="1"/>
  <c r="AM10" i="1" s="1"/>
  <c r="AK21" i="1"/>
  <c r="AH10" i="1"/>
  <c r="AL52" i="1"/>
  <c r="AI4" i="1"/>
  <c r="AL9" i="1"/>
  <c r="AH16" i="1"/>
  <c r="AL19" i="1"/>
  <c r="AL17" i="1"/>
  <c r="AK16" i="1"/>
  <c r="AL47" i="1"/>
  <c r="AL48" i="1"/>
  <c r="AH66" i="1"/>
  <c r="AL66" i="1"/>
  <c r="AD73" i="1"/>
  <c r="AL61" i="1"/>
  <c r="AE73" i="1"/>
  <c r="AK9" i="1"/>
  <c r="AM9" i="1" s="1"/>
  <c r="AH21" i="1"/>
  <c r="AL21" i="1"/>
  <c r="AK52" i="1"/>
  <c r="AM52" i="1" s="1"/>
  <c r="AM57" i="1"/>
  <c r="AL64" i="1"/>
  <c r="AL18" i="1"/>
  <c r="AK18" i="1"/>
  <c r="AM18" i="1" s="1"/>
  <c r="AH18" i="1"/>
  <c r="AH56" i="1"/>
  <c r="AH48" i="1"/>
  <c r="AK56" i="1"/>
  <c r="AM56" i="1" s="1"/>
  <c r="AH64" i="1"/>
  <c r="AK15" i="1"/>
  <c r="AL20" i="1"/>
  <c r="AH61" i="1"/>
  <c r="AL15" i="1"/>
  <c r="AK61" i="1"/>
  <c r="AM61" i="1" s="1"/>
  <c r="AH47" i="1"/>
  <c r="AH65" i="1"/>
  <c r="AI73" i="1"/>
  <c r="AK62" i="1"/>
  <c r="AM62" i="1" s="1"/>
  <c r="AL62" i="1"/>
  <c r="AK48" i="1"/>
  <c r="AM48" i="1" s="1"/>
  <c r="AH17" i="1"/>
  <c r="AH19" i="1"/>
  <c r="AK19" i="1"/>
  <c r="AK64" i="1"/>
  <c r="AM64" i="1" s="1"/>
  <c r="AM25" i="1"/>
  <c r="AK22" i="1"/>
  <c r="AM22" i="1" s="1"/>
  <c r="AK17" i="1"/>
  <c r="AM17" i="1" s="1"/>
  <c r="AK20" i="1"/>
  <c r="AG73" i="1"/>
  <c r="AK47" i="1"/>
  <c r="AM47" i="1" s="1"/>
  <c r="AH52" i="1"/>
  <c r="AK65" i="1"/>
  <c r="AM65" i="1" s="1"/>
  <c r="AC73" i="1"/>
  <c r="AH22" i="1"/>
  <c r="AH4" i="1" l="1"/>
  <c r="AM16" i="1"/>
  <c r="AH73" i="1"/>
  <c r="AK4" i="1"/>
  <c r="AK73" i="1"/>
  <c r="AM19" i="1"/>
</calcChain>
</file>

<file path=xl/comments1.xml><?xml version="1.0" encoding="utf-8"?>
<comments xmlns="http://schemas.openxmlformats.org/spreadsheetml/2006/main">
  <authors>
    <author>Pal, Pradeep</author>
  </authors>
  <commentList>
    <comment ref="AJ11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J19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12001116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</t>
        </r>
      </text>
    </comment>
    <comment ref="AJ52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External asset acquisition
*In-house acquisition</t>
        </r>
      </text>
    </comment>
    <comment ref="AQ52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Domestic
</t>
        </r>
      </text>
    </comment>
    <comment ref="AJ57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J66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</commentList>
</comments>
</file>

<file path=xl/sharedStrings.xml><?xml version="1.0" encoding="utf-8"?>
<sst xmlns="http://schemas.openxmlformats.org/spreadsheetml/2006/main" count="2908" uniqueCount="930">
  <si>
    <t>M/S HALONIX TECHNOLOGIES PVT LTD</t>
  </si>
  <si>
    <t>SUMMARY OF FIXED ASSETS UNDER PLI DURING APRIL 21 TO  31 MAR 23</t>
  </si>
  <si>
    <t>SR. NO.</t>
  </si>
  <si>
    <t>FY</t>
  </si>
  <si>
    <t>ASSET CODE</t>
  </si>
  <si>
    <t>ASSET DESCRIPTION AS PER BILL</t>
  </si>
  <si>
    <t>ASSET DESCRIPTION  AS PER FAR</t>
  </si>
  <si>
    <t>VENDOR CODE</t>
  </si>
  <si>
    <t>Category
of Investment</t>
  </si>
  <si>
    <t>VENDOR NAME</t>
  </si>
  <si>
    <t>CATEGORY DOMESTIC /IMPORT</t>
  </si>
  <si>
    <t>PO NUMBER</t>
  </si>
  <si>
    <t>HSN CODE</t>
  </si>
  <si>
    <t>VENDOR BILL NO</t>
  </si>
  <si>
    <t>LINE ITEM</t>
  </si>
  <si>
    <t>BOE NO</t>
  </si>
  <si>
    <t>BOE DATE</t>
  </si>
  <si>
    <t>MATERIAL DOCUMENT (GRN NO)</t>
  </si>
  <si>
    <t>MATERIAL DOC (GRN DATE)</t>
  </si>
  <si>
    <t>CLASS</t>
  </si>
  <si>
    <t>PLANT</t>
  </si>
  <si>
    <t>GRN-DATE</t>
  </si>
  <si>
    <t>QTR</t>
  </si>
  <si>
    <t>CAPITALIZATION DATE</t>
  </si>
  <si>
    <t>COST CTR</t>
  </si>
  <si>
    <t>LIFE</t>
  </si>
  <si>
    <t>QTY</t>
  </si>
  <si>
    <t>TRANSACTION VALUE</t>
  </si>
  <si>
    <t>BASIC VALUE 
$ (USD)</t>
  </si>
  <si>
    <t>EXCHANGE RATE</t>
  </si>
  <si>
    <t>BASIC VALUE (INR)</t>
  </si>
  <si>
    <t>PACKAGING/ FREIGHT/ INSURANCE</t>
  </si>
  <si>
    <t>BCD (DUTY)</t>
  </si>
  <si>
    <t>CESS</t>
  </si>
  <si>
    <t>GST</t>
  </si>
  <si>
    <t>TOTAL</t>
  </si>
  <si>
    <t>ADDITIONAL IN-HOUSE MATERIAL / CAPITALIZATION</t>
  </si>
  <si>
    <t xml:space="preserve">Interest Capitalised </t>
  </si>
  <si>
    <t>GRAND TOTAL VALUE OF ASSETS</t>
  </si>
  <si>
    <t>Inv Value Gross</t>
  </si>
  <si>
    <t>diff</t>
  </si>
  <si>
    <t>SRV</t>
  </si>
  <si>
    <t>SRV Date</t>
  </si>
  <si>
    <t>Remarks</t>
  </si>
  <si>
    <t>LOCATION</t>
  </si>
  <si>
    <t>Year</t>
  </si>
  <si>
    <t>IN QRR</t>
  </si>
  <si>
    <t>21-22</t>
  </si>
  <si>
    <t>GAUGE 165 CU SENSOR HAND HELD SR NO.CU3-8249</t>
  </si>
  <si>
    <t>COPPER THICKNESS MEASUREMENTS</t>
  </si>
  <si>
    <t>MCPCB Making</t>
  </si>
  <si>
    <t>HITACHI HIGH-TECH INDIA PVT LTD</t>
  </si>
  <si>
    <t>DOMESTIC</t>
  </si>
  <si>
    <t>21-22MH040</t>
  </si>
  <si>
    <t>02.07.2021</t>
  </si>
  <si>
    <t>Q2</t>
  </si>
  <si>
    <t>10064Q58</t>
  </si>
  <si>
    <t>015/000</t>
  </si>
  <si>
    <t>G.E.NO-1424</t>
  </si>
  <si>
    <t>05.07.2021</t>
  </si>
  <si>
    <t xml:space="preserve">AT HARIDWAR PLANT </t>
  </si>
  <si>
    <t>FY 2021-22</t>
  </si>
  <si>
    <t>Equipment</t>
  </si>
  <si>
    <t>SOLDER PASTE MIXING MACHINE</t>
  </si>
  <si>
    <t>LED Module</t>
  </si>
  <si>
    <t>SUMILAX SMT TECHNOLOGIES PVT LTD</t>
  </si>
  <si>
    <t>SSTD/21-22/030</t>
  </si>
  <si>
    <t>29.07.2021</t>
  </si>
  <si>
    <t>10061L32</t>
  </si>
  <si>
    <t>G.E.NO-2046</t>
  </si>
  <si>
    <t>Machinery</t>
  </si>
  <si>
    <t>Z05E1CY10 MESH TENSION METER</t>
  </si>
  <si>
    <t>MCPCB MESH TENSION METER</t>
  </si>
  <si>
    <t>SHATABDI ENTERPRISES</t>
  </si>
  <si>
    <t>08.11.2021</t>
  </si>
  <si>
    <t>Q3</t>
  </si>
  <si>
    <t>10061L35</t>
  </si>
  <si>
    <t>010/000</t>
  </si>
  <si>
    <t>G.E.NO-5393</t>
  </si>
  <si>
    <t>15.11.2021</t>
  </si>
  <si>
    <t>COMBINED EXTRUDER/COOLING MACHINE/HAULING MACHINE/CUTTING MACHINE/HOPER DRYER/LOADING MACHINE</t>
  </si>
  <si>
    <t>CO EXTRUSION MACHINE</t>
  </si>
  <si>
    <t>Mechanical Housing</t>
  </si>
  <si>
    <t>NEWMODERN TRADE LIMITED</t>
  </si>
  <si>
    <t>IMPORT</t>
  </si>
  <si>
    <t>SAH21398</t>
  </si>
  <si>
    <t>09.09.2021</t>
  </si>
  <si>
    <t>24.08.2021</t>
  </si>
  <si>
    <t>Q4</t>
  </si>
  <si>
    <t>10061L36</t>
  </si>
  <si>
    <t>G.E.NO-3576</t>
  </si>
  <si>
    <t>22.09.2021</t>
  </si>
  <si>
    <t>CNC MACHINE WITH DUST COLLECTOR</t>
  </si>
  <si>
    <t>4 FEET CNC MACHINE FOR BATTEN</t>
  </si>
  <si>
    <t>SKRM ENGINEERINGS</t>
  </si>
  <si>
    <t>SKRM/49/2021-22</t>
  </si>
  <si>
    <t>03.01.2022</t>
  </si>
  <si>
    <t>G.E.NO-7344</t>
  </si>
  <si>
    <t>04.01.2022</t>
  </si>
  <si>
    <t>Z83R1RE10 (HLX260/125W)</t>
  </si>
  <si>
    <t>PUNCHING TOOL FOR ADC &amp; HITECH</t>
  </si>
  <si>
    <t>BALAJI ENGINEERING</t>
  </si>
  <si>
    <t>14.01.2022</t>
  </si>
  <si>
    <t>G.E.NO-7783</t>
  </si>
  <si>
    <t>15.01.2022</t>
  </si>
  <si>
    <t>Tools/Mould</t>
  </si>
  <si>
    <t>Z83S00010 (307)</t>
  </si>
  <si>
    <t>5.5 W DOB KORNET CUTTING AND PUNCHING TOOL</t>
  </si>
  <si>
    <t>Z83R1RF10 (HLX022)</t>
  </si>
  <si>
    <t>CUTTING &amp; PUNCHING TOOL FOR BALA JI 45 W SL</t>
  </si>
  <si>
    <t>21.01.2022</t>
  </si>
  <si>
    <t>G.E.NO-8020</t>
  </si>
  <si>
    <t>22.01.2022</t>
  </si>
  <si>
    <t>Z83R1RG10 (10W)</t>
  </si>
  <si>
    <t>CUTTING &amp; PUNCHING TOOL RADAR MCPCB</t>
  </si>
  <si>
    <t>POWER BANK FOR UPS</t>
  </si>
  <si>
    <t>INHOUSE</t>
  </si>
  <si>
    <t>003/000</t>
  </si>
  <si>
    <t>FA-12001027</t>
  </si>
  <si>
    <t>31.01.2022</t>
  </si>
  <si>
    <t>Inhouse-FA-12001028 - Power Bank</t>
  </si>
  <si>
    <t>PLASTIC SCRAPER</t>
  </si>
  <si>
    <t>SCRAPER HOUSING AND DOM SCRAP IN BATTEN HOUSING</t>
  </si>
  <si>
    <t>S P INDUSTRIES</t>
  </si>
  <si>
    <t>29.01.2022</t>
  </si>
  <si>
    <t>G.E.NO-8443</t>
  </si>
  <si>
    <t>02.02.2022</t>
  </si>
  <si>
    <t>AIR PURIFIER BASE MOULD D</t>
  </si>
  <si>
    <t>AIR PURIFIER BASE MOULD</t>
  </si>
  <si>
    <t>AMPHI PLASTO</t>
  </si>
  <si>
    <t>20002582(21-22)</t>
  </si>
  <si>
    <t>21.03.2022</t>
  </si>
  <si>
    <t>Q1</t>
  </si>
  <si>
    <t>1006NPD01</t>
  </si>
  <si>
    <t>G.E.NO-10170</t>
  </si>
  <si>
    <t>FY 2022-23</t>
  </si>
  <si>
    <t>AIR PURIFIER HOUSING MOULD D</t>
  </si>
  <si>
    <t>AIR PURIFIER HOUSING MOULD</t>
  </si>
  <si>
    <t>AIR PURIFIER BUTTON MOULD D</t>
  </si>
  <si>
    <t>AIR PURIFIER BUTTON MOULD</t>
  </si>
  <si>
    <t xml:space="preserve">INDIRECT BATTERN PC MOULD F Z80Q00020 </t>
  </si>
  <si>
    <t>EXTRUSION 4 PART MOULD FOR INDIRECT BATTEN</t>
  </si>
  <si>
    <t>JLIP GROUP CO LTD</t>
  </si>
  <si>
    <t>10/20/30/40</t>
  </si>
  <si>
    <t>14.07.2022</t>
  </si>
  <si>
    <t>10.07.2021</t>
  </si>
  <si>
    <t>25.04.2022</t>
  </si>
  <si>
    <t>G.E.NO-494</t>
  </si>
  <si>
    <t>END CAP INJECTION MOULD</t>
  </si>
  <si>
    <t>END CAP MOULD 12 CAVITY</t>
  </si>
  <si>
    <t>GANGJIN GLOBAL SCM LTD</t>
  </si>
  <si>
    <t>SAH22096</t>
  </si>
  <si>
    <t>13.04.2022</t>
  </si>
  <si>
    <t>12.04.2022</t>
  </si>
  <si>
    <t>20.04.2022</t>
  </si>
  <si>
    <t>G.E.NO-381</t>
  </si>
  <si>
    <t>CO-EXTRUSION MOULD</t>
  </si>
  <si>
    <t>MAIN EXTRUDER MOULD</t>
  </si>
  <si>
    <t>SSTN/22-23/009</t>
  </si>
  <si>
    <t>11.04.2022</t>
  </si>
  <si>
    <t>G.E.NO-118</t>
  </si>
  <si>
    <t>1500MM SMT LINK CONVEYOR</t>
  </si>
  <si>
    <t>SMT-1500 CONVEYOR</t>
  </si>
  <si>
    <t>POWER PRESS 50 TON CAP-C TYPE WITH ELECTRICAL</t>
  </si>
  <si>
    <t>POWER PRESS (TOOL PUNCHING) MCPCB MACHINE</t>
  </si>
  <si>
    <t>GURPARSHAD ENTERPRISES</t>
  </si>
  <si>
    <t>TI/22-23/00006</t>
  </si>
  <si>
    <t>21.04.2022</t>
  </si>
  <si>
    <t>22.04.2022</t>
  </si>
  <si>
    <t>G.E.NO-424</t>
  </si>
  <si>
    <t>MCPCB PUNCHING TOOL 7&amp;9 WD</t>
  </si>
  <si>
    <t>7 &amp; 9 W MCPCB PUNCHING TOOL</t>
  </si>
  <si>
    <t>14.04.2022</t>
  </si>
  <si>
    <t>G.E.NO-185</t>
  </si>
  <si>
    <t>Z85L57K10 MCPCB PUNCHING TOOL 9WD</t>
  </si>
  <si>
    <t>MCPCB PUNCHING TOOL 9 W</t>
  </si>
  <si>
    <t>20.05.2022</t>
  </si>
  <si>
    <t>24.05.2022</t>
  </si>
  <si>
    <t>G.E.NO-1249</t>
  </si>
  <si>
    <t>Z85LIVS510 MCPCB PUNCHING TOOL 9W INVERTOR HLX 405</t>
  </si>
  <si>
    <t>MCPCB PUNCHING TOOL 9 W INVERTER</t>
  </si>
  <si>
    <t>14.06.2022</t>
  </si>
  <si>
    <t>15.06.2022</t>
  </si>
  <si>
    <t>G.E.NO-1788</t>
  </si>
  <si>
    <t>BRUSHING MACHINE MCPCB MACHINE PART NO-Z84N00010</t>
  </si>
  <si>
    <t>BRUSHING MCPCB MACHINE</t>
  </si>
  <si>
    <t>SHAMASHA INDIA</t>
  </si>
  <si>
    <t>SI/175/22-23</t>
  </si>
  <si>
    <t>16.06.2022</t>
  </si>
  <si>
    <t>G.E.NO-1867</t>
  </si>
  <si>
    <t>Z85L91410 (HLX 432)</t>
  </si>
  <si>
    <t>MCPCB PUNCHING TOOL 10W</t>
  </si>
  <si>
    <t>04.06.2022</t>
  </si>
  <si>
    <t>07.06.2022</t>
  </si>
  <si>
    <t>G.E.NO-1600</t>
  </si>
  <si>
    <t>Z85LIUZ10 MCPCB PUNCHING TOOL 2.9&amp;4.9 WD (HLX404)</t>
  </si>
  <si>
    <t>MCPCB PUNCHING TOOL 2.9W &amp; 4.9W</t>
  </si>
  <si>
    <t>25.06.2022</t>
  </si>
  <si>
    <t>G.E.NO-2132</t>
  </si>
  <si>
    <t>DIGITAL VERNIER CALIPER 20MM Z88A1WA10</t>
  </si>
  <si>
    <t>VERNIER 200MM MITUTOYA</t>
  </si>
  <si>
    <t>INS-TECH ENGINEERS</t>
  </si>
  <si>
    <t>ITE/22-23/4850</t>
  </si>
  <si>
    <t>19.07.2022</t>
  </si>
  <si>
    <t>23.07.2022</t>
  </si>
  <si>
    <t>10061L37</t>
  </si>
  <si>
    <t>G.E.NO-3057</t>
  </si>
  <si>
    <t>IR OVEN</t>
  </si>
  <si>
    <t>UV MCPCB MACHINE</t>
  </si>
  <si>
    <t>SKRM/8/2022-23</t>
  </si>
  <si>
    <t>29.07.2022</t>
  </si>
  <si>
    <t>31.07.2022</t>
  </si>
  <si>
    <t>G.E.NO-3296</t>
  </si>
  <si>
    <t>CCD MACHINE</t>
  </si>
  <si>
    <t>TARGATE HOLE MCPCB MACHINE</t>
  </si>
  <si>
    <t>SKRM/7/2022-23/ SKRM/9/2022-23</t>
  </si>
  <si>
    <t>27.07.2022</t>
  </si>
  <si>
    <t>G.E.NO-3112</t>
  </si>
  <si>
    <t>V CUT MACHINE</t>
  </si>
  <si>
    <t>V CUT  MCPCB MACHINE</t>
  </si>
  <si>
    <t xml:space="preserve">DUST COLLECTOR </t>
  </si>
  <si>
    <t>DUST COLLECTOR MCPCB MACHINE</t>
  </si>
  <si>
    <t>MCPCB PUNCHING TOOL 40 W BULB</t>
  </si>
  <si>
    <t>05.08.2022</t>
  </si>
  <si>
    <t>06.08.2022</t>
  </si>
  <si>
    <t>G.E.NO-3481</t>
  </si>
  <si>
    <t>MCPCB PUNCHING TOOL 50 W BULB</t>
  </si>
  <si>
    <t>18.08.2022</t>
  </si>
  <si>
    <t>20.08.2022</t>
  </si>
  <si>
    <t>G.E.NO-3824</t>
  </si>
  <si>
    <t>MCPCB PUNCHING TOOL 30W BULB D HLX 44012</t>
  </si>
  <si>
    <t>MCPCB PUNCHING TOOL 30 W BULB</t>
  </si>
  <si>
    <t>G.E.NO-3482</t>
  </si>
  <si>
    <t>MCPCB PUNCHING TOOL 15W BULB DHLX449</t>
  </si>
  <si>
    <t>MCPCB PUNCHING TOOL 15 W BULB</t>
  </si>
  <si>
    <t>12.08.2022</t>
  </si>
  <si>
    <t>17.08.2022</t>
  </si>
  <si>
    <t>G.E.NO-3703</t>
  </si>
  <si>
    <t>MCPCB PUNCHING TOOL 20W BULB HLX44012</t>
  </si>
  <si>
    <t>MCPCB PUNCHING TOOL 20 W BULB</t>
  </si>
  <si>
    <t xml:space="preserve"> </t>
  </si>
  <si>
    <t>MCPCB PUNCHING TOOL 24 W BULB D</t>
  </si>
  <si>
    <t>MCPCB PUNCHING TOOL 24 W BULB</t>
  </si>
  <si>
    <t>16.09.2022</t>
  </si>
  <si>
    <t>19.09.2022</t>
  </si>
  <si>
    <t>G.E.NO-4846</t>
  </si>
  <si>
    <t>ETCHING MACHINE</t>
  </si>
  <si>
    <t>ETCHING MCPCB MACHINE</t>
  </si>
  <si>
    <t>SUPER TECH MACHINERY</t>
  </si>
  <si>
    <t>STM22-23/012/
STM22-23/011</t>
  </si>
  <si>
    <t>09.07.2022</t>
  </si>
  <si>
    <t>13.07.2022</t>
  </si>
  <si>
    <t>G.E.NO-2728</t>
  </si>
  <si>
    <t>SAFETY COVER FOR ALUMINIUM SLIDING MATERIAL</t>
  </si>
  <si>
    <t>AGING CONVAYER FOR LUMES ASSY -2</t>
  </si>
  <si>
    <t>DNM ENTERPRISES</t>
  </si>
  <si>
    <t>DNM/0798/22-23</t>
  </si>
  <si>
    <t>05.11.2022</t>
  </si>
  <si>
    <t>09.11.2022</t>
  </si>
  <si>
    <t>Service</t>
  </si>
  <si>
    <t>PRINTING MACHINE MODEL NO ARK-S-1260M</t>
  </si>
  <si>
    <t>PRINTING MCPCB MACHINE</t>
  </si>
  <si>
    <t>ARK SOLUTION PRIVATE SERVICES</t>
  </si>
  <si>
    <t>ASPS/UP/2223/128</t>
  </si>
  <si>
    <t>27.06.2022</t>
  </si>
  <si>
    <t>G.E.NO-2174</t>
  </si>
  <si>
    <t>HYDRAULIC STACKER MODEL HS- 1016 WITH PLATFORM</t>
  </si>
  <si>
    <t>MCPCB TOOL LIFTING TROLLY</t>
  </si>
  <si>
    <t>EZEE LIFTING EQUIPMENTS PVT LTD</t>
  </si>
  <si>
    <t>EL/22-23/128</t>
  </si>
  <si>
    <t>04.11.2022</t>
  </si>
  <si>
    <t>G.E.NO-6375</t>
  </si>
  <si>
    <t>MCPCB PUNCHING TOOL: 9W DHLX 391</t>
  </si>
  <si>
    <t>MCPCB PUNCHING TOOL 9 W DOB</t>
  </si>
  <si>
    <t>15.10.2022</t>
  </si>
  <si>
    <t>16.10.2022</t>
  </si>
  <si>
    <t>000/006</t>
  </si>
  <si>
    <t>G.E.NO-5848</t>
  </si>
  <si>
    <t>160T VERTICAL INJECTION MACHINE with Mold</t>
  </si>
  <si>
    <t>YING LING GROUP CO LTD</t>
  </si>
  <si>
    <t>7600006161 &amp; 7600006285</t>
  </si>
  <si>
    <t>0326-02</t>
  </si>
  <si>
    <t>06.10.2022</t>
  </si>
  <si>
    <t>26.03.2022</t>
  </si>
  <si>
    <t>27.10.2022</t>
  </si>
  <si>
    <t>G.E.NO-6118</t>
  </si>
  <si>
    <t>7600006010/7600006161</t>
  </si>
  <si>
    <t>0526-05</t>
  </si>
  <si>
    <t>15.09.2022</t>
  </si>
  <si>
    <t>26.05.2022</t>
  </si>
  <si>
    <t>C-FRAME PRESS MACHINE MODEL JH-21-80</t>
  </si>
  <si>
    <t>BULB HOUSING POWER PRESS MOULD</t>
  </si>
  <si>
    <t>YANGZHOU METALFORMING MACHINE TOOL</t>
  </si>
  <si>
    <t>YMM22-0252</t>
  </si>
  <si>
    <t>28.09.2022</t>
  </si>
  <si>
    <t>05.09.2022</t>
  </si>
  <si>
    <t>G.E.NO-6119</t>
  </si>
  <si>
    <t xml:space="preserve">IBM288R-S6 SERVO ROTARY BLOW MOLDING MACHINE </t>
  </si>
  <si>
    <t>BULB HOUSING- DIFFUSER MAKING M/C</t>
  </si>
  <si>
    <t>POWERJET PLASTIC MACHINERY CO LTD</t>
  </si>
  <si>
    <t>BJW22098</t>
  </si>
  <si>
    <t>09.01.2023</t>
  </si>
  <si>
    <t>27.12.2022</t>
  </si>
  <si>
    <t>G.E.NO-6356/G.E.NO-9042</t>
  </si>
  <si>
    <t>04.11.2022 &amp; 23.01.2023</t>
  </si>
  <si>
    <t>BJW22061-1</t>
  </si>
  <si>
    <t>22.10.2022</t>
  </si>
  <si>
    <t>30.09.2022</t>
  </si>
  <si>
    <t>SPEAKER BASE RING MOULDD Z80H00010</t>
  </si>
  <si>
    <t>SPEAKER BASE RING TOOL &amp; MIC BULB RING TOOL(ALEXA)</t>
  </si>
  <si>
    <t>RADIANT POLYMER PVT LTD</t>
  </si>
  <si>
    <t>R23-03018</t>
  </si>
  <si>
    <t>06.07.2022</t>
  </si>
  <si>
    <t>08.07.2022</t>
  </si>
  <si>
    <t>G.E.NO-2585</t>
  </si>
  <si>
    <t>INJECTION MOULDING DIE AND CAP 4 CAPICITY</t>
  </si>
  <si>
    <t>INJECTION MOULDING DIE AND CAP 4 CAVITY</t>
  </si>
  <si>
    <t>ALISHA DIE WORKS</t>
  </si>
  <si>
    <t>02.01.2023</t>
  </si>
  <si>
    <t>G.E.NO-8545</t>
  </si>
  <si>
    <t xml:space="preserve">MOULD WITH 2 CAVITIES </t>
  </si>
  <si>
    <t>BULB HOUSING POWER PRESS</t>
  </si>
  <si>
    <t xml:space="preserve">MOLD WITH HOT RUNNER FOR A60 LED DIFFUSER,SIDE INJECTION, 16CAVITIES, S136 FOR INNER MOULD, CYCLE TIME </t>
  </si>
  <si>
    <t>BULB HOUSING- BULB DIFFUSER MOULD</t>
  </si>
  <si>
    <t>Diffuser Making</t>
  </si>
  <si>
    <t>20.10.2022</t>
  </si>
  <si>
    <t>G.E.NO-6356/G.E.NO-9042/G.E.NO-9941</t>
  </si>
  <si>
    <t>04.11.2022/23.01.2023/15.02.2023</t>
  </si>
  <si>
    <t>SANSHUI KONVEN TRADING COMPANY</t>
  </si>
  <si>
    <t>KOV220802</t>
  </si>
  <si>
    <t>25.01.2023</t>
  </si>
  <si>
    <t>12.01.2023</t>
  </si>
  <si>
    <t>BUIB HOUSINC MITXER</t>
  </si>
  <si>
    <t>BULB HOUSING MIXER</t>
  </si>
  <si>
    <t>SAH22364</t>
  </si>
  <si>
    <t>13.06.2024</t>
  </si>
  <si>
    <t>28.06.2022</t>
  </si>
  <si>
    <t>G.E.NO-2215 &amp; 08.08.2022 TASLEAM BILL 09</t>
  </si>
  <si>
    <t>28.06.2022 &amp; JV 12.08.2022 TASLEEM</t>
  </si>
  <si>
    <t>TASLEEM AHMAD</t>
  </si>
  <si>
    <t>01.08.2022</t>
  </si>
  <si>
    <t>08.08.2022</t>
  </si>
  <si>
    <t>PILLAR FOUNDATION FOR CRANE WITH MS</t>
  </si>
  <si>
    <t>BULB HOUSING ELECTRIC CRANE</t>
  </si>
  <si>
    <t>DNM/0506/22-23</t>
  </si>
  <si>
    <t>31.08.2022</t>
  </si>
  <si>
    <t>G.E.NO-5466 &amp; JV DNM ENTERPRISES-DNM/0506/22-23 &amp; TASLEEM AHMAD 10</t>
  </si>
  <si>
    <t>07.10.2022 &amp; 31.08.2022 &amp; 28.09.2022</t>
  </si>
  <si>
    <t>FOUNDATION FOR COMPRESSOR</t>
  </si>
  <si>
    <t>21.09.2022</t>
  </si>
  <si>
    <t>BULB HOUSING ELECTRIC CRANE D</t>
  </si>
  <si>
    <t>MAXX ENGINEERS</t>
  </si>
  <si>
    <t>04.10.2022</t>
  </si>
  <si>
    <t>ULTRASONIC CLEANING SYSTEM</t>
  </si>
  <si>
    <t>BULB HOUSING- ALUMINIUM PART WASHING AND DRYING</t>
  </si>
  <si>
    <t>THOROUGHCLEAN ULTRASONIC INDIA PVT</t>
  </si>
  <si>
    <t>00524/2022-23</t>
  </si>
  <si>
    <t>07.12.2022</t>
  </si>
  <si>
    <t>13.12.2022</t>
  </si>
  <si>
    <t>G.E.NO-7623</t>
  </si>
  <si>
    <t>HIGH PRESSURE AIR COMPRESSOR 3.0M3</t>
  </si>
  <si>
    <t>HIGH PRESSURE COMPRESSOR 3.0M3/MIN,3.0MPA</t>
  </si>
  <si>
    <t>G.E.NO-6356</t>
  </si>
  <si>
    <t>HIGH PRESSURE AIR TANK 1M3/3.0MPA</t>
  </si>
  <si>
    <t>HIGH PRESSURE COLD DRYER 3M3/3.0MPA</t>
  </si>
  <si>
    <t>HIGH PRESSURE FILTERS 3M3/3.0MPA</t>
  </si>
  <si>
    <t>VOLTAS AIR COOLED CHILLER</t>
  </si>
  <si>
    <t>CHILLER FOR NEW BULB HOUSING</t>
  </si>
  <si>
    <t>VENUS ENVY ENGINEERS</t>
  </si>
  <si>
    <t>VEN22-23/98</t>
  </si>
  <si>
    <t>23.01.2023</t>
  </si>
  <si>
    <t>31.01.2023</t>
  </si>
  <si>
    <t>G.E.NO-9351</t>
  </si>
  <si>
    <t>MCPCB CONVEYOR IR TESTING</t>
  </si>
  <si>
    <t>31.03.2023</t>
  </si>
  <si>
    <t>Consumable Trf to Asset 12001116</t>
  </si>
  <si>
    <t>TOOL MODIFICATION.21CONE BULB HOUSING NOTE POWER PRESS BULB HOUSING</t>
  </si>
  <si>
    <t>KIRAN ENGINEERING</t>
  </si>
  <si>
    <t>13.01.2024</t>
  </si>
  <si>
    <t>MAXX/23-24/006</t>
  </si>
  <si>
    <t>02.05.2023</t>
  </si>
  <si>
    <t>G.E.NO-756</t>
  </si>
  <si>
    <t>05.05.2023</t>
  </si>
  <si>
    <t>PILLAR FOUNDATION FOR CRAN</t>
  </si>
  <si>
    <t>DNM/0148/23-24</t>
  </si>
  <si>
    <t>09.05.2023</t>
  </si>
  <si>
    <t>Total</t>
  </si>
  <si>
    <t>Sum of Amt.in loc.cur.</t>
  </si>
  <si>
    <t>Asset Sr. No.</t>
  </si>
  <si>
    <t>Asset Code</t>
  </si>
  <si>
    <t>ASSET N0-12001006</t>
  </si>
  <si>
    <t>FI:12001028 POWER BANK</t>
  </si>
  <si>
    <t>ASSET NO-12001053</t>
  </si>
  <si>
    <t>Asset no-12001086</t>
  </si>
  <si>
    <t>Aeset no-:FIcode:12001060</t>
  </si>
  <si>
    <t>Aeset no-:FIcode:12001063</t>
  </si>
  <si>
    <t>Aeset no-:FIcode:12001064</t>
  </si>
  <si>
    <t>Asset no-12001069 - W/D</t>
  </si>
  <si>
    <t>MCPCB Asstet No. 12001116</t>
  </si>
  <si>
    <t>asset no-fa code:12001063</t>
  </si>
  <si>
    <t>Grand Total</t>
  </si>
  <si>
    <t>Plnt</t>
  </si>
  <si>
    <t>G/L Acct</t>
  </si>
  <si>
    <t>Cost Ctr</t>
  </si>
  <si>
    <t>Material</t>
  </si>
  <si>
    <t>Material Description</t>
  </si>
  <si>
    <t>Mat. Doc.</t>
  </si>
  <si>
    <t>Pstng Date</t>
  </si>
  <si>
    <t>MvT</t>
  </si>
  <si>
    <t xml:space="preserve">     Quantity</t>
  </si>
  <si>
    <t>Amt.in loc.cur.</t>
  </si>
  <si>
    <t>E0928U010</t>
  </si>
  <si>
    <t>BATTERY 12V 150AH D</t>
  </si>
  <si>
    <t>2021-22</t>
  </si>
  <si>
    <t>A50S4I810</t>
  </si>
  <si>
    <t>WHEEL FOR TROLLEY RUBBERISED REVOLVING D</t>
  </si>
  <si>
    <t>E03F05V10</t>
  </si>
  <si>
    <t>MCCB 160AMP</t>
  </si>
  <si>
    <t>E03F17M10</t>
  </si>
  <si>
    <t>MCCB 250 AMP</t>
  </si>
  <si>
    <t>E1720J610</t>
  </si>
  <si>
    <t>CABLE COPPER 4 CORE 10MM MULTI STRAND</t>
  </si>
  <si>
    <t>E1720J710</t>
  </si>
  <si>
    <t>CABLE COPPER 4 CORE 2.5MM MULTI STRAND</t>
  </si>
  <si>
    <t>E1720J810</t>
  </si>
  <si>
    <t>CABLE COPPER 4 CORE 4MM MULTI STRAND</t>
  </si>
  <si>
    <t>E1720X610</t>
  </si>
  <si>
    <t>CABLE FLEXIBLE 3 CORE 1'5MM</t>
  </si>
  <si>
    <t>E17519M10</t>
  </si>
  <si>
    <t>CABLE TRAY 25x50x25MM</t>
  </si>
  <si>
    <t>E1751T610</t>
  </si>
  <si>
    <t>CABLE TRAY PVC 2"</t>
  </si>
  <si>
    <t>E6831NR10</t>
  </si>
  <si>
    <t>GEAR MOTOR LGH90GF3H15K WITH CONTROLER D</t>
  </si>
  <si>
    <t>H11N1P810</t>
  </si>
  <si>
    <t>PIPE PU 10x8</t>
  </si>
  <si>
    <t>H72R1PH10</t>
  </si>
  <si>
    <t>PVC WATER TANK 2000 L D</t>
  </si>
  <si>
    <t>H72S0QR10</t>
  </si>
  <si>
    <t>U PVC PIPE-1" LENGTH-3 METER D</t>
  </si>
  <si>
    <t>H72S0RY10</t>
  </si>
  <si>
    <t>U PVC SOCKET 1` D</t>
  </si>
  <si>
    <t>H72S0RZ10</t>
  </si>
  <si>
    <t>U PVC ELBOW 1` D</t>
  </si>
  <si>
    <t>H72S0SA10</t>
  </si>
  <si>
    <t>U PVC TEE 1` D</t>
  </si>
  <si>
    <t>H72S0SB10</t>
  </si>
  <si>
    <t>U PVC BALL VALVE 1` D</t>
  </si>
  <si>
    <t>H72S1QF10</t>
  </si>
  <si>
    <t>U PVC SOCKET 2` D</t>
  </si>
  <si>
    <t>H73J8N710</t>
  </si>
  <si>
    <t>U PVC SOLVENT 1 LTR D</t>
  </si>
  <si>
    <t>H82M10U10</t>
  </si>
  <si>
    <t>U PVC PIPE 2" D</t>
  </si>
  <si>
    <t>H82N10U10</t>
  </si>
  <si>
    <t>U PVC ELBOW 2"</t>
  </si>
  <si>
    <t>H82P10U10</t>
  </si>
  <si>
    <t>U PVC TEE 2" D</t>
  </si>
  <si>
    <t>H82Q10U10</t>
  </si>
  <si>
    <t>U PVC ENDCAP 2" D</t>
  </si>
  <si>
    <t>H82R10U10</t>
  </si>
  <si>
    <t>U PVC UNION 2" D</t>
  </si>
  <si>
    <t>H82Y1PR10</t>
  </si>
  <si>
    <t>U PVC REDUCER 2"X1" D</t>
  </si>
  <si>
    <t>H82Y1PS10</t>
  </si>
  <si>
    <t>U PVC REDUCER 2"X1.5" D</t>
  </si>
  <si>
    <t>H82Z1PR10</t>
  </si>
  <si>
    <t>U PVC REDUCING BUSH 2"X1" D</t>
  </si>
  <si>
    <t>H82Z1PS10</t>
  </si>
  <si>
    <t>U PVC REDUCING BUSH 2"X1.5" D</t>
  </si>
  <si>
    <t>H83A1PR10</t>
  </si>
  <si>
    <t>U PVC REDUCING TEE 2"X1" D</t>
  </si>
  <si>
    <t>H83A1PS10</t>
  </si>
  <si>
    <t>U PVC REDUCING TEE 2"X1.5" D</t>
  </si>
  <si>
    <t>S83P00020</t>
  </si>
  <si>
    <t>EXTREDER FEEDER SCREW F</t>
  </si>
  <si>
    <t>H18V1X010</t>
  </si>
  <si>
    <t>ROD TEFLON</t>
  </si>
  <si>
    <t>2022-23</t>
  </si>
  <si>
    <t>H72S1QG10</t>
  </si>
  <si>
    <t>U PVC SOCKET 1.5` D</t>
  </si>
  <si>
    <t>H72S1QH10</t>
  </si>
  <si>
    <t>U PVC SOCKET 2.5` D</t>
  </si>
  <si>
    <t>H72S1SZ10</t>
  </si>
  <si>
    <t>U PVC F.T. 2" BRASS D</t>
  </si>
  <si>
    <t>H73V0SR10</t>
  </si>
  <si>
    <t>TANK NIPPLE 2.5 INCH D</t>
  </si>
  <si>
    <t>H82M3Z510</t>
  </si>
  <si>
    <t>U PVC PIPE 1.5" D</t>
  </si>
  <si>
    <t>H82M52W10</t>
  </si>
  <si>
    <t>U PVC PIPE 2.5" D</t>
  </si>
  <si>
    <t>H82N3Z510</t>
  </si>
  <si>
    <t>U PVC ELBOW 1.5" D</t>
  </si>
  <si>
    <t>H82N52W10</t>
  </si>
  <si>
    <t>U PVC ELBOW 2.5" D</t>
  </si>
  <si>
    <t>H82P3Z510</t>
  </si>
  <si>
    <t>U PVC TEE 1.5" D</t>
  </si>
  <si>
    <t>H82P52W10</t>
  </si>
  <si>
    <t>U PVC TEE 2.5" D</t>
  </si>
  <si>
    <t>H82Q3Z510</t>
  </si>
  <si>
    <t>U PVC ENDCAP 1.5" D</t>
  </si>
  <si>
    <t>H82R3Z510</t>
  </si>
  <si>
    <t>U PVC UNION 1.5" D</t>
  </si>
  <si>
    <t>H83M23M10</t>
  </si>
  <si>
    <t>VALVE GI 3/4" D</t>
  </si>
  <si>
    <t>H86A1UG10</t>
  </si>
  <si>
    <t>ESD TILES 600X600X2 MM D</t>
  </si>
  <si>
    <t>H88K02L10</t>
  </si>
  <si>
    <t>PVC BAND 14" D</t>
  </si>
  <si>
    <t>H88W10U10</t>
  </si>
  <si>
    <t>UPVC BALL VALVE 2" D</t>
  </si>
  <si>
    <t>H88W52W10</t>
  </si>
  <si>
    <t>UPVC BALL VALVE 2.5" D</t>
  </si>
  <si>
    <t>H88X1WU10</t>
  </si>
  <si>
    <t>UPVC REDUCER 2"X2.5" D</t>
  </si>
  <si>
    <t>H88Y52W10</t>
  </si>
  <si>
    <t>UPVC FT BRASS 2.5"</t>
  </si>
  <si>
    <t>S40F2J810</t>
  </si>
  <si>
    <t>VALVE SOLENOID IVF5120-4DZ-02 D</t>
  </si>
  <si>
    <t>10061P37</t>
  </si>
  <si>
    <t>A30V06E10</t>
  </si>
  <si>
    <t>SWITCH 16AMP D</t>
  </si>
  <si>
    <t>A49L0PW10</t>
  </si>
  <si>
    <t>SUNMICA COLOURED THICKNESS 1MM D</t>
  </si>
  <si>
    <t>A49L0PX10</t>
  </si>
  <si>
    <t>SUNMICA WHITE THICKNESS 1MM D</t>
  </si>
  <si>
    <t>A52F6A110</t>
  </si>
  <si>
    <t>PLYBOARD 8X4FTX19MM D</t>
  </si>
  <si>
    <t>C15U1CP10</t>
  </si>
  <si>
    <t>PUNCHING TOOL 12W INV BULB D</t>
  </si>
  <si>
    <t>Asset no-12001053</t>
  </si>
  <si>
    <t>E00109Q10</t>
  </si>
  <si>
    <t>AC DRIVE 1HP 220V AC</t>
  </si>
  <si>
    <t>E02Z0QB10</t>
  </si>
  <si>
    <t>MCB 100AMP 1 POLE D</t>
  </si>
  <si>
    <t>E02Z26E10</t>
  </si>
  <si>
    <t>MCB 32AMP 2 POLE</t>
  </si>
  <si>
    <t>E02Z26F10</t>
  </si>
  <si>
    <t>MCB 32AMP 3 POLE</t>
  </si>
  <si>
    <t>E02Z45U10</t>
  </si>
  <si>
    <t>MCB 63AMP 1 POLE</t>
  </si>
  <si>
    <t>E02Z45X10</t>
  </si>
  <si>
    <t>MCB 63AMP 4 POLE</t>
  </si>
  <si>
    <t>E02Z80H10</t>
  </si>
  <si>
    <t>MCB BOX 12 WAY 1 POLE</t>
  </si>
  <si>
    <t>E02Z90610</t>
  </si>
  <si>
    <t>MCB 10AMP 1 POLE</t>
  </si>
  <si>
    <t>E03A10K10</t>
  </si>
  <si>
    <t>MCB BOX 2 POLE</t>
  </si>
  <si>
    <t>E03A31C10</t>
  </si>
  <si>
    <t>MCB BOX 4 POLE</t>
  </si>
  <si>
    <t>E03F22Y10</t>
  </si>
  <si>
    <t>MCCB 3 POLE 125AMP</t>
  </si>
  <si>
    <t>E1720I610</t>
  </si>
  <si>
    <t>CABLE COPPER 2 CORE 1.5MM</t>
  </si>
  <si>
    <t>E1720J210</t>
  </si>
  <si>
    <t>CABLE COPPER 3 CORE 2.5MM FLEXIBLE</t>
  </si>
  <si>
    <t>E1720J910</t>
  </si>
  <si>
    <t>CABLE COPPER 4 CORE 6MM MULTI STRAND</t>
  </si>
  <si>
    <t>E1720L410</t>
  </si>
  <si>
    <t>CABLE COPPER FLEXIBLE 1 CORE 4 MM</t>
  </si>
  <si>
    <t>E25B03G10</t>
  </si>
  <si>
    <t>SOCKET 15 AMP</t>
  </si>
  <si>
    <t>E30258Q10</t>
  </si>
  <si>
    <t>CONTACTOR A63</t>
  </si>
  <si>
    <t>E32W4C210</t>
  </si>
  <si>
    <t>PVC TEE 2"</t>
  </si>
  <si>
    <t>E36C00010</t>
  </si>
  <si>
    <t>TRANSFORMER</t>
  </si>
  <si>
    <t>E40402Y10</t>
  </si>
  <si>
    <t>DOL STARTER 1-4AMP</t>
  </si>
  <si>
    <t>E43W1X910</t>
  </si>
  <si>
    <t>WIRE SINGLE CORE 1MM</t>
  </si>
  <si>
    <t>E81M1LW10</t>
  </si>
  <si>
    <t>CABLE FLEXIBLE 1 CORE 10 MM D</t>
  </si>
  <si>
    <t>E86D1UI10</t>
  </si>
  <si>
    <t>ALM GEAR BOX WITH 1 HP MOTOR RATIO-100 D</t>
  </si>
  <si>
    <t>E86D1UK10</t>
  </si>
  <si>
    <t>ALM GEAR BOX WITH 0.5 HP MOTOR RATIO-100</t>
  </si>
  <si>
    <t>H0301IR10</t>
  </si>
  <si>
    <t>AIR REGULATOR AR30-02BG1-B D</t>
  </si>
  <si>
    <t>H0367A210</t>
  </si>
  <si>
    <t>ALLEN BOLT 6X20MM</t>
  </si>
  <si>
    <t>H0367E110</t>
  </si>
  <si>
    <t>ALLEN BOLT 6X16MM D</t>
  </si>
  <si>
    <t>H05E0UF10</t>
  </si>
  <si>
    <t>MCPCB SCREEN FRAME 28X22 INCH D</t>
  </si>
  <si>
    <t>H05E0UG10</t>
  </si>
  <si>
    <t>MCPCB SCREEN FRAME 30X36 INCH D</t>
  </si>
  <si>
    <t>H05E0UH10</t>
  </si>
  <si>
    <t>MCPCB SCREEN FRAME 27X30 INCH D</t>
  </si>
  <si>
    <t>H05E1BZ10</t>
  </si>
  <si>
    <t>MCPCB FRAME SCREEN 66X24 INCH D</t>
  </si>
  <si>
    <t>H11N1Q110</t>
  </si>
  <si>
    <t>PIPE PU 6x4MM</t>
  </si>
  <si>
    <t>H11N1V110</t>
  </si>
  <si>
    <t>PIPE MS RECTENGULAR</t>
  </si>
  <si>
    <t>H1325T110</t>
  </si>
  <si>
    <t>CSK ALLEN HEAD BOLT M 6*30</t>
  </si>
  <si>
    <t>H1325Y610</t>
  </si>
  <si>
    <t>BOLT ALLEN CSK M5X15 D</t>
  </si>
  <si>
    <t>H18V0H310</t>
  </si>
  <si>
    <t>ROD COPPER</t>
  </si>
  <si>
    <t>H18V0V110</t>
  </si>
  <si>
    <t>ROD HEX BRASS</t>
  </si>
  <si>
    <t>H23E0UY10</t>
  </si>
  <si>
    <t>SHEET CLOTH BACKLITE 4X8X8MM D</t>
  </si>
  <si>
    <t>H63A10U10</t>
  </si>
  <si>
    <t>PIPE PVC 2" D</t>
  </si>
  <si>
    <t>H67Z0PM10</t>
  </si>
  <si>
    <t>SMT BATTEN PCB TROLLEY WITH ESD D</t>
  </si>
  <si>
    <t>H80W0VF10</t>
  </si>
  <si>
    <t>APPOXI SHEET 4X4X5MM D</t>
  </si>
  <si>
    <t>S05E1GS10</t>
  </si>
  <si>
    <t>MCPCB CNC SPINDLE WATER COOLED D</t>
  </si>
  <si>
    <t>S23E4N510</t>
  </si>
  <si>
    <t>SHEET NYLON 8X4 Ft. D</t>
  </si>
  <si>
    <t>S27I00010</t>
  </si>
  <si>
    <t>SPRING</t>
  </si>
  <si>
    <t>S3190MC10</t>
  </si>
  <si>
    <t>CONVEYOR GEARED MOTOR D</t>
  </si>
  <si>
    <t>S8140E410</t>
  </si>
  <si>
    <t>HOLDER FOR B22</t>
  </si>
  <si>
    <t>S83T00010</t>
  </si>
  <si>
    <t>NG SWITCH D</t>
  </si>
  <si>
    <t>E1664X310</t>
  </si>
  <si>
    <t>BUS BAR SMALL D</t>
  </si>
  <si>
    <t>E43W1Q510</t>
  </si>
  <si>
    <t>WIRE FLEXIBLE 0.5MM 1 CORE D</t>
  </si>
  <si>
    <t>A1304M910</t>
  </si>
  <si>
    <t>BOARD WHITE PLAIN</t>
  </si>
  <si>
    <t>A43C0H310</t>
  </si>
  <si>
    <t>WHEEL FOR TROLLY</t>
  </si>
  <si>
    <t>A52F5Z910</t>
  </si>
  <si>
    <t>PLYBOARD 8X4FTX12MM D</t>
  </si>
  <si>
    <t>A52F6A010</t>
  </si>
  <si>
    <t>PLYBOARD 8X4FTX6MM D</t>
  </si>
  <si>
    <t>A6591A810</t>
  </si>
  <si>
    <t>GAS R22</t>
  </si>
  <si>
    <t>C45842C10</t>
  </si>
  <si>
    <t>EMERY CLOTH 60 GR</t>
  </si>
  <si>
    <t>C90A1ZE10</t>
  </si>
  <si>
    <t>HYDRAULIC OIL NO.46 D</t>
  </si>
  <si>
    <t>C90A1ZJ10</t>
  </si>
  <si>
    <t>HYDRAULIC OIL NO.32 D</t>
  </si>
  <si>
    <t>C90B1ZF10</t>
  </si>
  <si>
    <t>HEAT TRANSFER OIL NO.320 D</t>
  </si>
  <si>
    <t>C90C1ZG10</t>
  </si>
  <si>
    <t>GEAR OIL NO 150 D</t>
  </si>
  <si>
    <t>C90D1ZH10</t>
  </si>
  <si>
    <t>MACHINE OIL NO. 100 D</t>
  </si>
  <si>
    <t>C90D1ZI10</t>
  </si>
  <si>
    <t>MACHINE OIL NO. 68 D</t>
  </si>
  <si>
    <t>C90E1ZJ10</t>
  </si>
  <si>
    <t>TURBINE OIL NO.32 D</t>
  </si>
  <si>
    <t>C90F1ZK10</t>
  </si>
  <si>
    <t>MOBIL OIL ATF 220 D</t>
  </si>
  <si>
    <t>C90G00010</t>
  </si>
  <si>
    <t>CUTTING OIL D</t>
  </si>
  <si>
    <t>C90H1ZM10</t>
  </si>
  <si>
    <t>LITHIUM BASE GREASE 00 D</t>
  </si>
  <si>
    <t>E04U2I910</t>
  </si>
  <si>
    <t>MOTOR WATER PUMP 1HP 3 PHASE</t>
  </si>
  <si>
    <t>E15R2H910</t>
  </si>
  <si>
    <t>PUMP WATER</t>
  </si>
  <si>
    <t>E1720L810</t>
  </si>
  <si>
    <t>CABLE COPPER FLEXIBLE 4 CORE 25MM</t>
  </si>
  <si>
    <t>E1727J710</t>
  </si>
  <si>
    <t>CABLE COPPER FLEXIBLE 4 CORE 70MM</t>
  </si>
  <si>
    <t>E30218C10</t>
  </si>
  <si>
    <t>CONTACTOR 25AMP</t>
  </si>
  <si>
    <t>E30258K10</t>
  </si>
  <si>
    <t>CONTACTOR A40</t>
  </si>
  <si>
    <t>E44000010</t>
  </si>
  <si>
    <t>EARTHING STRIP</t>
  </si>
  <si>
    <t>E63N8Z510</t>
  </si>
  <si>
    <t>WIRE FLEXIBLE 1.5MM 3 CORE D</t>
  </si>
  <si>
    <t>E85B41R10</t>
  </si>
  <si>
    <t>SINGLE CORE WIRE 6 MM D</t>
  </si>
  <si>
    <t>E86W00010</t>
  </si>
  <si>
    <t>AIR CONDITIONER 2.5 TON OUTDOOR D</t>
  </si>
  <si>
    <t>E86Y00010</t>
  </si>
  <si>
    <t>AIR CONDITIONER COPPER PIPE D</t>
  </si>
  <si>
    <t>E88Z00010</t>
  </si>
  <si>
    <t>GEAR MOTOR CONTROLLER D</t>
  </si>
  <si>
    <t>E92Q2CN10</t>
  </si>
  <si>
    <t>THERMOCOUPLE J TYPE L-100MM D-1.5MM D</t>
  </si>
  <si>
    <t>E92Q2CP10</t>
  </si>
  <si>
    <t>THERMOCOUPLE J TYPE L-150MM D-1.5MM D</t>
  </si>
  <si>
    <t>H0191JW10</t>
  </si>
  <si>
    <t>AIR CONNECTOR KQ2H10-03A FITTING 10*3/8</t>
  </si>
  <si>
    <t>H0191JX10</t>
  </si>
  <si>
    <t>AIR CONNECTOR KQ2H10-04A FITTING 10*1/2</t>
  </si>
  <si>
    <t>H0191JZ10</t>
  </si>
  <si>
    <t>AIR CONNECTOR KQ2T10-U04AFITITNG T10*1/2</t>
  </si>
  <si>
    <t>H0367A310</t>
  </si>
  <si>
    <t>ALLEN BOLT 8X35MM</t>
  </si>
  <si>
    <t>H0367C710</t>
  </si>
  <si>
    <t>ALLEN BOLT 8X50MM D</t>
  </si>
  <si>
    <t>H0367E210</t>
  </si>
  <si>
    <t>ALLEN BOLT 6X40MM D</t>
  </si>
  <si>
    <t>H0371M210</t>
  </si>
  <si>
    <t>ALLEN KEY SET BALL TYPE</t>
  </si>
  <si>
    <t>H03724F10</t>
  </si>
  <si>
    <t>ALLEN KEY 3'00MM</t>
  </si>
  <si>
    <t>H0531YB10</t>
  </si>
  <si>
    <t>HEX NUT M16X2MM PITCH D</t>
  </si>
  <si>
    <t>H0531YC10</t>
  </si>
  <si>
    <t>HEX NUT M18X2.5MM PITCH D</t>
  </si>
  <si>
    <t>H06U0Y610</t>
  </si>
  <si>
    <t>NIPPLE GI 3/4x4"</t>
  </si>
  <si>
    <t>H06U0Y710</t>
  </si>
  <si>
    <t>NIPPLE GI 3/4x6"</t>
  </si>
  <si>
    <t>H06U4K910</t>
  </si>
  <si>
    <t>NIPPLE GI 3/4X2" D</t>
  </si>
  <si>
    <t>H11N1P910</t>
  </si>
  <si>
    <t>PIPE PU 2x4MM</t>
  </si>
  <si>
    <t>H11N1Q210</t>
  </si>
  <si>
    <t>PIPE PU 6x8MM</t>
  </si>
  <si>
    <t>H11N1V910</t>
  </si>
  <si>
    <t>PIPE MS SQUARE</t>
  </si>
  <si>
    <t>H11N1W510</t>
  </si>
  <si>
    <t>PIPE PVC BRAIDED 10MM</t>
  </si>
  <si>
    <t>H11N1W610</t>
  </si>
  <si>
    <t>PIPE PVC BRAIDED 16MM</t>
  </si>
  <si>
    <t>H11N4C010</t>
  </si>
  <si>
    <t>PIPE PVC BRAIDED 12MM D</t>
  </si>
  <si>
    <t>H12J1L210</t>
  </si>
  <si>
    <t>PLATE MS</t>
  </si>
  <si>
    <t>H12J95K10</t>
  </si>
  <si>
    <t>PLATE CHUCKED</t>
  </si>
  <si>
    <t>H23E1L210</t>
  </si>
  <si>
    <t>SHEET MS</t>
  </si>
  <si>
    <t>H23E1R410</t>
  </si>
  <si>
    <t>SHEET SS</t>
  </si>
  <si>
    <t>H23E60G10</t>
  </si>
  <si>
    <t>SHEET ACRYLIC</t>
  </si>
  <si>
    <t>H25B1M310</t>
  </si>
  <si>
    <t>SOCKET SET BOX SPANNER</t>
  </si>
  <si>
    <t>H25X0E610</t>
  </si>
  <si>
    <t>SPANNER DE 10x11</t>
  </si>
  <si>
    <t>H25X0E710</t>
  </si>
  <si>
    <t>SPANNER DE 12x13</t>
  </si>
  <si>
    <t>H25X0F710</t>
  </si>
  <si>
    <t>SPANNER DE 6x7</t>
  </si>
  <si>
    <t>H25X0G010</t>
  </si>
  <si>
    <t>SPANNER DE 8x9</t>
  </si>
  <si>
    <t>H3441WQ10</t>
  </si>
  <si>
    <t>CRATE CH-85425 OD.810X568X425 D</t>
  </si>
  <si>
    <t>H3441WR10</t>
  </si>
  <si>
    <t>CRATE JBC-85425 OD 810X568X425 D</t>
  </si>
  <si>
    <t>H42723M10</t>
  </si>
  <si>
    <t>PIPE GI 3/4" D</t>
  </si>
  <si>
    <t>H42G82910</t>
  </si>
  <si>
    <t>WATER PUMP 1/2 HP</t>
  </si>
  <si>
    <t>H45Z2H710</t>
  </si>
  <si>
    <t>PRESSURE GAUGE 10.6Kg/cm2</t>
  </si>
  <si>
    <t>H5250I710</t>
  </si>
  <si>
    <t>FILE DIAMOND</t>
  </si>
  <si>
    <t>H52676H10</t>
  </si>
  <si>
    <t>FILE FLAT BASTERED 10"</t>
  </si>
  <si>
    <t>H52800010</t>
  </si>
  <si>
    <t>FILE NEEDLE</t>
  </si>
  <si>
    <t>H5781IM10</t>
  </si>
  <si>
    <t>FITTING KQ2T06-M5A D</t>
  </si>
  <si>
    <t>H5781IN10</t>
  </si>
  <si>
    <t>FITTING KQ2L06-M5A D</t>
  </si>
  <si>
    <t>H58A97210</t>
  </si>
  <si>
    <t>CLEANING CLOTH  WHEEL</t>
  </si>
  <si>
    <t>H72S2BC10</t>
  </si>
  <si>
    <t>U PVC BALL VALVE 1.5`` D</t>
  </si>
  <si>
    <t>H82Q52W10</t>
  </si>
  <si>
    <t>U PVC ENDCAP 2.5" D</t>
  </si>
  <si>
    <t>H82R52W10</t>
  </si>
  <si>
    <t>U PVC UNION 2.5" D</t>
  </si>
  <si>
    <t>H82R81410</t>
  </si>
  <si>
    <t>U PVC UNION 1" D</t>
  </si>
  <si>
    <t>H82Y2BB10</t>
  </si>
  <si>
    <t>U PVC REDUCER 1"X2" D</t>
  </si>
  <si>
    <t>H82Y45710</t>
  </si>
  <si>
    <t>U PVC REDUCER 1x1/2" D</t>
  </si>
  <si>
    <t>H82Y8H210</t>
  </si>
  <si>
    <t>U PVC REDUCER 1.5X1" D</t>
  </si>
  <si>
    <t>H83A8H210</t>
  </si>
  <si>
    <t>U PVC REDUCING TEE 1.5X1" D</t>
  </si>
  <si>
    <t>H84D2CS10</t>
  </si>
  <si>
    <t>ALLEN BOLT M-8X60 D</t>
  </si>
  <si>
    <t>H84D2DA10</t>
  </si>
  <si>
    <t>ALLEN BOLT M-14X200 D</t>
  </si>
  <si>
    <t>H90U2AY10</t>
  </si>
  <si>
    <t>U PVC BRASS MTA 1/2`` D</t>
  </si>
  <si>
    <t>H90U2AZ10</t>
  </si>
  <si>
    <t>U PVC BRASS MTA 3/4`` D</t>
  </si>
  <si>
    <t>H90U2BA10</t>
  </si>
  <si>
    <t>U PVC BRASS MTA1`` D</t>
  </si>
  <si>
    <t>H90V1PR10</t>
  </si>
  <si>
    <t>U PVC REDUCER ELBOW 2"X1" D</t>
  </si>
  <si>
    <t>H90V8H210</t>
  </si>
  <si>
    <t>U PVC REDUCER ELBOW 1.5X1" D</t>
  </si>
  <si>
    <t>H92E2CC10</t>
  </si>
  <si>
    <t>DRUM SS 100 LTR D</t>
  </si>
  <si>
    <t>H92R31K10</t>
  </si>
  <si>
    <t>NON WOVEN PAD 4" D</t>
  </si>
  <si>
    <t>H92S2CZ10</t>
  </si>
  <si>
    <t>POLISH WHEEL O.D-25MM D</t>
  </si>
  <si>
    <t>H92T2CZ10</t>
  </si>
  <si>
    <t>STONE WHEEL O.D-25MM D</t>
  </si>
  <si>
    <t>S0190C710</t>
  </si>
  <si>
    <t>AIR CONNECTOR I-KQ2H10-U02</t>
  </si>
  <si>
    <t>S07I2DE10</t>
  </si>
  <si>
    <t>O RING 33X3MM IBM M/C D</t>
  </si>
  <si>
    <t>S07I2DF10</t>
  </si>
  <si>
    <t>O RING 12X 2.5MM IBM M/C D</t>
  </si>
  <si>
    <t>S07I2DG10</t>
  </si>
  <si>
    <t>O RING 30 X 3MM IBM M/C D</t>
  </si>
  <si>
    <t>S4444J610</t>
  </si>
  <si>
    <t>ELBOW GI 3/4" D</t>
  </si>
  <si>
    <t>S47X0PD10</t>
  </si>
  <si>
    <t>BELT ENDLESS 25X300X3MM D</t>
  </si>
  <si>
    <t>S47X1TZ10</t>
  </si>
  <si>
    <t>BELT ENDLESS 12FEETX400 MMX3MM D</t>
  </si>
  <si>
    <t>S47X2AV10</t>
  </si>
  <si>
    <t>BELT ENDLESS 20FEETX600MMX3MM D</t>
  </si>
  <si>
    <t>S48A3R210</t>
  </si>
  <si>
    <t>BEARING PLUMBER BLOCK JIB-F-212</t>
  </si>
  <si>
    <t>S5785E810</t>
  </si>
  <si>
    <t>FITTING I-KQ2T08-00 D</t>
  </si>
  <si>
    <t>S6310I710</t>
  </si>
  <si>
    <t>FRL COMBINATION I-AC40A-04DGI</t>
  </si>
  <si>
    <t>S78W5H210</t>
  </si>
  <si>
    <t>BATTEN HOLE PUNCHING TOOL FEMALE D</t>
  </si>
  <si>
    <t>S78W5H310</t>
  </si>
  <si>
    <t>BATTEN HOLE PUNCHING TOOL MALE D</t>
  </si>
  <si>
    <t>S92G00010</t>
  </si>
  <si>
    <t>SH 25X150 GREEN  (WIRE THICKNESS 4.0MM</t>
  </si>
  <si>
    <t>S92H00010</t>
  </si>
  <si>
    <t>SM 25X150 RED (WIRE THICKNESS 3.2MM</t>
  </si>
  <si>
    <t>S92I00010</t>
  </si>
  <si>
    <t>SM 20X055 RED (WIRE THICKNESS 3.2MM</t>
  </si>
  <si>
    <t>S92J00010</t>
  </si>
  <si>
    <t>SM 8X50 RED(WIRE THICKNESS 1.1MM D</t>
  </si>
  <si>
    <t>S92K2CG10</t>
  </si>
  <si>
    <t>COMPRESSION SPRING 1.2*12.5*13.7*95 D</t>
  </si>
  <si>
    <t>S92K2CH10</t>
  </si>
  <si>
    <t>COMPRESSION SPRING 1*10.5*11.7*95 D</t>
  </si>
  <si>
    <t>S92M2CJ10</t>
  </si>
  <si>
    <t>DIAMOND PEST D-1 D</t>
  </si>
  <si>
    <t>S92M2CK10</t>
  </si>
  <si>
    <t>DIAMOND PEST D-2 D</t>
  </si>
  <si>
    <t>S92M2CL10</t>
  </si>
  <si>
    <t>DIAMOND PEST D-3 D</t>
  </si>
  <si>
    <t>S92N2CI10</t>
  </si>
  <si>
    <t>PRESSING MACHINE DIE SPACER D</t>
  </si>
  <si>
    <t>S92U2DB10</t>
  </si>
  <si>
    <t>DIFFUSAR LOCK INSERT PLATE IBM</t>
  </si>
  <si>
    <t>S93G00010</t>
  </si>
  <si>
    <t>PUNCHING INSERT POWER PRESS D</t>
  </si>
  <si>
    <t>E83Q1QY10</t>
  </si>
  <si>
    <t>PROXIMITY SWITCH BIS-17PN MAKE-BTH D</t>
  </si>
  <si>
    <t>H02P1RN10</t>
  </si>
  <si>
    <t>MANIFOLD SS5Y5-X1Z1674 D</t>
  </si>
  <si>
    <t>S0222Z210</t>
  </si>
  <si>
    <t>AIR CYLINDER I-CXSM-25-30 D</t>
  </si>
  <si>
    <t>S0222Z410</t>
  </si>
  <si>
    <t>AIR CYLINDER I-CXSM-25-50 D</t>
  </si>
  <si>
    <t>S02297P20</t>
  </si>
  <si>
    <t>AIR CYLINDER CM2KB-20-50</t>
  </si>
  <si>
    <t>S07644B10</t>
  </si>
  <si>
    <t>BALL BEARING 6205 ZZ</t>
  </si>
  <si>
    <t>S27P00010</t>
  </si>
  <si>
    <t>SPRING COMPRESSION</t>
  </si>
  <si>
    <t>S3590NU10</t>
  </si>
  <si>
    <t>CYLINDER AIRTAC MAL 20X50CA D</t>
  </si>
  <si>
    <t>S3596M610</t>
  </si>
  <si>
    <t>CYLINDER I-CXSM-25-75 D</t>
  </si>
  <si>
    <t>S81X2CY10</t>
  </si>
  <si>
    <t>MCPCB KEY FOR PRESS 50T-2ND D</t>
  </si>
  <si>
    <t>S91G00010</t>
  </si>
  <si>
    <t>HEAD MOUNTING PLATE BIG PRINTER D</t>
  </si>
  <si>
    <t>S92F2CD10</t>
  </si>
  <si>
    <t>NEEDLE ROLLER BEARING PNA 17/35 + INNER</t>
  </si>
  <si>
    <t>E4862H310</t>
  </si>
  <si>
    <t>FAN WALL MOUNTING</t>
  </si>
  <si>
    <t>E80503W10</t>
  </si>
  <si>
    <t>HEATER 1500W</t>
  </si>
  <si>
    <t>H0471Q410</t>
  </si>
  <si>
    <t>ANGLE MS 40x40x5</t>
  </si>
  <si>
    <t>H76000010</t>
  </si>
  <si>
    <t>HAND GREASE GUN</t>
  </si>
  <si>
    <t>2023-24</t>
  </si>
  <si>
    <t>S94D2ER20</t>
  </si>
  <si>
    <t>POWER PRESS PLATE FOR BULB HOUSING -B F</t>
  </si>
  <si>
    <t>S94D2ES20</t>
  </si>
  <si>
    <t>POWER PRESS PLATE FOR BULB HOUSING -A F</t>
  </si>
  <si>
    <t>S94G00010</t>
  </si>
  <si>
    <t>STRIP GUIDE PIN POWER PRESS D</t>
  </si>
  <si>
    <t>S94H00010</t>
  </si>
  <si>
    <t>BUSH PILLAR POWER PRESS D</t>
  </si>
  <si>
    <t>S94I00010</t>
  </si>
  <si>
    <t>GUIDE PIN POWER PRESS D</t>
  </si>
  <si>
    <t>S94J00010</t>
  </si>
  <si>
    <t>DIE PILLAR POWER PRESS D</t>
  </si>
  <si>
    <t>S95Z2HM10</t>
  </si>
  <si>
    <t>POWER PRESS FINAL DRAW CAVITY D</t>
  </si>
  <si>
    <t>S95Z2HN10</t>
  </si>
  <si>
    <t>POWER PRESS CAVITY-6 D</t>
  </si>
  <si>
    <t>S95Z2HP10</t>
  </si>
  <si>
    <t>POWER PRESS CAVITY-5 D</t>
  </si>
  <si>
    <t>S95Z2HQ10</t>
  </si>
  <si>
    <t>POWER PRESS CAVITY-4 D</t>
  </si>
  <si>
    <t>S95Z2HR10</t>
  </si>
  <si>
    <t>POWER PRESS CAVITY-3 D</t>
  </si>
  <si>
    <t>S95Z2HS10</t>
  </si>
  <si>
    <t>POWER PRESS CAVITY-2 D</t>
  </si>
  <si>
    <t>S95Z2HT10</t>
  </si>
  <si>
    <t>POWER PRESS CAVITY-1 D</t>
  </si>
  <si>
    <t>S95Z2JH10</t>
  </si>
  <si>
    <t>POWER PRESS PUNCHING TOOL-1 D</t>
  </si>
  <si>
    <t>S95Z2JI10</t>
  </si>
  <si>
    <t>POWER PRESS PUNCHING TOOL-2 D</t>
  </si>
  <si>
    <t>S95Z2JJ10</t>
  </si>
  <si>
    <t>POWER PRESS PUNCHING TOOL-3 D</t>
  </si>
  <si>
    <t>S95Z2JK10</t>
  </si>
  <si>
    <t>POWER PRESS PUNCHING TOOL-4 D</t>
  </si>
  <si>
    <t>S95Z2JL10</t>
  </si>
  <si>
    <t>POWER PRESS PUNCHING TOOL-5 D</t>
  </si>
  <si>
    <t>S95Z2JM10</t>
  </si>
  <si>
    <t>POWER PRESS PUNCHING TOOL-6 D</t>
  </si>
  <si>
    <t>S95Z2JN10</t>
  </si>
  <si>
    <t>POWER PRESS FINAL DRAW PUNCHING TOOL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</si>
</sst>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-* #,##0.00_-;\-* #,##0.00_-;_-* &quot;-&quot;??_-;_-@_-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164" fontId="3" fillId="0" borderId="0" xfId="1" applyNumberFormat="1" applyFont="1" applyFill="1" applyAlignment="1">
      <alignment horizontal="right" vertical="top"/>
    </xf>
    <xf numFmtId="43" fontId="3" fillId="0" borderId="0" xfId="1" applyFont="1" applyFill="1" applyAlignment="1">
      <alignment horizontal="righ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4" fontId="4" fillId="2" borderId="0" xfId="1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64" fontId="3" fillId="0" borderId="1" xfId="1" applyNumberFormat="1" applyFont="1" applyFill="1" applyBorder="1" applyAlignment="1">
      <alignment horizontal="right" vertical="top"/>
    </xf>
    <xf numFmtId="43" fontId="3" fillId="0" borderId="1" xfId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vertical="top" wrapText="1"/>
    </xf>
    <xf numFmtId="14" fontId="3" fillId="0" borderId="1" xfId="2" applyNumberFormat="1" applyFont="1" applyFill="1" applyBorder="1" applyAlignment="1">
      <alignment vertical="top"/>
    </xf>
    <xf numFmtId="14" fontId="3" fillId="0" borderId="1" xfId="2" applyNumberFormat="1" applyFont="1" applyFill="1" applyBorder="1" applyAlignment="1">
      <alignment horizontal="center" vertical="top"/>
    </xf>
    <xf numFmtId="0" fontId="3" fillId="0" borderId="1" xfId="2" applyFont="1" applyBorder="1" applyAlignment="1">
      <alignment vertical="top"/>
    </xf>
    <xf numFmtId="0" fontId="3" fillId="0" borderId="1" xfId="2" applyFont="1" applyFill="1" applyBorder="1" applyAlignment="1">
      <alignment horizontal="left" vertical="top"/>
    </xf>
    <xf numFmtId="0" fontId="3" fillId="0" borderId="1" xfId="2" applyFont="1" applyFill="1" applyBorder="1" applyAlignment="1">
      <alignment vertical="top"/>
    </xf>
    <xf numFmtId="43" fontId="6" fillId="0" borderId="0" xfId="1" applyFont="1" applyFill="1" applyAlignment="1">
      <alignment horizontal="right" vertical="top"/>
    </xf>
    <xf numFmtId="164" fontId="6" fillId="0" borderId="2" xfId="1" applyNumberFormat="1" applyFont="1" applyFill="1" applyBorder="1" applyAlignment="1">
      <alignment horizontal="right" vertical="top"/>
    </xf>
    <xf numFmtId="164" fontId="0" fillId="0" borderId="0" xfId="0" applyNumberFormat="1"/>
    <xf numFmtId="0" fontId="0" fillId="0" borderId="0" xfId="0" applyNumberFormat="1"/>
    <xf numFmtId="166" fontId="0" fillId="0" borderId="0" xfId="3" applyNumberFormat="1" applyFont="1"/>
    <xf numFmtId="0" fontId="0" fillId="0" borderId="1" xfId="0" applyBorder="1"/>
    <xf numFmtId="166" fontId="0" fillId="0" borderId="1" xfId="3" applyNumberFormat="1" applyFont="1" applyBorder="1"/>
    <xf numFmtId="11" fontId="0" fillId="0" borderId="1" xfId="0" applyNumberFormat="1" applyBorder="1"/>
    <xf numFmtId="14" fontId="0" fillId="0" borderId="1" xfId="0" applyNumberFormat="1" applyBorder="1"/>
    <xf numFmtId="0" fontId="0" fillId="3" borderId="1" xfId="0" applyFill="1" applyBorder="1"/>
  </cellXfs>
  <cellStyles count="4">
    <cellStyle name="Comma" xfId="1" builtinId="3"/>
    <cellStyle name="Comma 2" xfId="3"/>
    <cellStyle name="Normal" xfId="0" builtinId="0"/>
    <cellStyle name="Normal 2 2 2 2 2 2 2 2 2 2 2" xfId="2"/>
  </cellStyles>
  <dxfs count="1"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apex%20%20details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g, Sandeep" refreshedDate="45633.502306018519" createdVersion="6" refreshedVersion="6" minRefreshableVersion="3" recordCount="354">
  <cacheSource type="worksheet">
    <worksheetSource ref="A2:M356" sheet="Asset Inhouse Addition " r:id="rId2"/>
  </cacheSource>
  <cacheFields count="13">
    <cacheField name="Plnt" numFmtId="0">
      <sharedItems containsSemiMixedTypes="0" containsString="0" containsNumber="1" containsInteger="1" minValue="1006" maxValue="1006"/>
    </cacheField>
    <cacheField name="G/L Acct" numFmtId="0">
      <sharedItems containsSemiMixedTypes="0" containsString="0" containsNumber="1" containsInteger="1" minValue="58000100" maxValue="58000100"/>
    </cacheField>
    <cacheField name="Cost Ctr" numFmtId="0">
      <sharedItems containsMixedTypes="1" containsNumber="1" containsInteger="1" minValue="1.0063E+58" maxValue="1.0063E+58"/>
    </cacheField>
    <cacheField name="Material" numFmtId="0">
      <sharedItems/>
    </cacheField>
    <cacheField name="Material Description" numFmtId="0">
      <sharedItems/>
    </cacheField>
    <cacheField name="Mat. Doc." numFmtId="0">
      <sharedItems containsSemiMixedTypes="0" containsString="0" containsNumber="1" containsInteger="1" minValue="4901871569" maxValue="4902460651"/>
    </cacheField>
    <cacheField name="Pstng Date" numFmtId="14">
      <sharedItems containsSemiMixedTypes="0" containsNonDate="0" containsDate="1" containsString="0" minDate="2022-01-27T00:00:00" maxDate="2023-12-29T00:00:00"/>
    </cacheField>
    <cacheField name="FY" numFmtId="0">
      <sharedItems/>
    </cacheField>
    <cacheField name="Asset Sr. No." numFmtId="0">
      <sharedItems containsSemiMixedTypes="0" containsString="0" containsNumber="1" containsInteger="1" minValue="4" maxValue="60" count="10">
        <n v="10"/>
        <n v="4"/>
        <n v="38"/>
        <n v="39"/>
        <n v="45"/>
        <n v="44"/>
        <n v="43"/>
        <n v="59"/>
        <n v="53"/>
        <n v="60"/>
      </sharedItems>
    </cacheField>
    <cacheField name="MvT" numFmtId="0">
      <sharedItems containsSemiMixedTypes="0" containsString="0" containsNumber="1" containsInteger="1" minValue="201" maxValue="201"/>
    </cacheField>
    <cacheField name="     Quantity" numFmtId="0">
      <sharedItems containsSemiMixedTypes="0" containsString="0" containsNumber="1" minValue="1" maxValue="2500"/>
    </cacheField>
    <cacheField name="Amt.in loc.cur." numFmtId="0">
      <sharedItems containsSemiMixedTypes="0" containsString="0" containsNumber="1" minValue="60" maxValue="714000"/>
    </cacheField>
    <cacheField name="Asset Code" numFmtId="0">
      <sharedItems count="10">
        <s v="FI:12001028 POWER BANK"/>
        <s v="ASSET N0-12001006"/>
        <s v="ASSET NO-12001053"/>
        <s v="Asset no-12001086"/>
        <s v="Aeset no-:FIcode:12001064"/>
        <s v="Aeset no-:FIcode:12001063"/>
        <s v="Aeset no-:FIcode:12001060"/>
        <s v="MCPCB Asstet No. 12001116"/>
        <s v="Asset no-12001069 - W/D"/>
        <s v="asset no-fa code:1200106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4">
  <r>
    <n v="1006"/>
    <n v="58000100"/>
    <n v="1.0063E+58"/>
    <s v="E0928U010"/>
    <s v="BATTERY 12V 150AH D"/>
    <n v="4901871569"/>
    <d v="2022-01-27T00:00:00"/>
    <s v="2021-22"/>
    <x v="0"/>
    <n v="201"/>
    <n v="68"/>
    <n v="714000"/>
    <x v="0"/>
  </r>
  <r>
    <n v="1006"/>
    <n v="58000100"/>
    <s v="10061L36"/>
    <s v="A50S4I810"/>
    <s v="WHEEL FOR TROLLEY RUBBERISED REVOLVING D"/>
    <n v="4901878503"/>
    <d v="2022-01-31T00:00:00"/>
    <s v="2021-22"/>
    <x v="1"/>
    <n v="201"/>
    <n v="76"/>
    <n v="13680"/>
    <x v="1"/>
  </r>
  <r>
    <n v="1006"/>
    <n v="58000100"/>
    <s v="10061L36"/>
    <s v="E03F05V10"/>
    <s v="MCCB 160AMP"/>
    <n v="4901878503"/>
    <d v="2022-01-31T00:00:00"/>
    <s v="2021-22"/>
    <x v="1"/>
    <n v="201"/>
    <n v="1"/>
    <n v="5996.4"/>
    <x v="1"/>
  </r>
  <r>
    <n v="1006"/>
    <n v="58000100"/>
    <s v="10061L36"/>
    <s v="E03F17M10"/>
    <s v="MCCB 250 AMP"/>
    <n v="4901878503"/>
    <d v="2022-01-31T00:00:00"/>
    <s v="2021-22"/>
    <x v="1"/>
    <n v="201"/>
    <n v="1"/>
    <n v="9226.6"/>
    <x v="1"/>
  </r>
  <r>
    <n v="1006"/>
    <n v="58000100"/>
    <s v="10061L36"/>
    <s v="E1720J610"/>
    <s v="CABLE COPPER 4 CORE 10MM MULTI STRAND"/>
    <n v="4901878503"/>
    <d v="2022-01-31T00:00:00"/>
    <s v="2021-22"/>
    <x v="1"/>
    <n v="201"/>
    <n v="155"/>
    <n v="39317.49"/>
    <x v="1"/>
  </r>
  <r>
    <n v="1006"/>
    <n v="58000100"/>
    <s v="10061L36"/>
    <s v="E1720J710"/>
    <s v="CABLE COPPER 4 CORE 2.5MM MULTI STRAND"/>
    <n v="4901878503"/>
    <d v="2022-01-31T00:00:00"/>
    <s v="2021-22"/>
    <x v="1"/>
    <n v="201"/>
    <n v="100"/>
    <n v="9300"/>
    <x v="1"/>
  </r>
  <r>
    <n v="1006"/>
    <n v="58000100"/>
    <s v="10061L36"/>
    <s v="E1720J810"/>
    <s v="CABLE COPPER 4 CORE 4MM MULTI STRAND"/>
    <n v="4901878503"/>
    <d v="2022-01-31T00:00:00"/>
    <s v="2021-22"/>
    <x v="1"/>
    <n v="201"/>
    <n v="100"/>
    <n v="12142.82"/>
    <x v="1"/>
  </r>
  <r>
    <n v="1006"/>
    <n v="58000100"/>
    <s v="10061L36"/>
    <s v="E1720X610"/>
    <s v="CABLE FLEXIBLE 3 CORE 1'5MM"/>
    <n v="4901878503"/>
    <d v="2022-01-31T00:00:00"/>
    <s v="2021-22"/>
    <x v="1"/>
    <n v="201"/>
    <n v="100"/>
    <n v="3955.42"/>
    <x v="1"/>
  </r>
  <r>
    <n v="1006"/>
    <n v="58000100"/>
    <s v="10061L36"/>
    <s v="E17519M10"/>
    <s v="CABLE TRAY 25x50x25MM"/>
    <n v="4901878503"/>
    <d v="2022-01-31T00:00:00"/>
    <s v="2021-22"/>
    <x v="1"/>
    <n v="201"/>
    <n v="50"/>
    <n v="5540"/>
    <x v="1"/>
  </r>
  <r>
    <n v="1006"/>
    <n v="58000100"/>
    <s v="10061L36"/>
    <s v="E1751T610"/>
    <s v="CABLE TRAY PVC 2&quot;"/>
    <n v="4901878503"/>
    <d v="2022-01-31T00:00:00"/>
    <s v="2021-22"/>
    <x v="1"/>
    <n v="201"/>
    <n v="30"/>
    <n v="4016"/>
    <x v="1"/>
  </r>
  <r>
    <n v="1006"/>
    <n v="58000100"/>
    <s v="10061L36"/>
    <s v="E6831NR10"/>
    <s v="GEAR MOTOR LGH90GF3H15K WITH CONTROLER D"/>
    <n v="4901878503"/>
    <d v="2022-01-31T00:00:00"/>
    <s v="2021-22"/>
    <x v="1"/>
    <n v="201"/>
    <n v="5"/>
    <n v="56300"/>
    <x v="1"/>
  </r>
  <r>
    <n v="1006"/>
    <n v="58000100"/>
    <s v="10061L36"/>
    <s v="H11N1P810"/>
    <s v="PIPE PU 10x8"/>
    <n v="4901878503"/>
    <d v="2022-01-31T00:00:00"/>
    <s v="2021-22"/>
    <x v="1"/>
    <n v="201"/>
    <n v="100"/>
    <n v="9297.06"/>
    <x v="1"/>
  </r>
  <r>
    <n v="1006"/>
    <n v="58000100"/>
    <s v="10061L36"/>
    <s v="H72R1PH10"/>
    <s v="PVC WATER TANK 2000 L D"/>
    <n v="4901878503"/>
    <d v="2022-01-31T00:00:00"/>
    <s v="2021-22"/>
    <x v="1"/>
    <n v="201"/>
    <n v="1"/>
    <n v="21600"/>
    <x v="1"/>
  </r>
  <r>
    <n v="1006"/>
    <n v="58000100"/>
    <s v="10061L36"/>
    <s v="H72S0QR10"/>
    <s v="U PVC PIPE-1&quot; LENGTH-3 METER D"/>
    <n v="4901878503"/>
    <d v="2022-01-31T00:00:00"/>
    <s v="2021-22"/>
    <x v="1"/>
    <n v="201"/>
    <n v="10"/>
    <n v="3600"/>
    <x v="1"/>
  </r>
  <r>
    <n v="1006"/>
    <n v="58000100"/>
    <s v="10061L36"/>
    <s v="H72S0RY10"/>
    <s v="U PVC SOCKET 1` D"/>
    <n v="4901878503"/>
    <d v="2022-01-31T00:00:00"/>
    <s v="2021-22"/>
    <x v="1"/>
    <n v="201"/>
    <n v="10"/>
    <n v="250"/>
    <x v="1"/>
  </r>
  <r>
    <n v="1006"/>
    <n v="58000100"/>
    <s v="10061L36"/>
    <s v="H72S0RZ10"/>
    <s v="U PVC ELBOW 1` D"/>
    <n v="4901878503"/>
    <d v="2022-01-31T00:00:00"/>
    <s v="2021-22"/>
    <x v="1"/>
    <n v="201"/>
    <n v="10"/>
    <n v="350"/>
    <x v="1"/>
  </r>
  <r>
    <n v="1006"/>
    <n v="58000100"/>
    <s v="10061L36"/>
    <s v="H72S0SA10"/>
    <s v="U PVC TEE 1` D"/>
    <n v="4901878503"/>
    <d v="2022-01-31T00:00:00"/>
    <s v="2021-22"/>
    <x v="1"/>
    <n v="201"/>
    <n v="10"/>
    <n v="450"/>
    <x v="1"/>
  </r>
  <r>
    <n v="1006"/>
    <n v="58000100"/>
    <s v="10061L36"/>
    <s v="H72S0SB10"/>
    <s v="U PVC BALL VALVE 1` D"/>
    <n v="4901878503"/>
    <d v="2022-01-31T00:00:00"/>
    <s v="2021-22"/>
    <x v="1"/>
    <n v="201"/>
    <n v="5"/>
    <n v="725"/>
    <x v="1"/>
  </r>
  <r>
    <n v="1006"/>
    <n v="58000100"/>
    <s v="10061L36"/>
    <s v="H72S1QF10"/>
    <s v="U PVC SOCKET 2` D"/>
    <n v="4901878503"/>
    <d v="2022-01-31T00:00:00"/>
    <s v="2021-22"/>
    <x v="1"/>
    <n v="201"/>
    <n v="15"/>
    <n v="1800"/>
    <x v="1"/>
  </r>
  <r>
    <n v="1006"/>
    <n v="58000100"/>
    <s v="10061L36"/>
    <s v="H73J8N710"/>
    <s v="U PVC SOLVENT 1 LTR D"/>
    <n v="4901878503"/>
    <d v="2022-01-31T00:00:00"/>
    <s v="2021-22"/>
    <x v="1"/>
    <n v="201"/>
    <n v="1"/>
    <n v="660"/>
    <x v="1"/>
  </r>
  <r>
    <n v="1006"/>
    <n v="58000100"/>
    <s v="10061L36"/>
    <s v="H82M10U10"/>
    <s v="U PVC PIPE 2&quot; D"/>
    <n v="4901878503"/>
    <d v="2022-01-31T00:00:00"/>
    <s v="2021-22"/>
    <x v="1"/>
    <n v="201"/>
    <n v="36"/>
    <n v="5760"/>
    <x v="1"/>
  </r>
  <r>
    <n v="1006"/>
    <n v="58000100"/>
    <s v="10061L36"/>
    <s v="H82N10U10"/>
    <s v="U PVC ELBOW 2&quot;"/>
    <n v="4901878503"/>
    <d v="2022-01-31T00:00:00"/>
    <s v="2021-22"/>
    <x v="1"/>
    <n v="201"/>
    <n v="10"/>
    <n v="1300"/>
    <x v="1"/>
  </r>
  <r>
    <n v="1006"/>
    <n v="58000100"/>
    <s v="10061L36"/>
    <s v="H82P10U10"/>
    <s v="U PVC TEE 2&quot; D"/>
    <n v="4901878503"/>
    <d v="2022-01-31T00:00:00"/>
    <s v="2021-22"/>
    <x v="1"/>
    <n v="201"/>
    <n v="10"/>
    <n v="1500"/>
    <x v="1"/>
  </r>
  <r>
    <n v="1006"/>
    <n v="58000100"/>
    <s v="10061L36"/>
    <s v="H82Q10U10"/>
    <s v="U PVC ENDCAP 2&quot; D"/>
    <n v="4901878503"/>
    <d v="2022-01-31T00:00:00"/>
    <s v="2021-22"/>
    <x v="1"/>
    <n v="201"/>
    <n v="10"/>
    <n v="500"/>
    <x v="1"/>
  </r>
  <r>
    <n v="1006"/>
    <n v="58000100"/>
    <s v="10061L36"/>
    <s v="H82R10U10"/>
    <s v="U PVC UNION 2&quot; D"/>
    <n v="4901878503"/>
    <d v="2022-01-31T00:00:00"/>
    <s v="2021-22"/>
    <x v="1"/>
    <n v="201"/>
    <n v="10"/>
    <n v="1950"/>
    <x v="1"/>
  </r>
  <r>
    <n v="1006"/>
    <n v="58000100"/>
    <s v="10061L36"/>
    <s v="H82Y1PR10"/>
    <s v="U PVC REDUCER 2&quot;X1&quot; D"/>
    <n v="4901878503"/>
    <d v="2022-01-31T00:00:00"/>
    <s v="2021-22"/>
    <x v="1"/>
    <n v="201"/>
    <n v="5"/>
    <n v="300"/>
    <x v="1"/>
  </r>
  <r>
    <n v="1006"/>
    <n v="58000100"/>
    <s v="10061L36"/>
    <s v="H82Y1PS10"/>
    <s v="U PVC REDUCER 2&quot;X1.5&quot; D"/>
    <n v="4901878503"/>
    <d v="2022-01-31T00:00:00"/>
    <s v="2021-22"/>
    <x v="1"/>
    <n v="201"/>
    <n v="10"/>
    <n v="500"/>
    <x v="1"/>
  </r>
  <r>
    <n v="1006"/>
    <n v="58000100"/>
    <s v="10061L36"/>
    <s v="H82Z1PR10"/>
    <s v="U PVC REDUCING BUSH 2&quot;X1&quot; D"/>
    <n v="4901878503"/>
    <d v="2022-01-31T00:00:00"/>
    <s v="2021-22"/>
    <x v="1"/>
    <n v="201"/>
    <n v="5"/>
    <n v="225"/>
    <x v="1"/>
  </r>
  <r>
    <n v="1006"/>
    <n v="58000100"/>
    <s v="10061L36"/>
    <s v="H82Z1PS10"/>
    <s v="U PVC REDUCING BUSH 2&quot;X1.5&quot; D"/>
    <n v="4901878503"/>
    <d v="2022-01-31T00:00:00"/>
    <s v="2021-22"/>
    <x v="1"/>
    <n v="201"/>
    <n v="5"/>
    <n v="290"/>
    <x v="1"/>
  </r>
  <r>
    <n v="1006"/>
    <n v="58000100"/>
    <s v="10061L36"/>
    <s v="H83A1PR10"/>
    <s v="U PVC REDUCING TEE 2&quot;X1&quot; D"/>
    <n v="4901878503"/>
    <d v="2022-01-31T00:00:00"/>
    <s v="2021-22"/>
    <x v="1"/>
    <n v="201"/>
    <n v="5"/>
    <n v="550"/>
    <x v="1"/>
  </r>
  <r>
    <n v="1006"/>
    <n v="58000100"/>
    <s v="10061L36"/>
    <s v="H83A1PS10"/>
    <s v="U PVC REDUCING TEE 2&quot;X1.5&quot; D"/>
    <n v="4901878503"/>
    <d v="2022-01-31T00:00:00"/>
    <s v="2021-22"/>
    <x v="1"/>
    <n v="201"/>
    <n v="5"/>
    <n v="575"/>
    <x v="1"/>
  </r>
  <r>
    <n v="1006"/>
    <n v="58000100"/>
    <s v="10061L36"/>
    <s v="S83P00020"/>
    <s v="EXTREDER FEEDER SCREW F"/>
    <n v="4901878505"/>
    <d v="2022-01-31T00:00:00"/>
    <s v="2021-22"/>
    <x v="1"/>
    <n v="201"/>
    <n v="1"/>
    <n v="80610.44"/>
    <x v="1"/>
  </r>
  <r>
    <n v="1006"/>
    <n v="58000100"/>
    <s v="10061L35"/>
    <s v="H18V1X010"/>
    <s v="ROD TEFLON"/>
    <n v="4902032090"/>
    <d v="2022-08-31T00:00:00"/>
    <s v="2022-23"/>
    <x v="2"/>
    <n v="201"/>
    <n v="10"/>
    <n v="23000"/>
    <x v="2"/>
  </r>
  <r>
    <n v="1006"/>
    <n v="58000100"/>
    <s v="10061L35"/>
    <s v="H72S0QR10"/>
    <s v="U PVC PIPE-1&quot; LENGTH-3 METER D"/>
    <n v="4902032090"/>
    <d v="2022-08-31T00:00:00"/>
    <s v="2022-23"/>
    <x v="2"/>
    <n v="201"/>
    <n v="25"/>
    <n v="9000"/>
    <x v="2"/>
  </r>
  <r>
    <n v="1006"/>
    <n v="58000100"/>
    <s v="10061L35"/>
    <s v="H72S0RY10"/>
    <s v="U PVC SOCKET 1` D"/>
    <n v="4902032090"/>
    <d v="2022-08-31T00:00:00"/>
    <s v="2022-23"/>
    <x v="2"/>
    <n v="201"/>
    <n v="40"/>
    <n v="1000"/>
    <x v="2"/>
  </r>
  <r>
    <n v="1006"/>
    <n v="58000100"/>
    <s v="10061L35"/>
    <s v="H72S0RZ10"/>
    <s v="U PVC ELBOW 1` D"/>
    <n v="4902032090"/>
    <d v="2022-08-31T00:00:00"/>
    <s v="2022-23"/>
    <x v="2"/>
    <n v="201"/>
    <n v="35"/>
    <n v="1225"/>
    <x v="2"/>
  </r>
  <r>
    <n v="1006"/>
    <n v="58000100"/>
    <s v="10061L35"/>
    <s v="H72S0SA10"/>
    <s v="U PVC TEE 1` D"/>
    <n v="4902032090"/>
    <d v="2022-08-31T00:00:00"/>
    <s v="2022-23"/>
    <x v="2"/>
    <n v="201"/>
    <n v="20"/>
    <n v="900"/>
    <x v="2"/>
  </r>
  <r>
    <n v="1006"/>
    <n v="58000100"/>
    <s v="10061L35"/>
    <s v="H72S0SB10"/>
    <s v="U PVC BALL VALVE 1` D"/>
    <n v="4902032090"/>
    <d v="2022-08-31T00:00:00"/>
    <s v="2022-23"/>
    <x v="2"/>
    <n v="201"/>
    <n v="20"/>
    <n v="2900"/>
    <x v="2"/>
  </r>
  <r>
    <n v="1006"/>
    <n v="58000100"/>
    <s v="10061L35"/>
    <s v="H72S1QF10"/>
    <s v="U PVC SOCKET 2` D"/>
    <n v="4902032090"/>
    <d v="2022-08-31T00:00:00"/>
    <s v="2022-23"/>
    <x v="2"/>
    <n v="201"/>
    <n v="15"/>
    <n v="1725"/>
    <x v="2"/>
  </r>
  <r>
    <n v="1006"/>
    <n v="58000100"/>
    <s v="10061L35"/>
    <s v="H72S1QG10"/>
    <s v="U PVC SOCKET 1.5` D"/>
    <n v="4902032090"/>
    <d v="2022-08-31T00:00:00"/>
    <s v="2022-23"/>
    <x v="2"/>
    <n v="201"/>
    <n v="15"/>
    <n v="1053.5999999999999"/>
    <x v="2"/>
  </r>
  <r>
    <n v="1006"/>
    <n v="58000100"/>
    <s v="10061L35"/>
    <s v="H72S1QG10"/>
    <s v="U PVC SOCKET 1.5` D"/>
    <n v="4902032090"/>
    <d v="2022-08-31T00:00:00"/>
    <s v="2022-23"/>
    <x v="2"/>
    <n v="201"/>
    <n v="10"/>
    <n v="702.4"/>
    <x v="2"/>
  </r>
  <r>
    <n v="1006"/>
    <n v="58000100"/>
    <s v="10061L35"/>
    <s v="H72S1QH10"/>
    <s v="U PVC SOCKET 2.5` D"/>
    <n v="4902032090"/>
    <d v="2022-08-31T00:00:00"/>
    <s v="2022-23"/>
    <x v="2"/>
    <n v="201"/>
    <n v="5"/>
    <n v="481.1"/>
    <x v="2"/>
  </r>
  <r>
    <n v="1006"/>
    <n v="58000100"/>
    <s v="10061L35"/>
    <s v="H72S1QH10"/>
    <s v="U PVC SOCKET 2.5` D"/>
    <n v="4902032090"/>
    <d v="2022-08-31T00:00:00"/>
    <s v="2022-23"/>
    <x v="2"/>
    <n v="201"/>
    <n v="5"/>
    <n v="481.1"/>
    <x v="2"/>
  </r>
  <r>
    <n v="1006"/>
    <n v="58000100"/>
    <s v="10061L35"/>
    <s v="H72S1SZ10"/>
    <s v="U PVC F.T. 2&quot; BRASS D"/>
    <n v="4902032090"/>
    <d v="2022-08-31T00:00:00"/>
    <s v="2022-23"/>
    <x v="2"/>
    <n v="201"/>
    <n v="3"/>
    <n v="1950"/>
    <x v="2"/>
  </r>
  <r>
    <n v="1006"/>
    <n v="58000100"/>
    <s v="10061L35"/>
    <s v="H73J8N710"/>
    <s v="U PVC SOLVENT 1 LTR D"/>
    <n v="4902032090"/>
    <d v="2022-08-31T00:00:00"/>
    <s v="2022-23"/>
    <x v="2"/>
    <n v="201"/>
    <n v="2"/>
    <n v="1320"/>
    <x v="2"/>
  </r>
  <r>
    <n v="1006"/>
    <n v="58000100"/>
    <s v="10061L35"/>
    <s v="H73V0SR10"/>
    <s v="TANK NIPPLE 2.5 INCH D"/>
    <n v="4902032090"/>
    <d v="2022-08-31T00:00:00"/>
    <s v="2022-23"/>
    <x v="2"/>
    <n v="201"/>
    <n v="5"/>
    <n v="1800"/>
    <x v="2"/>
  </r>
  <r>
    <n v="1006"/>
    <n v="58000100"/>
    <s v="10061L35"/>
    <s v="H82M10U10"/>
    <s v="U PVC PIPE 2&quot; D"/>
    <n v="4902032090"/>
    <d v="2022-08-31T00:00:00"/>
    <s v="2022-23"/>
    <x v="2"/>
    <n v="201"/>
    <n v="24"/>
    <n v="5280"/>
    <x v="2"/>
  </r>
  <r>
    <n v="1006"/>
    <n v="58000100"/>
    <s v="10061L35"/>
    <s v="H82M10U10"/>
    <s v="U PVC PIPE 2&quot; D"/>
    <n v="4902032090"/>
    <d v="2022-08-31T00:00:00"/>
    <s v="2022-23"/>
    <x v="2"/>
    <n v="201"/>
    <n v="24"/>
    <n v="5280"/>
    <x v="2"/>
  </r>
  <r>
    <n v="1006"/>
    <n v="58000100"/>
    <s v="10061L35"/>
    <s v="H82M3Z510"/>
    <s v="U PVC PIPE 1.5&quot; D"/>
    <n v="4902032090"/>
    <d v="2022-08-31T00:00:00"/>
    <s v="2022-23"/>
    <x v="2"/>
    <n v="201"/>
    <n v="18"/>
    <n v="2985"/>
    <x v="2"/>
  </r>
  <r>
    <n v="1006"/>
    <n v="58000100"/>
    <s v="10061L35"/>
    <s v="H82M3Z510"/>
    <s v="U PVC PIPE 1.5&quot; D"/>
    <n v="4902032090"/>
    <d v="2022-08-31T00:00:00"/>
    <s v="2022-23"/>
    <x v="2"/>
    <n v="201"/>
    <n v="6"/>
    <n v="995"/>
    <x v="2"/>
  </r>
  <r>
    <n v="1006"/>
    <n v="58000100"/>
    <s v="10061L35"/>
    <s v="H82M52W10"/>
    <s v="U PVC PIPE 2.5&quot; D"/>
    <n v="4902032090"/>
    <d v="2022-08-31T00:00:00"/>
    <s v="2022-23"/>
    <x v="2"/>
    <n v="201"/>
    <n v="6"/>
    <n v="2340"/>
    <x v="2"/>
  </r>
  <r>
    <n v="1006"/>
    <n v="58000100"/>
    <s v="10061L35"/>
    <s v="H82N10U10"/>
    <s v="U PVC ELBOW 2&quot;"/>
    <n v="4902032090"/>
    <d v="2022-08-31T00:00:00"/>
    <s v="2022-23"/>
    <x v="2"/>
    <n v="201"/>
    <n v="24"/>
    <n v="3120"/>
    <x v="2"/>
  </r>
  <r>
    <n v="1006"/>
    <n v="58000100"/>
    <s v="10061L35"/>
    <s v="H82N10U10"/>
    <s v="U PVC ELBOW 2&quot;"/>
    <n v="4902032090"/>
    <d v="2022-08-31T00:00:00"/>
    <s v="2022-23"/>
    <x v="2"/>
    <n v="201"/>
    <n v="10"/>
    <n v="1300"/>
    <x v="2"/>
  </r>
  <r>
    <n v="1006"/>
    <n v="58000100"/>
    <s v="10061L35"/>
    <s v="H82N3Z510"/>
    <s v="U PVC ELBOW 1.5&quot; D"/>
    <n v="4902032090"/>
    <d v="2022-08-31T00:00:00"/>
    <s v="2022-23"/>
    <x v="2"/>
    <n v="201"/>
    <n v="19"/>
    <n v="1292"/>
    <x v="2"/>
  </r>
  <r>
    <n v="1006"/>
    <n v="58000100"/>
    <s v="10061L35"/>
    <s v="H82N52W10"/>
    <s v="U PVC ELBOW 2.5&quot; D"/>
    <n v="4902032090"/>
    <d v="2022-08-31T00:00:00"/>
    <s v="2022-23"/>
    <x v="2"/>
    <n v="201"/>
    <n v="5"/>
    <n v="1108.4000000000001"/>
    <x v="2"/>
  </r>
  <r>
    <n v="1006"/>
    <n v="58000100"/>
    <s v="10061L35"/>
    <s v="H82P10U10"/>
    <s v="U PVC TEE 2&quot; D"/>
    <n v="4902032090"/>
    <d v="2022-08-31T00:00:00"/>
    <s v="2022-23"/>
    <x v="2"/>
    <n v="201"/>
    <n v="15"/>
    <n v="2250"/>
    <x v="2"/>
  </r>
  <r>
    <n v="1006"/>
    <n v="58000100"/>
    <s v="10061L35"/>
    <s v="H82P3Z510"/>
    <s v="U PVC TEE 1.5&quot; D"/>
    <n v="4902032090"/>
    <d v="2022-08-31T00:00:00"/>
    <s v="2022-23"/>
    <x v="2"/>
    <n v="201"/>
    <n v="19"/>
    <n v="1805"/>
    <x v="2"/>
  </r>
  <r>
    <n v="1006"/>
    <n v="58000100"/>
    <s v="10061L35"/>
    <s v="H82P3Z510"/>
    <s v="U PVC TEE 1.5&quot; D"/>
    <n v="4902032090"/>
    <d v="2022-08-31T00:00:00"/>
    <s v="2022-23"/>
    <x v="2"/>
    <n v="201"/>
    <n v="5"/>
    <n v="475"/>
    <x v="2"/>
  </r>
  <r>
    <n v="1006"/>
    <n v="58000100"/>
    <s v="10061L35"/>
    <s v="H82P52W10"/>
    <s v="U PVC TEE 2.5&quot; D"/>
    <n v="4902032090"/>
    <d v="2022-08-31T00:00:00"/>
    <s v="2022-23"/>
    <x v="2"/>
    <n v="201"/>
    <n v="5"/>
    <n v="1434.4"/>
    <x v="2"/>
  </r>
  <r>
    <n v="1006"/>
    <n v="58000100"/>
    <s v="10061L35"/>
    <s v="H82Q10U10"/>
    <s v="U PVC ENDCAP 2&quot; D"/>
    <n v="4902032090"/>
    <d v="2022-08-31T00:00:00"/>
    <s v="2022-23"/>
    <x v="2"/>
    <n v="201"/>
    <n v="15"/>
    <n v="750"/>
    <x v="2"/>
  </r>
  <r>
    <n v="1006"/>
    <n v="58000100"/>
    <s v="10061L35"/>
    <s v="H82Q3Z510"/>
    <s v="U PVC ENDCAP 1.5&quot; D"/>
    <n v="4902032090"/>
    <d v="2022-08-31T00:00:00"/>
    <s v="2022-23"/>
    <x v="2"/>
    <n v="201"/>
    <n v="9"/>
    <n v="270"/>
    <x v="2"/>
  </r>
  <r>
    <n v="1006"/>
    <n v="58000100"/>
    <s v="10061L35"/>
    <s v="H82Q3Z510"/>
    <s v="U PVC ENDCAP 1.5&quot; D"/>
    <n v="4902032090"/>
    <d v="2022-08-31T00:00:00"/>
    <s v="2022-23"/>
    <x v="2"/>
    <n v="201"/>
    <n v="10"/>
    <n v="300"/>
    <x v="2"/>
  </r>
  <r>
    <n v="1006"/>
    <n v="58000100"/>
    <s v="10061L35"/>
    <s v="H82R10U10"/>
    <s v="U PVC UNION 2&quot; D"/>
    <n v="4902032090"/>
    <d v="2022-08-31T00:00:00"/>
    <s v="2022-23"/>
    <x v="2"/>
    <n v="201"/>
    <n v="8"/>
    <n v="1560"/>
    <x v="2"/>
  </r>
  <r>
    <n v="1006"/>
    <n v="58000100"/>
    <s v="10061L35"/>
    <s v="H82R3Z510"/>
    <s v="U PVC UNION 1.5&quot; D"/>
    <n v="4902032090"/>
    <d v="2022-08-31T00:00:00"/>
    <s v="2022-23"/>
    <x v="2"/>
    <n v="201"/>
    <n v="6"/>
    <n v="840"/>
    <x v="2"/>
  </r>
  <r>
    <n v="1006"/>
    <n v="58000100"/>
    <s v="10061L35"/>
    <s v="H82R3Z510"/>
    <s v="U PVC UNION 1.5&quot; D"/>
    <n v="4902032090"/>
    <d v="2022-08-31T00:00:00"/>
    <s v="2022-23"/>
    <x v="2"/>
    <n v="201"/>
    <n v="3"/>
    <n v="420"/>
    <x v="2"/>
  </r>
  <r>
    <n v="1006"/>
    <n v="58000100"/>
    <s v="10061L35"/>
    <s v="H82Y1PR10"/>
    <s v="U PVC REDUCER 2&quot;X1&quot; D"/>
    <n v="4902032090"/>
    <d v="2022-08-31T00:00:00"/>
    <s v="2022-23"/>
    <x v="2"/>
    <n v="201"/>
    <n v="5"/>
    <n v="300"/>
    <x v="2"/>
  </r>
  <r>
    <n v="1006"/>
    <n v="58000100"/>
    <s v="10061L35"/>
    <s v="H82Y1PS10"/>
    <s v="U PVC REDUCER 2&quot;X1.5&quot; D"/>
    <n v="4902032090"/>
    <d v="2022-08-31T00:00:00"/>
    <s v="2022-23"/>
    <x v="2"/>
    <n v="201"/>
    <n v="15"/>
    <n v="750"/>
    <x v="2"/>
  </r>
  <r>
    <n v="1006"/>
    <n v="58000100"/>
    <s v="10061L35"/>
    <s v="H82Z1PS10"/>
    <s v="U PVC REDUCING BUSH 2&quot;X1.5&quot; D"/>
    <n v="4902032090"/>
    <d v="2022-08-31T00:00:00"/>
    <s v="2022-23"/>
    <x v="2"/>
    <n v="201"/>
    <n v="5"/>
    <n v="290"/>
    <x v="2"/>
  </r>
  <r>
    <n v="1006"/>
    <n v="58000100"/>
    <s v="10061L35"/>
    <s v="H83M23M10"/>
    <s v="VALVE GI 3/4&quot; D"/>
    <n v="4902032090"/>
    <d v="2022-08-31T00:00:00"/>
    <s v="2022-23"/>
    <x v="2"/>
    <n v="201"/>
    <n v="8"/>
    <n v="2160"/>
    <x v="2"/>
  </r>
  <r>
    <n v="1006"/>
    <n v="58000100"/>
    <s v="10061L35"/>
    <s v="H86A1UG10"/>
    <s v="ESD TILES 600X600X2 MM D"/>
    <n v="4902032090"/>
    <d v="2022-08-31T00:00:00"/>
    <s v="2022-23"/>
    <x v="2"/>
    <n v="201"/>
    <n v="80"/>
    <n v="29500"/>
    <x v="2"/>
  </r>
  <r>
    <n v="1006"/>
    <n v="58000100"/>
    <s v="10061L35"/>
    <s v="H88K02L10"/>
    <s v="PVC BAND 14&quot; D"/>
    <n v="4902032090"/>
    <d v="2022-08-31T00:00:00"/>
    <s v="2022-23"/>
    <x v="2"/>
    <n v="201"/>
    <n v="2"/>
    <n v="9500"/>
    <x v="2"/>
  </r>
  <r>
    <n v="1006"/>
    <n v="58000100"/>
    <s v="10061L35"/>
    <s v="H88W10U10"/>
    <s v="UPVC BALL VALVE 2&quot; D"/>
    <n v="4902032090"/>
    <d v="2022-08-31T00:00:00"/>
    <s v="2022-23"/>
    <x v="2"/>
    <n v="201"/>
    <n v="5"/>
    <n v="1750"/>
    <x v="2"/>
  </r>
  <r>
    <n v="1006"/>
    <n v="58000100"/>
    <s v="10061L35"/>
    <s v="H88W52W10"/>
    <s v="UPVC BALL VALVE 2.5&quot; D"/>
    <n v="4902032090"/>
    <d v="2022-08-31T00:00:00"/>
    <s v="2022-23"/>
    <x v="2"/>
    <n v="201"/>
    <n v="4"/>
    <n v="3400"/>
    <x v="2"/>
  </r>
  <r>
    <n v="1006"/>
    <n v="58000100"/>
    <s v="10061L35"/>
    <s v="H88X1WU10"/>
    <s v="UPVC REDUCER 2&quot;X2.5&quot; D"/>
    <n v="4902032090"/>
    <d v="2022-08-31T00:00:00"/>
    <s v="2022-23"/>
    <x v="2"/>
    <n v="201"/>
    <n v="5"/>
    <n v="500"/>
    <x v="2"/>
  </r>
  <r>
    <n v="1006"/>
    <n v="58000100"/>
    <s v="10061L35"/>
    <s v="H88Y52W10"/>
    <s v="UPVC FT BRASS 2.5&quot;"/>
    <n v="4902032090"/>
    <d v="2022-08-31T00:00:00"/>
    <s v="2022-23"/>
    <x v="2"/>
    <n v="201"/>
    <n v="4"/>
    <n v="3000"/>
    <x v="2"/>
  </r>
  <r>
    <n v="1006"/>
    <n v="58000100"/>
    <s v="10061L35"/>
    <s v="S40F2J810"/>
    <s v="VALVE SOLENOID IVF5120-4DZ-02 D"/>
    <n v="4902032090"/>
    <d v="2022-08-31T00:00:00"/>
    <s v="2022-23"/>
    <x v="2"/>
    <n v="201"/>
    <n v="5"/>
    <n v="27962.84"/>
    <x v="2"/>
  </r>
  <r>
    <n v="1006"/>
    <n v="58000100"/>
    <s v="10061P37"/>
    <s v="A30V06E10"/>
    <s v="SWITCH 16AMP D"/>
    <n v="4902102080"/>
    <d v="2022-11-28T00:00:00"/>
    <s v="2022-23"/>
    <x v="3"/>
    <n v="201"/>
    <n v="70"/>
    <n v="3421.64"/>
    <x v="3"/>
  </r>
  <r>
    <n v="1006"/>
    <n v="58000100"/>
    <s v="10061P37"/>
    <s v="A49L0PW10"/>
    <s v="SUNMICA COLOURED THICKNESS 1MM D"/>
    <n v="4902102080"/>
    <d v="2022-11-28T00:00:00"/>
    <s v="2022-23"/>
    <x v="3"/>
    <n v="201"/>
    <n v="8"/>
    <n v="6600"/>
    <x v="3"/>
  </r>
  <r>
    <n v="1006"/>
    <n v="58000100"/>
    <s v="10061P37"/>
    <s v="A49L0PX10"/>
    <s v="SUNMICA WHITE THICKNESS 1MM D"/>
    <n v="4902102080"/>
    <d v="2022-11-28T00:00:00"/>
    <s v="2022-23"/>
    <x v="3"/>
    <n v="201"/>
    <n v="2"/>
    <n v="1650"/>
    <x v="3"/>
  </r>
  <r>
    <n v="1006"/>
    <n v="58000100"/>
    <s v="10061P37"/>
    <s v="A52F6A110"/>
    <s v="PLYBOARD 8X4FTX19MM D"/>
    <n v="4902102080"/>
    <d v="2022-11-28T00:00:00"/>
    <s v="2022-23"/>
    <x v="3"/>
    <n v="201"/>
    <n v="5"/>
    <n v="9215"/>
    <x v="3"/>
  </r>
  <r>
    <n v="1006"/>
    <n v="58000100"/>
    <s v="10061L35"/>
    <s v="C15U1CP10"/>
    <s v="PUNCHING TOOL 12W INV BULB D"/>
    <n v="4902102019"/>
    <d v="2022-11-28T00:00:00"/>
    <s v="2022-23"/>
    <x v="2"/>
    <n v="201"/>
    <n v="3"/>
    <n v="305000"/>
    <x v="2"/>
  </r>
  <r>
    <n v="1006"/>
    <n v="58000100"/>
    <s v="10061P37"/>
    <s v="E00109Q10"/>
    <s v="AC DRIVE 1HP 220V AC"/>
    <n v="4902102080"/>
    <d v="2022-11-28T00:00:00"/>
    <s v="2022-23"/>
    <x v="3"/>
    <n v="201"/>
    <n v="2"/>
    <n v="13054"/>
    <x v="3"/>
  </r>
  <r>
    <n v="1006"/>
    <n v="58000100"/>
    <s v="10061P37"/>
    <s v="E02Z0QB10"/>
    <s v="MCB 100AMP 1 POLE D"/>
    <n v="4902102080"/>
    <d v="2022-11-28T00:00:00"/>
    <s v="2022-23"/>
    <x v="3"/>
    <n v="201"/>
    <n v="15"/>
    <n v="19441.18"/>
    <x v="3"/>
  </r>
  <r>
    <n v="1006"/>
    <n v="58000100"/>
    <s v="10061P37"/>
    <s v="E02Z26E10"/>
    <s v="MCB 32AMP 2 POLE"/>
    <n v="4902102080"/>
    <d v="2022-11-28T00:00:00"/>
    <s v="2022-23"/>
    <x v="3"/>
    <n v="201"/>
    <n v="5"/>
    <n v="2240"/>
    <x v="3"/>
  </r>
  <r>
    <n v="1006"/>
    <n v="58000100"/>
    <s v="10061P37"/>
    <s v="E02Z26F10"/>
    <s v="MCB 32AMP 3 POLE"/>
    <n v="4902102080"/>
    <d v="2022-11-28T00:00:00"/>
    <s v="2022-23"/>
    <x v="3"/>
    <n v="201"/>
    <n v="3"/>
    <n v="2166.48"/>
    <x v="3"/>
  </r>
  <r>
    <n v="1006"/>
    <n v="58000100"/>
    <s v="10061P37"/>
    <s v="E02Z45U10"/>
    <s v="MCB 63AMP 1 POLE"/>
    <n v="4902102080"/>
    <d v="2022-11-28T00:00:00"/>
    <s v="2022-23"/>
    <x v="3"/>
    <n v="201"/>
    <n v="12"/>
    <n v="3459.03"/>
    <x v="3"/>
  </r>
  <r>
    <n v="1006"/>
    <n v="58000100"/>
    <s v="10061P37"/>
    <s v="E02Z45X10"/>
    <s v="MCB 63AMP 4 POLE"/>
    <n v="4902102080"/>
    <d v="2022-11-28T00:00:00"/>
    <s v="2022-23"/>
    <x v="3"/>
    <n v="201"/>
    <n v="2"/>
    <n v="2875.04"/>
    <x v="3"/>
  </r>
  <r>
    <n v="1006"/>
    <n v="58000100"/>
    <s v="10061P37"/>
    <s v="E02Z80H10"/>
    <s v="MCB BOX 12 WAY 1 POLE"/>
    <n v="4902102080"/>
    <d v="2022-11-28T00:00:00"/>
    <s v="2022-23"/>
    <x v="3"/>
    <n v="201"/>
    <n v="2"/>
    <n v="3272.82"/>
    <x v="3"/>
  </r>
  <r>
    <n v="1006"/>
    <n v="58000100"/>
    <s v="10061P37"/>
    <s v="E02Z90610"/>
    <s v="MCB 10AMP 1 POLE"/>
    <n v="4902102080"/>
    <d v="2022-11-28T00:00:00"/>
    <s v="2022-23"/>
    <x v="3"/>
    <n v="201"/>
    <n v="300"/>
    <n v="41868"/>
    <x v="3"/>
  </r>
  <r>
    <n v="1006"/>
    <n v="58000100"/>
    <s v="10061P37"/>
    <s v="E03A10K10"/>
    <s v="MCB BOX 2 POLE"/>
    <n v="4902102080"/>
    <d v="2022-11-28T00:00:00"/>
    <s v="2022-23"/>
    <x v="3"/>
    <n v="201"/>
    <n v="5"/>
    <n v="799.7"/>
    <x v="3"/>
  </r>
  <r>
    <n v="1006"/>
    <n v="58000100"/>
    <s v="10061P37"/>
    <s v="E03A31C10"/>
    <s v="MCB BOX 4 POLE"/>
    <n v="4902102080"/>
    <d v="2022-11-28T00:00:00"/>
    <s v="2022-23"/>
    <x v="3"/>
    <n v="201"/>
    <n v="5"/>
    <n v="935.5"/>
    <x v="3"/>
  </r>
  <r>
    <n v="1006"/>
    <n v="58000100"/>
    <s v="10061P37"/>
    <s v="E03F17M10"/>
    <s v="MCCB 250 AMP"/>
    <n v="4902102080"/>
    <d v="2022-11-28T00:00:00"/>
    <s v="2022-23"/>
    <x v="3"/>
    <n v="201"/>
    <n v="1"/>
    <n v="9204.06"/>
    <x v="3"/>
  </r>
  <r>
    <n v="1006"/>
    <n v="58000100"/>
    <s v="10061P37"/>
    <s v="E03F22Y10"/>
    <s v="MCCB 3 POLE 125AMP"/>
    <n v="4902102080"/>
    <d v="2022-11-28T00:00:00"/>
    <s v="2022-23"/>
    <x v="3"/>
    <n v="201"/>
    <n v="1"/>
    <n v="5346.68"/>
    <x v="3"/>
  </r>
  <r>
    <n v="1006"/>
    <n v="58000100"/>
    <s v="10061L35"/>
    <s v="E1720I610"/>
    <s v="CABLE COPPER 2 CORE 1.5MM"/>
    <n v="4902102019"/>
    <d v="2022-11-28T00:00:00"/>
    <s v="2022-23"/>
    <x v="2"/>
    <n v="201"/>
    <n v="100"/>
    <n v="3541"/>
    <x v="2"/>
  </r>
  <r>
    <n v="1006"/>
    <n v="58000100"/>
    <s v="10061P37"/>
    <s v="E1720J210"/>
    <s v="CABLE COPPER 3 CORE 2.5MM FLEXIBLE"/>
    <n v="4902102080"/>
    <d v="2022-11-28T00:00:00"/>
    <s v="2022-23"/>
    <x v="3"/>
    <n v="201"/>
    <n v="200"/>
    <n v="14844.88"/>
    <x v="3"/>
  </r>
  <r>
    <n v="1006"/>
    <n v="58000100"/>
    <s v="10061P37"/>
    <s v="E1720J610"/>
    <s v="CABLE COPPER 4 CORE 10MM MULTI STRAND"/>
    <n v="4902102080"/>
    <d v="2022-11-28T00:00:00"/>
    <s v="2022-23"/>
    <x v="3"/>
    <n v="201"/>
    <n v="200"/>
    <n v="62686.879999999997"/>
    <x v="3"/>
  </r>
  <r>
    <n v="1006"/>
    <n v="58000100"/>
    <s v="10061L35"/>
    <s v="E1720J710"/>
    <s v="CABLE COPPER 4 CORE 2.5MM MULTI STRAND"/>
    <n v="4902102019"/>
    <d v="2022-11-28T00:00:00"/>
    <s v="2022-23"/>
    <x v="2"/>
    <n v="201"/>
    <n v="100"/>
    <n v="9467.08"/>
    <x v="2"/>
  </r>
  <r>
    <n v="1006"/>
    <n v="58000100"/>
    <s v="10061P37"/>
    <s v="E1720J710"/>
    <s v="CABLE COPPER 4 CORE 2.5MM MULTI STRAND"/>
    <n v="4902102080"/>
    <d v="2022-11-28T00:00:00"/>
    <s v="2022-23"/>
    <x v="3"/>
    <n v="201"/>
    <n v="100"/>
    <n v="9467.08"/>
    <x v="3"/>
  </r>
  <r>
    <n v="1006"/>
    <n v="58000100"/>
    <s v="10061P37"/>
    <s v="E1720J810"/>
    <s v="CABLE COPPER 4 CORE 4MM MULTI STRAND"/>
    <n v="4902102080"/>
    <d v="2022-11-28T00:00:00"/>
    <s v="2022-23"/>
    <x v="3"/>
    <n v="201"/>
    <n v="100"/>
    <n v="13571"/>
    <x v="3"/>
  </r>
  <r>
    <n v="1006"/>
    <n v="58000100"/>
    <s v="10061P37"/>
    <s v="E1720J910"/>
    <s v="CABLE COPPER 4 CORE 6MM MULTI STRAND"/>
    <n v="4902102080"/>
    <d v="2022-11-28T00:00:00"/>
    <s v="2022-23"/>
    <x v="3"/>
    <n v="201"/>
    <n v="100"/>
    <n v="20832"/>
    <x v="3"/>
  </r>
  <r>
    <n v="1006"/>
    <n v="58000100"/>
    <s v="10061P37"/>
    <s v="E1720L410"/>
    <s v="CABLE COPPER FLEXIBLE 1 CORE 4 MM"/>
    <n v="4902102080"/>
    <d v="2022-11-28T00:00:00"/>
    <s v="2022-23"/>
    <x v="3"/>
    <n v="201"/>
    <n v="90"/>
    <n v="2880"/>
    <x v="3"/>
  </r>
  <r>
    <n v="1006"/>
    <n v="58000100"/>
    <s v="10061P37"/>
    <s v="E25B03G10"/>
    <s v="SOCKET 15 AMP"/>
    <n v="4902102080"/>
    <d v="2022-11-28T00:00:00"/>
    <s v="2022-23"/>
    <x v="3"/>
    <n v="201"/>
    <n v="25"/>
    <n v="1206.48"/>
    <x v="3"/>
  </r>
  <r>
    <n v="1006"/>
    <n v="58000100"/>
    <s v="10061P37"/>
    <s v="E30258Q10"/>
    <s v="CONTACTOR A63"/>
    <n v="4902102080"/>
    <d v="2022-11-28T00:00:00"/>
    <s v="2022-23"/>
    <x v="3"/>
    <n v="201"/>
    <n v="2"/>
    <n v="10038"/>
    <x v="3"/>
  </r>
  <r>
    <n v="1006"/>
    <n v="58000100"/>
    <s v="10061L35"/>
    <s v="E32W4C210"/>
    <s v="PVC TEE 2&quot;"/>
    <n v="4902102019"/>
    <d v="2022-11-28T00:00:00"/>
    <s v="2022-23"/>
    <x v="2"/>
    <n v="201"/>
    <n v="10"/>
    <n v="380"/>
    <x v="2"/>
  </r>
  <r>
    <n v="1006"/>
    <n v="58000100"/>
    <s v="10061P37"/>
    <s v="E36C00010"/>
    <s v="TRANSFORMER"/>
    <n v="4902102080"/>
    <d v="2022-11-28T00:00:00"/>
    <s v="2022-23"/>
    <x v="3"/>
    <n v="201"/>
    <n v="2"/>
    <n v="29000"/>
    <x v="3"/>
  </r>
  <r>
    <n v="1006"/>
    <n v="58000100"/>
    <s v="10061P37"/>
    <s v="E40402Y10"/>
    <s v="DOL STARTER 1-4AMP"/>
    <n v="4902102080"/>
    <d v="2022-11-28T00:00:00"/>
    <s v="2022-23"/>
    <x v="3"/>
    <n v="201"/>
    <n v="2"/>
    <n v="2923.63"/>
    <x v="3"/>
  </r>
  <r>
    <n v="1006"/>
    <n v="58000100"/>
    <s v="10061P37"/>
    <s v="E43W1X910"/>
    <s v="WIRE SINGLE CORE 1MM"/>
    <n v="4902102080"/>
    <d v="2022-11-28T00:00:00"/>
    <s v="2022-23"/>
    <x v="3"/>
    <n v="201"/>
    <n v="1170"/>
    <n v="10237.5"/>
    <x v="3"/>
  </r>
  <r>
    <n v="1006"/>
    <n v="58000100"/>
    <s v="10061P37"/>
    <s v="E81M1LW10"/>
    <s v="CABLE FLEXIBLE 1 CORE 10 MM D"/>
    <n v="4902102080"/>
    <d v="2022-11-28T00:00:00"/>
    <s v="2022-23"/>
    <x v="3"/>
    <n v="201"/>
    <n v="100"/>
    <n v="8400"/>
    <x v="3"/>
  </r>
  <r>
    <n v="1006"/>
    <n v="58000100"/>
    <s v="10061L35"/>
    <s v="E86D1UI10"/>
    <s v="ALM GEAR BOX WITH 1 HP MOTOR RATIO-100 D"/>
    <n v="4902102019"/>
    <d v="2022-11-28T00:00:00"/>
    <s v="2022-23"/>
    <x v="2"/>
    <n v="201"/>
    <n v="1"/>
    <n v="12664.74"/>
    <x v="2"/>
  </r>
  <r>
    <n v="1006"/>
    <n v="58000100"/>
    <s v="10061L35"/>
    <s v="E86D1UK10"/>
    <s v="ALM GEAR BOX WITH 0.5 HP MOTOR RATIO-100"/>
    <n v="4902102019"/>
    <d v="2022-11-28T00:00:00"/>
    <s v="2022-23"/>
    <x v="2"/>
    <n v="201"/>
    <n v="2"/>
    <n v="20277.54"/>
    <x v="2"/>
  </r>
  <r>
    <n v="1006"/>
    <n v="58000100"/>
    <s v="10061P37"/>
    <s v="H0301IR10"/>
    <s v="AIR REGULATOR AR30-02BG1-B D"/>
    <n v="4902102080"/>
    <d v="2022-11-28T00:00:00"/>
    <s v="2022-23"/>
    <x v="3"/>
    <n v="201"/>
    <n v="1"/>
    <n v="1457.25"/>
    <x v="3"/>
  </r>
  <r>
    <n v="1006"/>
    <n v="58000100"/>
    <s v="10061P37"/>
    <s v="H0367A210"/>
    <s v="ALLEN BOLT 6X20MM"/>
    <n v="4902102080"/>
    <d v="2022-11-28T00:00:00"/>
    <s v="2022-23"/>
    <x v="3"/>
    <n v="201"/>
    <n v="500"/>
    <n v="1456.24"/>
    <x v="3"/>
  </r>
  <r>
    <n v="1006"/>
    <n v="58000100"/>
    <s v="10061P37"/>
    <s v="H0367E110"/>
    <s v="ALLEN BOLT 6X16MM D"/>
    <n v="4902102080"/>
    <d v="2022-11-28T00:00:00"/>
    <s v="2022-23"/>
    <x v="3"/>
    <n v="201"/>
    <n v="500"/>
    <n v="1456.24"/>
    <x v="3"/>
  </r>
  <r>
    <n v="1006"/>
    <n v="58000100"/>
    <s v="10061L35"/>
    <s v="H05E0UF10"/>
    <s v="MCPCB SCREEN FRAME 28X22 INCH D"/>
    <n v="4902102019"/>
    <d v="2022-11-28T00:00:00"/>
    <s v="2022-23"/>
    <x v="2"/>
    <n v="201"/>
    <n v="10"/>
    <n v="56666.67"/>
    <x v="2"/>
  </r>
  <r>
    <n v="1006"/>
    <n v="58000100"/>
    <s v="10061L35"/>
    <s v="H05E0UG10"/>
    <s v="MCPCB SCREEN FRAME 30X36 INCH D"/>
    <n v="4902102019"/>
    <d v="2022-11-28T00:00:00"/>
    <s v="2022-23"/>
    <x v="2"/>
    <n v="201"/>
    <n v="5"/>
    <n v="38100"/>
    <x v="2"/>
  </r>
  <r>
    <n v="1006"/>
    <n v="58000100"/>
    <s v="10061L35"/>
    <s v="H05E0UH10"/>
    <s v="MCPCB SCREEN FRAME 27X30 INCH D"/>
    <n v="4902102019"/>
    <d v="2022-11-28T00:00:00"/>
    <s v="2022-23"/>
    <x v="2"/>
    <n v="201"/>
    <n v="10"/>
    <n v="67000"/>
    <x v="2"/>
  </r>
  <r>
    <n v="1006"/>
    <n v="58000100"/>
    <s v="10061L35"/>
    <s v="H05E1BZ10"/>
    <s v="MCPCB FRAME SCREEN 66X24 INCH D"/>
    <n v="4902102019"/>
    <d v="2022-11-28T00:00:00"/>
    <s v="2022-23"/>
    <x v="2"/>
    <n v="201"/>
    <n v="6"/>
    <n v="52927.5"/>
    <x v="2"/>
  </r>
  <r>
    <n v="1006"/>
    <n v="58000100"/>
    <s v="10061P37"/>
    <s v="H11N1P810"/>
    <s v="PIPE PU 10x8"/>
    <n v="4902102080"/>
    <d v="2022-11-28T00:00:00"/>
    <s v="2022-23"/>
    <x v="3"/>
    <n v="201"/>
    <n v="100"/>
    <n v="9900.61"/>
    <x v="3"/>
  </r>
  <r>
    <n v="1006"/>
    <n v="58000100"/>
    <s v="10061P37"/>
    <s v="H11N1Q110"/>
    <s v="PIPE PU 6x4MM"/>
    <n v="4902102080"/>
    <d v="2022-11-28T00:00:00"/>
    <s v="2022-23"/>
    <x v="3"/>
    <n v="201"/>
    <n v="50"/>
    <n v="1760.47"/>
    <x v="3"/>
  </r>
  <r>
    <n v="1006"/>
    <n v="58000100"/>
    <s v="10061P37"/>
    <s v="H11N1V110"/>
    <s v="PIPE MS RECTENGULAR"/>
    <n v="4902102080"/>
    <d v="2022-11-28T00:00:00"/>
    <s v="2022-23"/>
    <x v="3"/>
    <n v="201"/>
    <n v="100"/>
    <n v="30085.26"/>
    <x v="3"/>
  </r>
  <r>
    <n v="1006"/>
    <n v="58000100"/>
    <s v="10061P37"/>
    <s v="H1325T110"/>
    <s v="CSK ALLEN HEAD BOLT M 6*30"/>
    <n v="4902102080"/>
    <d v="2022-11-28T00:00:00"/>
    <s v="2022-23"/>
    <x v="3"/>
    <n v="201"/>
    <n v="200"/>
    <n v="1085.94"/>
    <x v="3"/>
  </r>
  <r>
    <n v="1006"/>
    <n v="58000100"/>
    <s v="10061P37"/>
    <s v="H1325Y610"/>
    <s v="BOLT ALLEN CSK M5X15 D"/>
    <n v="4902102080"/>
    <d v="2022-11-28T00:00:00"/>
    <s v="2022-23"/>
    <x v="3"/>
    <n v="201"/>
    <n v="500"/>
    <n v="1664.27"/>
    <x v="3"/>
  </r>
  <r>
    <n v="1006"/>
    <n v="58000100"/>
    <s v="10061P37"/>
    <s v="H18V0H310"/>
    <s v="ROD COPPER"/>
    <n v="4902102080"/>
    <d v="2022-11-28T00:00:00"/>
    <s v="2022-23"/>
    <x v="3"/>
    <n v="201"/>
    <n v="11"/>
    <n v="11572.65"/>
    <x v="3"/>
  </r>
  <r>
    <n v="1006"/>
    <n v="58000100"/>
    <s v="10061P37"/>
    <s v="H18V0V110"/>
    <s v="ROD HEX BRASS"/>
    <n v="4902102080"/>
    <d v="2022-11-28T00:00:00"/>
    <s v="2022-23"/>
    <x v="3"/>
    <n v="201"/>
    <n v="25"/>
    <n v="15754.73"/>
    <x v="3"/>
  </r>
  <r>
    <n v="1006"/>
    <n v="58000100"/>
    <s v="10061P37"/>
    <s v="H23E0UY10"/>
    <s v="SHEET CLOTH BACKLITE 4X8X8MM D"/>
    <n v="4902102080"/>
    <d v="2022-11-28T00:00:00"/>
    <s v="2022-23"/>
    <x v="3"/>
    <n v="201"/>
    <n v="1"/>
    <n v="13815.33"/>
    <x v="3"/>
  </r>
  <r>
    <n v="1006"/>
    <n v="58000100"/>
    <s v="10061L35"/>
    <s v="H63A10U10"/>
    <s v="PIPE PVC 2&quot; D"/>
    <n v="4902102019"/>
    <d v="2022-11-28T00:00:00"/>
    <s v="2022-23"/>
    <x v="2"/>
    <n v="201"/>
    <n v="30"/>
    <n v="4500"/>
    <x v="2"/>
  </r>
  <r>
    <n v="1006"/>
    <n v="58000100"/>
    <s v="10061L35"/>
    <s v="H67Z0PM10"/>
    <s v="SMT BATTEN PCB TROLLEY WITH ESD D"/>
    <n v="4902102019"/>
    <d v="2022-11-28T00:00:00"/>
    <s v="2022-23"/>
    <x v="2"/>
    <n v="201"/>
    <n v="5"/>
    <n v="204623.62"/>
    <x v="2"/>
  </r>
  <r>
    <n v="1006"/>
    <n v="58000100"/>
    <s v="10061P37"/>
    <s v="H80W0VF10"/>
    <s v="APPOXI SHEET 4X4X5MM D"/>
    <n v="4902102080"/>
    <d v="2022-11-28T00:00:00"/>
    <s v="2022-23"/>
    <x v="3"/>
    <n v="201"/>
    <n v="2"/>
    <n v="7700"/>
    <x v="3"/>
  </r>
  <r>
    <n v="1006"/>
    <n v="58000100"/>
    <s v="10061L35"/>
    <s v="S05E1GS10"/>
    <s v="MCPCB CNC SPINDLE WATER COOLED D"/>
    <n v="4902102019"/>
    <d v="2022-11-28T00:00:00"/>
    <s v="2022-23"/>
    <x v="2"/>
    <n v="201"/>
    <n v="1"/>
    <n v="149275"/>
    <x v="2"/>
  </r>
  <r>
    <n v="1006"/>
    <n v="58000100"/>
    <s v="10061P37"/>
    <s v="S23E4N510"/>
    <s v="SHEET NYLON 8X4 Ft. D"/>
    <n v="4902102080"/>
    <d v="2022-11-28T00:00:00"/>
    <s v="2022-23"/>
    <x v="3"/>
    <n v="201"/>
    <n v="2"/>
    <n v="19019.560000000001"/>
    <x v="3"/>
  </r>
  <r>
    <n v="1006"/>
    <n v="58000100"/>
    <s v="10061P37"/>
    <s v="S27I00010"/>
    <s v="SPRING"/>
    <n v="4902102080"/>
    <d v="2022-11-28T00:00:00"/>
    <s v="2022-23"/>
    <x v="3"/>
    <n v="201"/>
    <n v="1500"/>
    <n v="10500"/>
    <x v="3"/>
  </r>
  <r>
    <n v="1006"/>
    <n v="58000100"/>
    <s v="10061P37"/>
    <s v="S3190MC10"/>
    <s v="CONVEYOR GEARED MOTOR D"/>
    <n v="4902102080"/>
    <d v="2022-11-28T00:00:00"/>
    <s v="2022-23"/>
    <x v="3"/>
    <n v="201"/>
    <n v="1"/>
    <n v="20000"/>
    <x v="3"/>
  </r>
  <r>
    <n v="1006"/>
    <n v="58000100"/>
    <s v="10061P37"/>
    <s v="S8140E410"/>
    <s v="HOLDER FOR B22"/>
    <n v="4902102080"/>
    <d v="2022-11-28T00:00:00"/>
    <s v="2022-23"/>
    <x v="3"/>
    <n v="201"/>
    <n v="1000"/>
    <n v="87270.88"/>
    <x v="3"/>
  </r>
  <r>
    <n v="1006"/>
    <n v="58000100"/>
    <s v="10061P37"/>
    <s v="S83T00010"/>
    <s v="NG SWITCH D"/>
    <n v="4902102080"/>
    <d v="2022-11-28T00:00:00"/>
    <s v="2022-23"/>
    <x v="3"/>
    <n v="201"/>
    <n v="1200"/>
    <n v="34800"/>
    <x v="3"/>
  </r>
  <r>
    <n v="1006"/>
    <n v="58000100"/>
    <s v="10061P37"/>
    <s v="E1664X310"/>
    <s v="BUS BAR SMALL D"/>
    <n v="4902104527"/>
    <d v="2022-11-29T00:00:00"/>
    <s v="2022-23"/>
    <x v="3"/>
    <n v="201"/>
    <n v="46"/>
    <n v="49800"/>
    <x v="3"/>
  </r>
  <r>
    <n v="1006"/>
    <n v="58000100"/>
    <s v="10061P37"/>
    <s v="E43W1Q510"/>
    <s v="WIRE FLEXIBLE 0.5MM 1 CORE D"/>
    <n v="4902104527"/>
    <d v="2022-11-29T00:00:00"/>
    <s v="2022-23"/>
    <x v="3"/>
    <n v="201"/>
    <n v="1890"/>
    <n v="9760.2000000000007"/>
    <x v="3"/>
  </r>
  <r>
    <n v="1006"/>
    <n v="58000100"/>
    <s v="10061P37"/>
    <s v="S27I00010"/>
    <s v="SPRING"/>
    <n v="4902104527"/>
    <d v="2022-11-29T00:00:00"/>
    <s v="2022-23"/>
    <x v="3"/>
    <n v="201"/>
    <n v="2500"/>
    <n v="17500"/>
    <x v="3"/>
  </r>
  <r>
    <n v="1006"/>
    <n v="58000100"/>
    <s v="10061L37"/>
    <s v="A1304M910"/>
    <s v="BOARD WHITE PLAIN"/>
    <n v="4902205573"/>
    <d v="2023-03-20T00:00:00"/>
    <s v="2022-23"/>
    <x v="4"/>
    <n v="201"/>
    <n v="2"/>
    <n v="9600"/>
    <x v="4"/>
  </r>
  <r>
    <n v="1006"/>
    <n v="58000100"/>
    <s v="10061L37"/>
    <s v="A30V06E10"/>
    <s v="SWITCH 16AMP D"/>
    <n v="4902205567"/>
    <d v="2023-03-20T00:00:00"/>
    <s v="2022-23"/>
    <x v="4"/>
    <n v="201"/>
    <n v="22"/>
    <n v="1075.3900000000001"/>
    <x v="4"/>
  </r>
  <r>
    <n v="1006"/>
    <n v="58000100"/>
    <s v="10061L37"/>
    <s v="A43C0H310"/>
    <s v="WHEEL FOR TROLLY"/>
    <n v="4902205567"/>
    <d v="2023-03-20T00:00:00"/>
    <s v="2022-23"/>
    <x v="4"/>
    <n v="201"/>
    <n v="12"/>
    <n v="9720"/>
    <x v="4"/>
  </r>
  <r>
    <n v="1006"/>
    <n v="58000100"/>
    <s v="10061L37"/>
    <s v="A50S4I810"/>
    <s v="WHEEL FOR TROLLEY RUBBERISED REVOLVING D"/>
    <n v="4902205567"/>
    <d v="2023-03-20T00:00:00"/>
    <s v="2022-23"/>
    <x v="4"/>
    <n v="201"/>
    <n v="50"/>
    <n v="9000"/>
    <x v="4"/>
  </r>
  <r>
    <n v="1006"/>
    <n v="58000100"/>
    <s v="10061L37"/>
    <s v="A52F5Z910"/>
    <s v="PLYBOARD 8X4FTX12MM D"/>
    <n v="4902205567"/>
    <d v="2023-03-20T00:00:00"/>
    <s v="2022-23"/>
    <x v="4"/>
    <n v="201"/>
    <n v="10"/>
    <n v="13820"/>
    <x v="4"/>
  </r>
  <r>
    <n v="1006"/>
    <n v="58000100"/>
    <s v="10061L37"/>
    <s v="A52F6A010"/>
    <s v="PLYBOARD 8X4FTX6MM D"/>
    <n v="4902205567"/>
    <d v="2023-03-20T00:00:00"/>
    <s v="2022-23"/>
    <x v="4"/>
    <n v="201"/>
    <n v="28"/>
    <n v="21885.81"/>
    <x v="4"/>
  </r>
  <r>
    <n v="1006"/>
    <n v="58000100"/>
    <s v="10061L37"/>
    <s v="A52F6A110"/>
    <s v="PLYBOARD 8X4FTX19MM D"/>
    <n v="4902205567"/>
    <d v="2023-03-20T00:00:00"/>
    <s v="2022-23"/>
    <x v="4"/>
    <n v="201"/>
    <n v="10"/>
    <n v="18430"/>
    <x v="4"/>
  </r>
  <r>
    <n v="1006"/>
    <n v="58000100"/>
    <s v="10061L37"/>
    <s v="A6591A810"/>
    <s v="GAS R22"/>
    <n v="4902205567"/>
    <d v="2023-03-20T00:00:00"/>
    <s v="2022-23"/>
    <x v="4"/>
    <n v="201"/>
    <n v="10"/>
    <n v="8250"/>
    <x v="4"/>
  </r>
  <r>
    <n v="1006"/>
    <n v="58000100"/>
    <s v="10061L37"/>
    <s v="C45842C10"/>
    <s v="EMERY CLOTH 60 GR"/>
    <n v="4902205567"/>
    <d v="2023-03-20T00:00:00"/>
    <s v="2022-23"/>
    <x v="4"/>
    <n v="201"/>
    <n v="20"/>
    <n v="243.05"/>
    <x v="4"/>
  </r>
  <r>
    <n v="1006"/>
    <n v="58000100"/>
    <s v="10061L37"/>
    <s v="C90A1ZE10"/>
    <s v="HYDRAULIC OIL NO.46 D"/>
    <n v="4902205567"/>
    <d v="2023-03-20T00:00:00"/>
    <s v="2022-23"/>
    <x v="4"/>
    <n v="201"/>
    <n v="1890"/>
    <n v="241505.11"/>
    <x v="4"/>
  </r>
  <r>
    <n v="1006"/>
    <n v="58000100"/>
    <s v="10061L37"/>
    <s v="C90A1ZJ10"/>
    <s v="HYDRAULIC OIL NO.32 D"/>
    <n v="4902205567"/>
    <d v="2023-03-20T00:00:00"/>
    <s v="2022-23"/>
    <x v="4"/>
    <n v="201"/>
    <n v="20"/>
    <n v="3600"/>
    <x v="4"/>
  </r>
  <r>
    <n v="1006"/>
    <n v="58000100"/>
    <s v="10061L37"/>
    <s v="C90B1ZF10"/>
    <s v="HEAT TRANSFER OIL NO.320 D"/>
    <n v="4902205567"/>
    <d v="2023-03-20T00:00:00"/>
    <s v="2022-23"/>
    <x v="4"/>
    <n v="201"/>
    <n v="210"/>
    <n v="37800"/>
    <x v="4"/>
  </r>
  <r>
    <n v="1006"/>
    <n v="58000100"/>
    <s v="10061L37"/>
    <s v="C90C1ZG10"/>
    <s v="GEAR OIL NO 150 D"/>
    <n v="4902205567"/>
    <d v="2023-03-20T00:00:00"/>
    <s v="2022-23"/>
    <x v="4"/>
    <n v="201"/>
    <n v="60"/>
    <n v="14400"/>
    <x v="4"/>
  </r>
  <r>
    <n v="1006"/>
    <n v="58000100"/>
    <s v="10061L37"/>
    <s v="C90D1ZH10"/>
    <s v="MACHINE OIL NO. 100 D"/>
    <n v="4902205567"/>
    <d v="2023-03-20T00:00:00"/>
    <s v="2022-23"/>
    <x v="4"/>
    <n v="201"/>
    <n v="5"/>
    <n v="760.15"/>
    <x v="4"/>
  </r>
  <r>
    <n v="1006"/>
    <n v="58000100"/>
    <s v="10061L37"/>
    <s v="C90D1ZI10"/>
    <s v="MACHINE OIL NO. 68 D"/>
    <n v="4902205567"/>
    <d v="2023-03-20T00:00:00"/>
    <s v="2022-23"/>
    <x v="4"/>
    <n v="201"/>
    <n v="2"/>
    <n v="387.94"/>
    <x v="4"/>
  </r>
  <r>
    <n v="1006"/>
    <n v="58000100"/>
    <s v="10061L37"/>
    <s v="C90E1ZJ10"/>
    <s v="TURBINE OIL NO.32 D"/>
    <n v="4902205567"/>
    <d v="2023-03-20T00:00:00"/>
    <s v="2022-23"/>
    <x v="4"/>
    <n v="201"/>
    <n v="1"/>
    <n v="241.15"/>
    <x v="4"/>
  </r>
  <r>
    <n v="1006"/>
    <n v="58000100"/>
    <s v="10061L37"/>
    <s v="C90F1ZK10"/>
    <s v="MOBIL OIL ATF 220 D"/>
    <n v="4902205567"/>
    <d v="2023-03-20T00:00:00"/>
    <s v="2022-23"/>
    <x v="4"/>
    <n v="201"/>
    <n v="30"/>
    <n v="10379.959999999999"/>
    <x v="4"/>
  </r>
  <r>
    <n v="1006"/>
    <n v="58000100"/>
    <s v="10061L37"/>
    <s v="C90G00010"/>
    <s v="CUTTING OIL D"/>
    <n v="4902205572"/>
    <d v="2023-03-20T00:00:00"/>
    <s v="2022-23"/>
    <x v="5"/>
    <n v="201"/>
    <n v="180"/>
    <n v="40787.879999999997"/>
    <x v="5"/>
  </r>
  <r>
    <n v="1006"/>
    <n v="58000100"/>
    <s v="10061L37"/>
    <s v="C90H1ZM10"/>
    <s v="LITHIUM BASE GREASE 00 D"/>
    <n v="4902205572"/>
    <d v="2023-03-20T00:00:00"/>
    <s v="2022-23"/>
    <x v="5"/>
    <n v="201"/>
    <n v="20"/>
    <n v="7000"/>
    <x v="5"/>
  </r>
  <r>
    <n v="1006"/>
    <n v="58000100"/>
    <s v="10061L37"/>
    <s v="E02Z45U10"/>
    <s v="MCB 63AMP 1 POLE"/>
    <n v="4902205567"/>
    <d v="2023-03-20T00:00:00"/>
    <s v="2022-23"/>
    <x v="4"/>
    <n v="201"/>
    <n v="9"/>
    <n v="2597.14"/>
    <x v="4"/>
  </r>
  <r>
    <n v="1006"/>
    <n v="58000100"/>
    <s v="10061L37"/>
    <s v="E02Z45X10"/>
    <s v="MCB 63AMP 4 POLE"/>
    <n v="4902205567"/>
    <d v="2023-03-20T00:00:00"/>
    <s v="2022-23"/>
    <x v="4"/>
    <n v="201"/>
    <n v="4"/>
    <n v="5751.37"/>
    <x v="4"/>
  </r>
  <r>
    <n v="1006"/>
    <n v="58000100"/>
    <s v="10061L37"/>
    <s v="E03F05V10"/>
    <s v="MCCB 160AMP"/>
    <n v="4902205567"/>
    <d v="2023-03-20T00:00:00"/>
    <s v="2022-23"/>
    <x v="4"/>
    <n v="201"/>
    <n v="1"/>
    <n v="6479.99"/>
    <x v="4"/>
  </r>
  <r>
    <n v="1006"/>
    <n v="58000100"/>
    <s v="10061L37"/>
    <s v="E03F17M10"/>
    <s v="MCCB 250 AMP"/>
    <n v="4902205567"/>
    <d v="2023-03-20T00:00:00"/>
    <s v="2022-23"/>
    <x v="4"/>
    <n v="201"/>
    <n v="2"/>
    <n v="19198.330000000002"/>
    <x v="4"/>
  </r>
  <r>
    <n v="1006"/>
    <n v="58000100"/>
    <s v="10061L37"/>
    <s v="E04U2I910"/>
    <s v="MOTOR WATER PUMP 1HP 3 PHASE"/>
    <n v="4902205567"/>
    <d v="2023-03-20T00:00:00"/>
    <s v="2022-23"/>
    <x v="4"/>
    <n v="201"/>
    <n v="1"/>
    <n v="7646.6"/>
    <x v="4"/>
  </r>
  <r>
    <n v="1006"/>
    <n v="58000100"/>
    <s v="10061L37"/>
    <s v="E15R2H910"/>
    <s v="PUMP WATER"/>
    <n v="4902205567"/>
    <d v="2023-03-20T00:00:00"/>
    <s v="2022-23"/>
    <x v="4"/>
    <n v="201"/>
    <n v="1"/>
    <n v="33787.33"/>
    <x v="4"/>
  </r>
  <r>
    <n v="1006"/>
    <n v="58000100"/>
    <s v="10061L37"/>
    <s v="E1720L810"/>
    <s v="CABLE COPPER FLEXIBLE 4 CORE 25MM"/>
    <n v="4902205567"/>
    <d v="2023-03-20T00:00:00"/>
    <s v="2022-23"/>
    <x v="4"/>
    <n v="201"/>
    <n v="100"/>
    <n v="85584"/>
    <x v="4"/>
  </r>
  <r>
    <n v="1006"/>
    <n v="58000100"/>
    <s v="10061L37"/>
    <s v="E1727J710"/>
    <s v="CABLE COPPER FLEXIBLE 4 CORE 70MM"/>
    <n v="4902205567"/>
    <d v="2023-03-20T00:00:00"/>
    <s v="2022-23"/>
    <x v="4"/>
    <n v="201"/>
    <n v="100"/>
    <n v="235728"/>
    <x v="4"/>
  </r>
  <r>
    <n v="1006"/>
    <n v="58000100"/>
    <s v="10061L37"/>
    <s v="E17519M10"/>
    <s v="CABLE TRAY 25x50x25MM"/>
    <n v="4902205567"/>
    <d v="2023-03-20T00:00:00"/>
    <s v="2022-23"/>
    <x v="4"/>
    <n v="201"/>
    <n v="20"/>
    <n v="3038.04"/>
    <x v="4"/>
  </r>
  <r>
    <n v="1006"/>
    <n v="58000100"/>
    <s v="10061L37"/>
    <s v="E25B03G10"/>
    <s v="SOCKET 15 AMP"/>
    <n v="4902205567"/>
    <d v="2023-03-20T00:00:00"/>
    <s v="2022-23"/>
    <x v="4"/>
    <n v="201"/>
    <n v="10"/>
    <n v="482.59"/>
    <x v="4"/>
  </r>
  <r>
    <n v="1006"/>
    <n v="58000100"/>
    <s v="10061L37"/>
    <s v="E30218C10"/>
    <s v="CONTACTOR 25AMP"/>
    <n v="4902205567"/>
    <d v="2023-03-20T00:00:00"/>
    <s v="2022-23"/>
    <x v="4"/>
    <n v="201"/>
    <n v="4"/>
    <n v="4482.43"/>
    <x v="4"/>
  </r>
  <r>
    <n v="1006"/>
    <n v="58000100"/>
    <s v="10061L37"/>
    <s v="E30258K10"/>
    <s v="CONTACTOR A40"/>
    <n v="4902205567"/>
    <d v="2023-03-20T00:00:00"/>
    <s v="2022-23"/>
    <x v="4"/>
    <n v="201"/>
    <n v="2"/>
    <n v="7617.77"/>
    <x v="4"/>
  </r>
  <r>
    <n v="1006"/>
    <n v="58000100"/>
    <s v="10061L37"/>
    <s v="E40402Y10"/>
    <s v="DOL STARTER 1-4AMP"/>
    <n v="4902205567"/>
    <d v="2023-03-20T00:00:00"/>
    <s v="2022-23"/>
    <x v="4"/>
    <n v="201"/>
    <n v="4"/>
    <n v="5939.37"/>
    <x v="4"/>
  </r>
  <r>
    <n v="1006"/>
    <n v="58000100"/>
    <s v="10061L37"/>
    <s v="E44000010"/>
    <s v="EARTHING STRIP"/>
    <n v="4902205567"/>
    <d v="2023-03-20T00:00:00"/>
    <s v="2022-23"/>
    <x v="4"/>
    <n v="201"/>
    <n v="70"/>
    <n v="5950"/>
    <x v="4"/>
  </r>
  <r>
    <n v="1006"/>
    <n v="58000100"/>
    <s v="10061L37"/>
    <s v="E63N8Z510"/>
    <s v="WIRE FLEXIBLE 1.5MM 3 CORE D"/>
    <n v="4902205567"/>
    <d v="2023-03-20T00:00:00"/>
    <s v="2022-23"/>
    <x v="4"/>
    <n v="201"/>
    <n v="200"/>
    <n v="9400"/>
    <x v="4"/>
  </r>
  <r>
    <n v="1006"/>
    <n v="58000100"/>
    <s v="10061L37"/>
    <s v="E81M1LW10"/>
    <s v="CABLE FLEXIBLE 1 CORE 10 MM D"/>
    <n v="4902205567"/>
    <d v="2023-03-20T00:00:00"/>
    <s v="2022-23"/>
    <x v="4"/>
    <n v="201"/>
    <n v="65"/>
    <n v="5460"/>
    <x v="4"/>
  </r>
  <r>
    <n v="1006"/>
    <n v="58000100"/>
    <s v="10061L37"/>
    <s v="E85B41R10"/>
    <s v="SINGLE CORE WIRE 6 MM D"/>
    <n v="4902205567"/>
    <d v="2023-03-20T00:00:00"/>
    <s v="2022-23"/>
    <x v="4"/>
    <n v="201"/>
    <n v="90"/>
    <n v="4414.5"/>
    <x v="4"/>
  </r>
  <r>
    <n v="1006"/>
    <n v="58000100"/>
    <s v="10061L37"/>
    <s v="E86D1UI10"/>
    <s v="ALM GEAR BOX WITH 1 HP MOTOR RATIO-100 D"/>
    <n v="4902205567"/>
    <d v="2023-03-20T00:00:00"/>
    <s v="2022-23"/>
    <x v="4"/>
    <n v="201"/>
    <n v="1"/>
    <n v="12664.74"/>
    <x v="4"/>
  </r>
  <r>
    <n v="1006"/>
    <n v="58000100"/>
    <s v="10061L37"/>
    <s v="E86W00010"/>
    <s v="AIR CONDITIONER 2.5 TON OUTDOOR D"/>
    <n v="4902205567"/>
    <d v="2023-03-20T00:00:00"/>
    <s v="2022-23"/>
    <x v="4"/>
    <n v="201"/>
    <n v="2"/>
    <n v="49000"/>
    <x v="4"/>
  </r>
  <r>
    <n v="1006"/>
    <n v="58000100"/>
    <s v="10061L37"/>
    <s v="E86Y00010"/>
    <s v="AIR CONDITIONER COPPER PIPE D"/>
    <n v="4902205567"/>
    <d v="2023-03-20T00:00:00"/>
    <s v="2022-23"/>
    <x v="4"/>
    <n v="201"/>
    <n v="28"/>
    <n v="30800"/>
    <x v="4"/>
  </r>
  <r>
    <n v="1006"/>
    <n v="58000100"/>
    <s v="10061L37"/>
    <s v="E88Z00010"/>
    <s v="GEAR MOTOR CONTROLLER D"/>
    <n v="4902205572"/>
    <d v="2023-03-20T00:00:00"/>
    <s v="2022-23"/>
    <x v="5"/>
    <n v="201"/>
    <n v="2"/>
    <n v="4321.66"/>
    <x v="5"/>
  </r>
  <r>
    <n v="1006"/>
    <n v="58000100"/>
    <s v="10061L37"/>
    <s v="E92Q2CN10"/>
    <s v="THERMOCOUPLE J TYPE L-100MM D-1.5MM D"/>
    <n v="4902205567"/>
    <d v="2023-03-20T00:00:00"/>
    <s v="2022-23"/>
    <x v="4"/>
    <n v="201"/>
    <n v="4"/>
    <n v="2880"/>
    <x v="4"/>
  </r>
  <r>
    <n v="1006"/>
    <n v="58000100"/>
    <s v="10061L37"/>
    <s v="E92Q2CP10"/>
    <s v="THERMOCOUPLE J TYPE L-150MM D-1.5MM D"/>
    <n v="4902205567"/>
    <d v="2023-03-20T00:00:00"/>
    <s v="2022-23"/>
    <x v="4"/>
    <n v="201"/>
    <n v="4"/>
    <n v="2848.88"/>
    <x v="4"/>
  </r>
  <r>
    <n v="1006"/>
    <n v="58000100"/>
    <s v="10061L37"/>
    <s v="E92Q2CP10"/>
    <s v="THERMOCOUPLE J TYPE L-150MM D-1.5MM D"/>
    <n v="4902205567"/>
    <d v="2023-03-20T00:00:00"/>
    <s v="2022-23"/>
    <x v="4"/>
    <n v="201"/>
    <n v="4"/>
    <n v="2848.87"/>
    <x v="4"/>
  </r>
  <r>
    <n v="1006"/>
    <n v="58000100"/>
    <s v="10061L37"/>
    <s v="H0191JW10"/>
    <s v="AIR CONNECTOR KQ2H10-03A FITTING 10*3/8"/>
    <n v="4902205567"/>
    <d v="2023-03-20T00:00:00"/>
    <s v="2022-23"/>
    <x v="4"/>
    <n v="201"/>
    <n v="24"/>
    <n v="1786.55"/>
    <x v="4"/>
  </r>
  <r>
    <n v="1006"/>
    <n v="58000100"/>
    <s v="10061L37"/>
    <s v="H0191JX10"/>
    <s v="AIR CONNECTOR KQ2H10-04A FITTING 10*1/2"/>
    <n v="4902205567"/>
    <d v="2023-03-20T00:00:00"/>
    <s v="2022-23"/>
    <x v="4"/>
    <n v="201"/>
    <n v="30"/>
    <n v="2911.6"/>
    <x v="4"/>
  </r>
  <r>
    <n v="1006"/>
    <n v="58000100"/>
    <s v="10061L37"/>
    <s v="H0191JX10"/>
    <s v="AIR CONNECTOR KQ2H10-04A FITTING 10*1/2"/>
    <n v="4902205570"/>
    <d v="2023-03-20T00:00:00"/>
    <s v="2022-23"/>
    <x v="6"/>
    <n v="201"/>
    <n v="20"/>
    <n v="1941.06"/>
    <x v="6"/>
  </r>
  <r>
    <n v="1006"/>
    <n v="58000100"/>
    <s v="10061L37"/>
    <s v="H0191JZ10"/>
    <s v="AIR CONNECTOR KQ2T10-U04AFITITNG T10*1/2"/>
    <n v="4902205567"/>
    <d v="2023-03-20T00:00:00"/>
    <s v="2022-23"/>
    <x v="4"/>
    <n v="201"/>
    <n v="20"/>
    <n v="3709.8"/>
    <x v="4"/>
  </r>
  <r>
    <n v="1006"/>
    <n v="58000100"/>
    <s v="10061L37"/>
    <s v="H0367A310"/>
    <s v="ALLEN BOLT 8X35MM"/>
    <n v="4902205570"/>
    <d v="2023-03-20T00:00:00"/>
    <s v="2022-23"/>
    <x v="6"/>
    <n v="201"/>
    <n v="200"/>
    <n v="934"/>
    <x v="6"/>
  </r>
  <r>
    <n v="1006"/>
    <n v="58000100"/>
    <s v="10061L37"/>
    <s v="H0367C710"/>
    <s v="ALLEN BOLT 8X50MM D"/>
    <n v="4902205570"/>
    <d v="2023-03-20T00:00:00"/>
    <s v="2022-23"/>
    <x v="6"/>
    <n v="201"/>
    <n v="200"/>
    <n v="1406.29"/>
    <x v="6"/>
  </r>
  <r>
    <n v="1006"/>
    <n v="58000100"/>
    <s v="10061L37"/>
    <s v="H0367E210"/>
    <s v="ALLEN BOLT 6X40MM D"/>
    <n v="4902205570"/>
    <d v="2023-03-20T00:00:00"/>
    <s v="2022-23"/>
    <x v="6"/>
    <n v="201"/>
    <n v="200"/>
    <n v="1021.2"/>
    <x v="6"/>
  </r>
  <r>
    <n v="1006"/>
    <n v="58000100"/>
    <s v="10061L37"/>
    <s v="H0371M210"/>
    <s v="ALLEN KEY SET BALL TYPE"/>
    <n v="4902205570"/>
    <d v="2023-03-20T00:00:00"/>
    <s v="2022-23"/>
    <x v="6"/>
    <n v="201"/>
    <n v="1"/>
    <n v="600.97"/>
    <x v="6"/>
  </r>
  <r>
    <n v="1006"/>
    <n v="58000100"/>
    <s v="10061L37"/>
    <s v="H03724F10"/>
    <s v="ALLEN KEY 3'00MM"/>
    <n v="4902205570"/>
    <d v="2023-03-20T00:00:00"/>
    <s v="2022-23"/>
    <x v="6"/>
    <n v="201"/>
    <n v="10"/>
    <n v="340"/>
    <x v="6"/>
  </r>
  <r>
    <n v="1006"/>
    <n v="58000100"/>
    <s v="10061L37"/>
    <s v="H0531YB10"/>
    <s v="HEX NUT M16X2MM PITCH D"/>
    <n v="4902205570"/>
    <d v="2023-03-20T00:00:00"/>
    <s v="2022-23"/>
    <x v="6"/>
    <n v="201"/>
    <n v="50"/>
    <n v="478.2"/>
    <x v="6"/>
  </r>
  <r>
    <n v="1006"/>
    <n v="58000100"/>
    <s v="10061L37"/>
    <s v="H0531YC10"/>
    <s v="HEX NUT M18X2.5MM PITCH D"/>
    <n v="4902205570"/>
    <d v="2023-03-20T00:00:00"/>
    <s v="2022-23"/>
    <x v="6"/>
    <n v="201"/>
    <n v="50"/>
    <n v="584.46"/>
    <x v="6"/>
  </r>
  <r>
    <n v="1006"/>
    <n v="58000100"/>
    <s v="10061L37"/>
    <s v="H06U0Y610"/>
    <s v="NIPPLE GI 3/4x4&quot;"/>
    <n v="4902205567"/>
    <d v="2023-03-20T00:00:00"/>
    <s v="2022-23"/>
    <x v="4"/>
    <n v="201"/>
    <n v="10"/>
    <n v="190"/>
    <x v="4"/>
  </r>
  <r>
    <n v="1006"/>
    <n v="58000100"/>
    <s v="10061L37"/>
    <s v="H06U0Y710"/>
    <s v="NIPPLE GI 3/4x6&quot;"/>
    <n v="4902205567"/>
    <d v="2023-03-20T00:00:00"/>
    <s v="2022-23"/>
    <x v="4"/>
    <n v="201"/>
    <n v="10"/>
    <n v="230"/>
    <x v="4"/>
  </r>
  <r>
    <n v="1006"/>
    <n v="58000100"/>
    <s v="10061L37"/>
    <s v="H06U4K910"/>
    <s v="NIPPLE GI 3/4X2&quot; D"/>
    <n v="4902205567"/>
    <d v="2023-03-20T00:00:00"/>
    <s v="2022-23"/>
    <x v="4"/>
    <n v="201"/>
    <n v="10"/>
    <n v="105"/>
    <x v="4"/>
  </r>
  <r>
    <n v="1006"/>
    <n v="58000100"/>
    <s v="10061L37"/>
    <s v="H11N1P810"/>
    <s v="PIPE PU 10x8"/>
    <n v="4902205567"/>
    <d v="2023-03-20T00:00:00"/>
    <s v="2022-23"/>
    <x v="4"/>
    <n v="201"/>
    <n v="147"/>
    <n v="14822.53"/>
    <x v="4"/>
  </r>
  <r>
    <n v="1006"/>
    <n v="58000100"/>
    <s v="10061L37"/>
    <s v="H11N1P910"/>
    <s v="PIPE PU 2x4MM"/>
    <n v="4902205567"/>
    <d v="2023-03-20T00:00:00"/>
    <s v="2022-23"/>
    <x v="4"/>
    <n v="201"/>
    <n v="100"/>
    <n v="2008.8"/>
    <x v="4"/>
  </r>
  <r>
    <n v="1006"/>
    <n v="58000100"/>
    <s v="10061L37"/>
    <s v="H11N1Q210"/>
    <s v="PIPE PU 6x8MM"/>
    <n v="4902205567"/>
    <d v="2023-03-20T00:00:00"/>
    <s v="2022-23"/>
    <x v="4"/>
    <n v="201"/>
    <n v="200"/>
    <n v="12295.69"/>
    <x v="4"/>
  </r>
  <r>
    <n v="1006"/>
    <n v="58000100"/>
    <s v="10061L37"/>
    <s v="H11N1V910"/>
    <s v="PIPE MS SQUARE"/>
    <n v="4902205570"/>
    <d v="2023-03-20T00:00:00"/>
    <s v="2022-23"/>
    <x v="6"/>
    <n v="201"/>
    <n v="572"/>
    <n v="140859.35"/>
    <x v="6"/>
  </r>
  <r>
    <n v="1006"/>
    <n v="58000100"/>
    <s v="10061L37"/>
    <s v="H11N1W510"/>
    <s v="PIPE PVC BRAIDED 10MM"/>
    <n v="4902205567"/>
    <d v="2023-03-20T00:00:00"/>
    <s v="2022-23"/>
    <x v="4"/>
    <n v="201"/>
    <n v="100"/>
    <n v="3800"/>
    <x v="4"/>
  </r>
  <r>
    <n v="1006"/>
    <n v="58000100"/>
    <s v="10061L37"/>
    <s v="H11N1W610"/>
    <s v="PIPE PVC BRAIDED 16MM"/>
    <n v="4902205567"/>
    <d v="2023-03-20T00:00:00"/>
    <s v="2022-23"/>
    <x v="4"/>
    <n v="201"/>
    <n v="60"/>
    <n v="4320"/>
    <x v="4"/>
  </r>
  <r>
    <n v="1006"/>
    <n v="58000100"/>
    <s v="10061L37"/>
    <s v="H11N4C010"/>
    <s v="PIPE PVC BRAIDED 12MM D"/>
    <n v="4902205567"/>
    <d v="2023-03-20T00:00:00"/>
    <s v="2022-23"/>
    <x v="4"/>
    <n v="201"/>
    <n v="100"/>
    <n v="5200"/>
    <x v="4"/>
  </r>
  <r>
    <n v="1006"/>
    <n v="58000100"/>
    <s v="10061L37"/>
    <s v="H12J1L210"/>
    <s v="PLATE MS"/>
    <n v="4902205570"/>
    <d v="2023-03-20T00:00:00"/>
    <s v="2022-23"/>
    <x v="6"/>
    <n v="201"/>
    <n v="100"/>
    <n v="6943.4"/>
    <x v="6"/>
  </r>
  <r>
    <n v="1006"/>
    <n v="58000100"/>
    <s v="10061L37"/>
    <s v="H12J95K10"/>
    <s v="PLATE CHUCKED"/>
    <n v="4902205570"/>
    <d v="2023-03-20T00:00:00"/>
    <s v="2022-23"/>
    <x v="6"/>
    <n v="201"/>
    <n v="726"/>
    <n v="56296.27"/>
    <x v="6"/>
  </r>
  <r>
    <n v="1006"/>
    <n v="58000100"/>
    <s v="10061L37"/>
    <s v="H23E1L210"/>
    <s v="SHEET MS"/>
    <n v="4902205570"/>
    <d v="2023-03-20T00:00:00"/>
    <s v="2022-23"/>
    <x v="6"/>
    <n v="201"/>
    <n v="377.6"/>
    <n v="27007.14"/>
    <x v="6"/>
  </r>
  <r>
    <n v="1006"/>
    <n v="58000100"/>
    <s v="10061L37"/>
    <s v="H23E1R410"/>
    <s v="SHEET SS"/>
    <n v="4902205570"/>
    <d v="2023-03-20T00:00:00"/>
    <s v="2022-23"/>
    <x v="6"/>
    <n v="201"/>
    <n v="101"/>
    <n v="33669.17"/>
    <x v="6"/>
  </r>
  <r>
    <n v="1006"/>
    <n v="58000100"/>
    <s v="10061L37"/>
    <s v="H23E60G10"/>
    <s v="SHEET ACRYLIC"/>
    <n v="4902205570"/>
    <d v="2023-03-20T00:00:00"/>
    <s v="2022-23"/>
    <x v="6"/>
    <n v="201"/>
    <n v="320"/>
    <n v="40122.160000000003"/>
    <x v="6"/>
  </r>
  <r>
    <n v="1006"/>
    <n v="58000100"/>
    <s v="10061L37"/>
    <s v="H25B1M310"/>
    <s v="SOCKET SET BOX SPANNER"/>
    <n v="4902205570"/>
    <d v="2023-03-20T00:00:00"/>
    <s v="2022-23"/>
    <x v="6"/>
    <n v="201"/>
    <n v="4"/>
    <n v="5312"/>
    <x v="6"/>
  </r>
  <r>
    <n v="1006"/>
    <n v="58000100"/>
    <s v="10061L37"/>
    <s v="H25X0E610"/>
    <s v="SPANNER DE 10x11"/>
    <n v="4902205567"/>
    <d v="2023-03-20T00:00:00"/>
    <s v="2022-23"/>
    <x v="4"/>
    <n v="201"/>
    <n v="10"/>
    <n v="187.14"/>
    <x v="4"/>
  </r>
  <r>
    <n v="1006"/>
    <n v="58000100"/>
    <s v="10061L37"/>
    <s v="H25X0E710"/>
    <s v="SPANNER DE 12x13"/>
    <n v="4902205567"/>
    <d v="2023-03-20T00:00:00"/>
    <s v="2022-23"/>
    <x v="4"/>
    <n v="201"/>
    <n v="10"/>
    <n v="221.46"/>
    <x v="4"/>
  </r>
  <r>
    <n v="1006"/>
    <n v="58000100"/>
    <s v="10061L37"/>
    <s v="H25X0F710"/>
    <s v="SPANNER DE 6x7"/>
    <n v="4902205567"/>
    <d v="2023-03-20T00:00:00"/>
    <s v="2022-23"/>
    <x v="4"/>
    <n v="201"/>
    <n v="10"/>
    <n v="166.1"/>
    <x v="4"/>
  </r>
  <r>
    <n v="1006"/>
    <n v="58000100"/>
    <s v="10061L37"/>
    <s v="H25X0G010"/>
    <s v="SPANNER DE 8x9"/>
    <n v="4902205567"/>
    <d v="2023-03-20T00:00:00"/>
    <s v="2022-23"/>
    <x v="4"/>
    <n v="201"/>
    <n v="10"/>
    <n v="166.1"/>
    <x v="4"/>
  </r>
  <r>
    <n v="1006"/>
    <n v="58000100"/>
    <s v="10061L37"/>
    <s v="H3441WQ10"/>
    <s v="CRATE CH-85425 OD.810X568X425 D"/>
    <n v="4902205570"/>
    <d v="2023-03-20T00:00:00"/>
    <s v="2022-23"/>
    <x v="6"/>
    <n v="201"/>
    <n v="15"/>
    <n v="15000"/>
    <x v="6"/>
  </r>
  <r>
    <n v="1006"/>
    <n v="58000100"/>
    <s v="10061L37"/>
    <s v="H3441WR10"/>
    <s v="CRATE JBC-85425 OD 810X568X425 D"/>
    <n v="4902205570"/>
    <d v="2023-03-20T00:00:00"/>
    <s v="2022-23"/>
    <x v="6"/>
    <n v="201"/>
    <n v="15"/>
    <n v="16350"/>
    <x v="6"/>
  </r>
  <r>
    <n v="1006"/>
    <n v="58000100"/>
    <s v="10061L37"/>
    <s v="H42723M10"/>
    <s v="PIPE GI 3/4&quot; D"/>
    <n v="4902205567"/>
    <d v="2023-03-20T00:00:00"/>
    <s v="2022-23"/>
    <x v="4"/>
    <n v="201"/>
    <n v="12"/>
    <n v="2760"/>
    <x v="4"/>
  </r>
  <r>
    <n v="1006"/>
    <n v="58000100"/>
    <s v="10061L37"/>
    <s v="H42G82910"/>
    <s v="WATER PUMP 1/2 HP"/>
    <n v="4902205567"/>
    <d v="2023-03-20T00:00:00"/>
    <s v="2022-23"/>
    <x v="4"/>
    <n v="201"/>
    <n v="1"/>
    <n v="3517.43"/>
    <x v="4"/>
  </r>
  <r>
    <n v="1006"/>
    <n v="58000100"/>
    <s v="10061L37"/>
    <s v="H45Z2H710"/>
    <s v="PRESSURE GAUGE 10.6Kg/cm2"/>
    <n v="4902205567"/>
    <d v="2023-03-20T00:00:00"/>
    <s v="2022-23"/>
    <x v="4"/>
    <n v="201"/>
    <n v="7"/>
    <n v="4177.33"/>
    <x v="4"/>
  </r>
  <r>
    <n v="1006"/>
    <n v="58000100"/>
    <s v="10061L37"/>
    <s v="H5250I710"/>
    <s v="FILE DIAMOND"/>
    <n v="4902205570"/>
    <d v="2023-03-20T00:00:00"/>
    <s v="2022-23"/>
    <x v="6"/>
    <n v="201"/>
    <n v="8"/>
    <n v="3000"/>
    <x v="6"/>
  </r>
  <r>
    <n v="1006"/>
    <n v="58000100"/>
    <s v="10061L37"/>
    <s v="H52676H10"/>
    <s v="FILE FLAT BASTERED 10&quot;"/>
    <n v="4902205570"/>
    <d v="2023-03-20T00:00:00"/>
    <s v="2022-23"/>
    <x v="6"/>
    <n v="201"/>
    <n v="2"/>
    <n v="280"/>
    <x v="6"/>
  </r>
  <r>
    <n v="1006"/>
    <n v="58000100"/>
    <s v="10061L37"/>
    <s v="H52800010"/>
    <s v="FILE NEEDLE"/>
    <n v="4902205570"/>
    <d v="2023-03-20T00:00:00"/>
    <s v="2022-23"/>
    <x v="6"/>
    <n v="201"/>
    <n v="1"/>
    <n v="1405"/>
    <x v="6"/>
  </r>
  <r>
    <n v="1006"/>
    <n v="58000100"/>
    <s v="10061L37"/>
    <s v="H5781IM10"/>
    <s v="FITTING KQ2T06-M5A D"/>
    <n v="4902205567"/>
    <d v="2023-03-20T00:00:00"/>
    <s v="2022-23"/>
    <x v="4"/>
    <n v="201"/>
    <n v="30"/>
    <n v="3600"/>
    <x v="4"/>
  </r>
  <r>
    <n v="1006"/>
    <n v="58000100"/>
    <s v="10061L37"/>
    <s v="H5781IN10"/>
    <s v="FITTING KQ2L06-M5A D"/>
    <n v="4902205567"/>
    <d v="2023-03-20T00:00:00"/>
    <s v="2022-23"/>
    <x v="4"/>
    <n v="201"/>
    <n v="20"/>
    <n v="1681.44"/>
    <x v="4"/>
  </r>
  <r>
    <n v="1006"/>
    <n v="58000100"/>
    <s v="10061L37"/>
    <s v="H58A97210"/>
    <s v="CLEANING CLOTH  WHEEL"/>
    <n v="4902205570"/>
    <d v="2023-03-20T00:00:00"/>
    <s v="2022-23"/>
    <x v="6"/>
    <n v="201"/>
    <n v="26"/>
    <n v="8580"/>
    <x v="6"/>
  </r>
  <r>
    <n v="1006"/>
    <n v="58000100"/>
    <s v="10061L37"/>
    <s v="H72R1PH10"/>
    <s v="PVC WATER TANK 2000 L D"/>
    <n v="4902205567"/>
    <d v="2023-03-20T00:00:00"/>
    <s v="2022-23"/>
    <x v="4"/>
    <n v="201"/>
    <n v="1"/>
    <n v="21600"/>
    <x v="4"/>
  </r>
  <r>
    <n v="1006"/>
    <n v="58000100"/>
    <s v="10061L37"/>
    <s v="H72S0QR10"/>
    <s v="U PVC PIPE-1&quot; LENGTH-3 METER D"/>
    <n v="4902205567"/>
    <d v="2023-03-20T00:00:00"/>
    <s v="2022-23"/>
    <x v="4"/>
    <n v="201"/>
    <n v="20"/>
    <n v="6752.31"/>
    <x v="4"/>
  </r>
  <r>
    <n v="1006"/>
    <n v="58000100"/>
    <s v="10061L37"/>
    <s v="H72S0QR10"/>
    <s v="U PVC PIPE-1&quot; LENGTH-3 METER D"/>
    <n v="4902205567"/>
    <d v="2023-03-20T00:00:00"/>
    <s v="2022-23"/>
    <x v="4"/>
    <n v="201"/>
    <n v="60"/>
    <n v="20256.939999999999"/>
    <x v="4"/>
  </r>
  <r>
    <n v="1006"/>
    <n v="58000100"/>
    <s v="10061L37"/>
    <s v="H72S0RY10"/>
    <s v="U PVC SOCKET 1` D"/>
    <n v="4902205567"/>
    <d v="2023-03-20T00:00:00"/>
    <s v="2022-23"/>
    <x v="4"/>
    <n v="201"/>
    <n v="40"/>
    <n v="813.47"/>
    <x v="4"/>
  </r>
  <r>
    <n v="1006"/>
    <n v="58000100"/>
    <s v="10061L37"/>
    <s v="H72S0RY10"/>
    <s v="U PVC SOCKET 1` D"/>
    <n v="4902205567"/>
    <d v="2023-03-20T00:00:00"/>
    <s v="2022-23"/>
    <x v="4"/>
    <n v="201"/>
    <n v="55"/>
    <n v="1118.52"/>
    <x v="4"/>
  </r>
  <r>
    <n v="1006"/>
    <n v="58000100"/>
    <s v="10061L37"/>
    <s v="H72S0RZ10"/>
    <s v="U PVC ELBOW 1` D"/>
    <n v="4902205567"/>
    <d v="2023-03-20T00:00:00"/>
    <s v="2022-23"/>
    <x v="4"/>
    <n v="201"/>
    <n v="50"/>
    <n v="1418.75"/>
    <x v="4"/>
  </r>
  <r>
    <n v="1006"/>
    <n v="58000100"/>
    <s v="10061L37"/>
    <s v="H72S0RZ10"/>
    <s v="U PVC ELBOW 1` D"/>
    <n v="4902205567"/>
    <d v="2023-03-20T00:00:00"/>
    <s v="2022-23"/>
    <x v="4"/>
    <n v="201"/>
    <n v="60"/>
    <n v="1702.51"/>
    <x v="4"/>
  </r>
  <r>
    <n v="1006"/>
    <n v="58000100"/>
    <s v="10061L37"/>
    <s v="H72S0SA10"/>
    <s v="U PVC TEE 1` D"/>
    <n v="4902205567"/>
    <d v="2023-03-20T00:00:00"/>
    <s v="2022-23"/>
    <x v="4"/>
    <n v="201"/>
    <n v="20"/>
    <n v="722.4"/>
    <x v="4"/>
  </r>
  <r>
    <n v="1006"/>
    <n v="58000100"/>
    <s v="10061L37"/>
    <s v="H72S0SA10"/>
    <s v="U PVC TEE 1` D"/>
    <n v="4902205567"/>
    <d v="2023-03-20T00:00:00"/>
    <s v="2022-23"/>
    <x v="4"/>
    <n v="201"/>
    <n v="20"/>
    <n v="722.41"/>
    <x v="4"/>
  </r>
  <r>
    <n v="1006"/>
    <n v="58000100"/>
    <s v="10061L37"/>
    <s v="H72S0SB10"/>
    <s v="U PVC BALL VALVE 1` D"/>
    <n v="4902205567"/>
    <d v="2023-03-20T00:00:00"/>
    <s v="2022-23"/>
    <x v="4"/>
    <n v="201"/>
    <n v="20"/>
    <n v="2718.47"/>
    <x v="4"/>
  </r>
  <r>
    <n v="1006"/>
    <n v="58000100"/>
    <s v="10061L37"/>
    <s v="H72S0SB10"/>
    <s v="U PVC BALL VALVE 1` D"/>
    <n v="4902205567"/>
    <d v="2023-03-20T00:00:00"/>
    <s v="2022-23"/>
    <x v="4"/>
    <n v="201"/>
    <n v="14"/>
    <n v="1902.93"/>
    <x v="4"/>
  </r>
  <r>
    <n v="1006"/>
    <n v="58000100"/>
    <s v="10061L37"/>
    <s v="H72S1QF10"/>
    <s v="U PVC SOCKET 2` D"/>
    <n v="4902205567"/>
    <d v="2023-03-20T00:00:00"/>
    <s v="2022-23"/>
    <x v="4"/>
    <n v="201"/>
    <n v="20"/>
    <n v="1024.8900000000001"/>
    <x v="4"/>
  </r>
  <r>
    <n v="1006"/>
    <n v="58000100"/>
    <s v="10061L37"/>
    <s v="H72S1QG10"/>
    <s v="U PVC SOCKET 1.5` D"/>
    <n v="4902205567"/>
    <d v="2023-03-20T00:00:00"/>
    <s v="2022-23"/>
    <x v="4"/>
    <n v="201"/>
    <n v="20"/>
    <n v="723.15"/>
    <x v="4"/>
  </r>
  <r>
    <n v="1006"/>
    <n v="58000100"/>
    <s v="10061L37"/>
    <s v="H72S1QG10"/>
    <s v="U PVC SOCKET 1.5` D"/>
    <n v="4902205567"/>
    <d v="2023-03-20T00:00:00"/>
    <s v="2022-23"/>
    <x v="4"/>
    <n v="201"/>
    <n v="20"/>
    <n v="723.15"/>
    <x v="4"/>
  </r>
  <r>
    <n v="1006"/>
    <n v="58000100"/>
    <s v="10061L37"/>
    <s v="H72S1QH10"/>
    <s v="U PVC SOCKET 2.5` D"/>
    <n v="4902205567"/>
    <d v="2023-03-20T00:00:00"/>
    <s v="2022-23"/>
    <x v="4"/>
    <n v="201"/>
    <n v="5"/>
    <n v="575.03"/>
    <x v="4"/>
  </r>
  <r>
    <n v="1006"/>
    <n v="58000100"/>
    <s v="10061L37"/>
    <s v="H72S1SZ10"/>
    <s v="U PVC F.T. 2&quot; BRASS D"/>
    <n v="4902205567"/>
    <d v="2023-03-20T00:00:00"/>
    <s v="2022-23"/>
    <x v="4"/>
    <n v="201"/>
    <n v="3"/>
    <n v="1380"/>
    <x v="4"/>
  </r>
  <r>
    <n v="1006"/>
    <n v="58000100"/>
    <s v="10061L37"/>
    <s v="H72S2BC10"/>
    <s v="U PVC BALL VALVE 1.5`` D"/>
    <n v="4902205567"/>
    <d v="2023-03-20T00:00:00"/>
    <s v="2022-23"/>
    <x v="4"/>
    <n v="201"/>
    <n v="10"/>
    <n v="2157.7600000000002"/>
    <x v="4"/>
  </r>
  <r>
    <n v="1006"/>
    <n v="58000100"/>
    <s v="10061L37"/>
    <s v="H72S2BC10"/>
    <s v="U PVC BALL VALVE 1.5`` D"/>
    <n v="4902205567"/>
    <d v="2023-03-20T00:00:00"/>
    <s v="2022-23"/>
    <x v="4"/>
    <n v="201"/>
    <n v="5"/>
    <n v="1078.8800000000001"/>
    <x v="4"/>
  </r>
  <r>
    <n v="1006"/>
    <n v="58000100"/>
    <s v="10061L37"/>
    <s v="H73J8N710"/>
    <s v="U PVC SOLVENT 1 LTR D"/>
    <n v="4902205567"/>
    <d v="2023-03-20T00:00:00"/>
    <s v="2022-23"/>
    <x v="4"/>
    <n v="201"/>
    <n v="1"/>
    <n v="567.19000000000005"/>
    <x v="4"/>
  </r>
  <r>
    <n v="1006"/>
    <n v="58000100"/>
    <s v="10061L37"/>
    <s v="H73J8N710"/>
    <s v="U PVC SOLVENT 1 LTR D"/>
    <n v="4902205567"/>
    <d v="2023-03-20T00:00:00"/>
    <s v="2022-23"/>
    <x v="4"/>
    <n v="201"/>
    <n v="2"/>
    <n v="1134.3800000000001"/>
    <x v="4"/>
  </r>
  <r>
    <n v="1006"/>
    <n v="58000100"/>
    <s v="10061L37"/>
    <s v="H82M10U10"/>
    <s v="U PVC PIPE 2&quot; D"/>
    <n v="4902205567"/>
    <d v="2023-03-20T00:00:00"/>
    <s v="2022-23"/>
    <x v="4"/>
    <n v="201"/>
    <n v="36"/>
    <n v="9830.6"/>
    <x v="4"/>
  </r>
  <r>
    <n v="1006"/>
    <n v="58000100"/>
    <s v="10061L37"/>
    <s v="H82M10U10"/>
    <s v="U PVC PIPE 2&quot; D"/>
    <n v="4902205567"/>
    <d v="2023-03-20T00:00:00"/>
    <s v="2022-23"/>
    <x v="4"/>
    <n v="201"/>
    <n v="12"/>
    <n v="3276.87"/>
    <x v="4"/>
  </r>
  <r>
    <n v="1006"/>
    <n v="58000100"/>
    <s v="10061L37"/>
    <s v="H82M3Z510"/>
    <s v="U PVC PIPE 1.5&quot; D"/>
    <n v="4902205567"/>
    <d v="2023-03-20T00:00:00"/>
    <s v="2022-23"/>
    <x v="4"/>
    <n v="201"/>
    <n v="36"/>
    <n v="6991.96"/>
    <x v="4"/>
  </r>
  <r>
    <n v="1006"/>
    <n v="58000100"/>
    <s v="10061L37"/>
    <s v="H82M3Z510"/>
    <s v="U PVC PIPE 1.5&quot; D"/>
    <n v="4902205567"/>
    <d v="2023-03-20T00:00:00"/>
    <s v="2022-23"/>
    <x v="4"/>
    <n v="201"/>
    <n v="42"/>
    <n v="8157.29"/>
    <x v="4"/>
  </r>
  <r>
    <n v="1006"/>
    <n v="58000100"/>
    <s v="10061L37"/>
    <s v="H82M52W10"/>
    <s v="U PVC PIPE 2.5&quot; D"/>
    <n v="4902205567"/>
    <d v="2023-03-20T00:00:00"/>
    <s v="2022-23"/>
    <x v="4"/>
    <n v="201"/>
    <n v="12"/>
    <n v="4893.01"/>
    <x v="4"/>
  </r>
  <r>
    <n v="1006"/>
    <n v="58000100"/>
    <s v="10061L37"/>
    <s v="H82N10U10"/>
    <s v="U PVC ELBOW 2&quot;"/>
    <n v="4902205567"/>
    <d v="2023-03-20T00:00:00"/>
    <s v="2022-23"/>
    <x v="4"/>
    <n v="201"/>
    <n v="25"/>
    <n v="2434.12"/>
    <x v="4"/>
  </r>
  <r>
    <n v="1006"/>
    <n v="58000100"/>
    <s v="10061L37"/>
    <s v="H82N3Z510"/>
    <s v="U PVC ELBOW 1.5&quot; D"/>
    <n v="4902205567"/>
    <d v="2023-03-20T00:00:00"/>
    <s v="2022-23"/>
    <x v="4"/>
    <n v="201"/>
    <n v="24"/>
    <n v="1437.01"/>
    <x v="4"/>
  </r>
  <r>
    <n v="1006"/>
    <n v="58000100"/>
    <s v="10061L37"/>
    <s v="H82N3Z510"/>
    <s v="U PVC ELBOW 1.5&quot; D"/>
    <n v="4902205567"/>
    <d v="2023-03-20T00:00:00"/>
    <s v="2022-23"/>
    <x v="4"/>
    <n v="201"/>
    <n v="20"/>
    <n v="1197.5"/>
    <x v="4"/>
  </r>
  <r>
    <n v="1006"/>
    <n v="58000100"/>
    <s v="10061L37"/>
    <s v="H82N52W10"/>
    <s v="U PVC ELBOW 2.5&quot; D"/>
    <n v="4902205567"/>
    <d v="2023-03-20T00:00:00"/>
    <s v="2022-23"/>
    <x v="4"/>
    <n v="201"/>
    <n v="10"/>
    <n v="1777.37"/>
    <x v="4"/>
  </r>
  <r>
    <n v="1006"/>
    <n v="58000100"/>
    <s v="10061L37"/>
    <s v="H82P10U10"/>
    <s v="U PVC TEE 2&quot; D"/>
    <n v="4902205567"/>
    <d v="2023-03-20T00:00:00"/>
    <s v="2022-23"/>
    <x v="4"/>
    <n v="201"/>
    <n v="10"/>
    <n v="1281.1099999999999"/>
    <x v="4"/>
  </r>
  <r>
    <n v="1006"/>
    <n v="58000100"/>
    <s v="10061L37"/>
    <s v="H82P3Z510"/>
    <s v="U PVC TEE 1.5&quot; D"/>
    <n v="4902205567"/>
    <d v="2023-03-20T00:00:00"/>
    <s v="2022-23"/>
    <x v="4"/>
    <n v="201"/>
    <n v="10"/>
    <n v="819.91"/>
    <x v="4"/>
  </r>
  <r>
    <n v="1006"/>
    <n v="58000100"/>
    <s v="10061L37"/>
    <s v="H82Q10U10"/>
    <s v="U PVC ENDCAP 2&quot; D"/>
    <n v="4902205567"/>
    <d v="2023-03-20T00:00:00"/>
    <s v="2022-23"/>
    <x v="4"/>
    <n v="201"/>
    <n v="15"/>
    <n v="604.95000000000005"/>
    <x v="4"/>
  </r>
  <r>
    <n v="1006"/>
    <n v="58000100"/>
    <s v="10061L37"/>
    <s v="H82Q3Z510"/>
    <s v="U PVC ENDCAP 1.5&quot; D"/>
    <n v="4902205567"/>
    <d v="2023-03-20T00:00:00"/>
    <s v="2022-23"/>
    <x v="4"/>
    <n v="201"/>
    <n v="15"/>
    <n v="385.99"/>
    <x v="4"/>
  </r>
  <r>
    <n v="1006"/>
    <n v="58000100"/>
    <s v="10061L37"/>
    <s v="H82Q3Z510"/>
    <s v="U PVC ENDCAP 1.5&quot; D"/>
    <n v="4902205567"/>
    <d v="2023-03-20T00:00:00"/>
    <s v="2022-23"/>
    <x v="4"/>
    <n v="201"/>
    <n v="5"/>
    <n v="128.66999999999999"/>
    <x v="4"/>
  </r>
  <r>
    <n v="1006"/>
    <n v="58000100"/>
    <s v="10061L37"/>
    <s v="H82Q52W10"/>
    <s v="U PVC ENDCAP 2.5&quot; D"/>
    <n v="4902205567"/>
    <d v="2023-03-20T00:00:00"/>
    <s v="2022-23"/>
    <x v="4"/>
    <n v="201"/>
    <n v="5"/>
    <n v="235.24"/>
    <x v="4"/>
  </r>
  <r>
    <n v="1006"/>
    <n v="58000100"/>
    <s v="10061L37"/>
    <s v="H82R10U10"/>
    <s v="U PVC UNION 2&quot; D"/>
    <n v="4902205567"/>
    <d v="2023-03-20T00:00:00"/>
    <s v="2022-23"/>
    <x v="4"/>
    <n v="201"/>
    <n v="5"/>
    <n v="896.78"/>
    <x v="4"/>
  </r>
  <r>
    <n v="1006"/>
    <n v="58000100"/>
    <s v="10061L37"/>
    <s v="H82R3Z510"/>
    <s v="U PVC UNION 1.5&quot; D"/>
    <n v="4902205567"/>
    <d v="2023-03-20T00:00:00"/>
    <s v="2022-23"/>
    <x v="4"/>
    <n v="201"/>
    <n v="10"/>
    <n v="1178.6300000000001"/>
    <x v="4"/>
  </r>
  <r>
    <n v="1006"/>
    <n v="58000100"/>
    <s v="10061L37"/>
    <s v="H82R52W10"/>
    <s v="U PVC UNION 2.5&quot; D"/>
    <n v="4902205567"/>
    <d v="2023-03-20T00:00:00"/>
    <s v="2022-23"/>
    <x v="4"/>
    <n v="201"/>
    <n v="3"/>
    <n v="636"/>
    <x v="4"/>
  </r>
  <r>
    <n v="1006"/>
    <n v="58000100"/>
    <s v="10061L37"/>
    <s v="H82R81410"/>
    <s v="U PVC UNION 1&quot; D"/>
    <n v="4902205567"/>
    <d v="2023-03-20T00:00:00"/>
    <s v="2022-23"/>
    <x v="4"/>
    <n v="201"/>
    <n v="5"/>
    <n v="200"/>
    <x v="4"/>
  </r>
  <r>
    <n v="1006"/>
    <n v="58000100"/>
    <s v="10061L37"/>
    <s v="H82Y1PR10"/>
    <s v="U PVC REDUCER 2&quot;X1&quot; D"/>
    <n v="4902205567"/>
    <d v="2023-03-20T00:00:00"/>
    <s v="2022-23"/>
    <x v="4"/>
    <n v="201"/>
    <n v="10"/>
    <n v="431.03"/>
    <x v="4"/>
  </r>
  <r>
    <n v="1006"/>
    <n v="58000100"/>
    <s v="10061L37"/>
    <s v="H82Y1PS10"/>
    <s v="U PVC REDUCER 2&quot;X1.5&quot; D"/>
    <n v="4902205567"/>
    <d v="2023-03-20T00:00:00"/>
    <s v="2022-23"/>
    <x v="4"/>
    <n v="201"/>
    <n v="10"/>
    <n v="512.78"/>
    <x v="4"/>
  </r>
  <r>
    <n v="1006"/>
    <n v="58000100"/>
    <s v="10061L37"/>
    <s v="H82Y2BB10"/>
    <s v="U PVC REDUCER 1&quot;X2&quot; D"/>
    <n v="4902205567"/>
    <d v="2023-03-20T00:00:00"/>
    <s v="2022-23"/>
    <x v="4"/>
    <n v="201"/>
    <n v="5"/>
    <n v="175"/>
    <x v="4"/>
  </r>
  <r>
    <n v="1006"/>
    <n v="58000100"/>
    <s v="10061L37"/>
    <s v="H82Y45710"/>
    <s v="U PVC REDUCER 1x1/2&quot; D"/>
    <n v="4902205567"/>
    <d v="2023-03-20T00:00:00"/>
    <s v="2022-23"/>
    <x v="4"/>
    <n v="201"/>
    <n v="5"/>
    <n v="60"/>
    <x v="4"/>
  </r>
  <r>
    <n v="1006"/>
    <n v="58000100"/>
    <s v="10061L37"/>
    <s v="H82Y8H210"/>
    <s v="U PVC REDUCER 1.5X1&quot; D"/>
    <n v="4902205567"/>
    <d v="2023-03-20T00:00:00"/>
    <s v="2022-23"/>
    <x v="4"/>
    <n v="201"/>
    <n v="10"/>
    <n v="226.05"/>
    <x v="4"/>
  </r>
  <r>
    <n v="1006"/>
    <n v="58000100"/>
    <s v="10061L37"/>
    <s v="H82Y8H210"/>
    <s v="U PVC REDUCER 1.5X1&quot; D"/>
    <n v="4902205567"/>
    <d v="2023-03-20T00:00:00"/>
    <s v="2022-23"/>
    <x v="4"/>
    <n v="201"/>
    <n v="5"/>
    <n v="113.03"/>
    <x v="4"/>
  </r>
  <r>
    <n v="1006"/>
    <n v="58000100"/>
    <s v="10061L37"/>
    <s v="H82Z1PR10"/>
    <s v="U PVC REDUCING BUSH 2&quot;X1&quot; D"/>
    <n v="4902205567"/>
    <d v="2023-03-20T00:00:00"/>
    <s v="2022-23"/>
    <x v="4"/>
    <n v="201"/>
    <n v="5"/>
    <n v="164.2"/>
    <x v="4"/>
  </r>
  <r>
    <n v="1006"/>
    <n v="58000100"/>
    <s v="10061L37"/>
    <s v="H83A1PR10"/>
    <s v="U PVC REDUCING TEE 2&quot;X1&quot; D"/>
    <n v="4902205567"/>
    <d v="2023-03-20T00:00:00"/>
    <s v="2022-23"/>
    <x v="4"/>
    <n v="201"/>
    <n v="10"/>
    <n v="974.94"/>
    <x v="4"/>
  </r>
  <r>
    <n v="1006"/>
    <n v="58000100"/>
    <s v="10061L37"/>
    <s v="H83A8H210"/>
    <s v="U PVC REDUCING TEE 1.5X1&quot; D"/>
    <n v="4902205567"/>
    <d v="2023-03-20T00:00:00"/>
    <s v="2022-23"/>
    <x v="4"/>
    <n v="201"/>
    <n v="5"/>
    <n v="250"/>
    <x v="4"/>
  </r>
  <r>
    <n v="1006"/>
    <n v="58000100"/>
    <s v="10061L37"/>
    <s v="H84D2CS10"/>
    <s v="ALLEN BOLT M-8X60 D"/>
    <n v="4902205567"/>
    <d v="2023-03-20T00:00:00"/>
    <s v="2022-23"/>
    <x v="4"/>
    <n v="201"/>
    <n v="50"/>
    <n v="400"/>
    <x v="4"/>
  </r>
  <r>
    <n v="1006"/>
    <n v="58000100"/>
    <s v="10061L37"/>
    <s v="H84D2DA10"/>
    <s v="ALLEN BOLT M-14X200 D"/>
    <n v="4902205567"/>
    <d v="2023-03-20T00:00:00"/>
    <s v="2022-23"/>
    <x v="4"/>
    <n v="201"/>
    <n v="20"/>
    <n v="2800"/>
    <x v="4"/>
  </r>
  <r>
    <n v="1006"/>
    <n v="58000100"/>
    <s v="10061L37"/>
    <s v="H88W10U10"/>
    <s v="UPVC BALL VALVE 2&quot; D"/>
    <n v="4902205567"/>
    <d v="2023-03-20T00:00:00"/>
    <s v="2022-23"/>
    <x v="4"/>
    <n v="201"/>
    <n v="5"/>
    <n v="1872.91"/>
    <x v="4"/>
  </r>
  <r>
    <n v="1006"/>
    <n v="58000100"/>
    <s v="10061L37"/>
    <s v="H88X1WU10"/>
    <s v="UPVC REDUCER 2&quot;X2.5&quot; D"/>
    <n v="4902205567"/>
    <d v="2023-03-20T00:00:00"/>
    <s v="2022-23"/>
    <x v="4"/>
    <n v="201"/>
    <n v="10"/>
    <n v="1045.51"/>
    <x v="4"/>
  </r>
  <r>
    <n v="1006"/>
    <n v="58000100"/>
    <s v="10061L37"/>
    <s v="H90U2AY10"/>
    <s v="U PVC BRASS MTA 1/2`` D"/>
    <n v="4902205567"/>
    <d v="2023-03-20T00:00:00"/>
    <s v="2022-23"/>
    <x v="4"/>
    <n v="201"/>
    <n v="5"/>
    <n v="325"/>
    <x v="4"/>
  </r>
  <r>
    <n v="1006"/>
    <n v="58000100"/>
    <s v="10061L37"/>
    <s v="H90U2AZ10"/>
    <s v="U PVC BRASS MTA 3/4`` D"/>
    <n v="4902205567"/>
    <d v="2023-03-20T00:00:00"/>
    <s v="2022-23"/>
    <x v="4"/>
    <n v="201"/>
    <n v="5"/>
    <n v="495"/>
    <x v="4"/>
  </r>
  <r>
    <n v="1006"/>
    <n v="58000100"/>
    <s v="10061L37"/>
    <s v="H90U2AZ10"/>
    <s v="U PVC BRASS MTA 3/4`` D"/>
    <n v="4902205567"/>
    <d v="2023-03-20T00:00:00"/>
    <s v="2022-23"/>
    <x v="4"/>
    <n v="201"/>
    <n v="5"/>
    <n v="495.01"/>
    <x v="4"/>
  </r>
  <r>
    <n v="1006"/>
    <n v="58000100"/>
    <s v="10061L37"/>
    <s v="H90U2BA10"/>
    <s v="U PVC BRASS MTA1`` D"/>
    <n v="4902205567"/>
    <d v="2023-03-20T00:00:00"/>
    <s v="2022-23"/>
    <x v="4"/>
    <n v="201"/>
    <n v="5"/>
    <n v="750"/>
    <x v="4"/>
  </r>
  <r>
    <n v="1006"/>
    <n v="58000100"/>
    <s v="10061L37"/>
    <s v="H90V1PR10"/>
    <s v="U PVC REDUCER ELBOW 2&quot;X1&quot; D"/>
    <n v="4902205567"/>
    <d v="2023-03-20T00:00:00"/>
    <s v="2022-23"/>
    <x v="4"/>
    <n v="201"/>
    <n v="5"/>
    <n v="375"/>
    <x v="4"/>
  </r>
  <r>
    <n v="1006"/>
    <n v="58000100"/>
    <s v="10061L37"/>
    <s v="H90V8H210"/>
    <s v="U PVC REDUCER ELBOW 1.5X1&quot; D"/>
    <n v="4902205567"/>
    <d v="2023-03-20T00:00:00"/>
    <s v="2022-23"/>
    <x v="4"/>
    <n v="201"/>
    <n v="5"/>
    <n v="280.68"/>
    <x v="4"/>
  </r>
  <r>
    <n v="1006"/>
    <n v="58000100"/>
    <s v="10061L37"/>
    <s v="H90V8H210"/>
    <s v="U PVC REDUCER ELBOW 1.5X1&quot; D"/>
    <n v="4902205567"/>
    <d v="2023-03-20T00:00:00"/>
    <s v="2022-23"/>
    <x v="4"/>
    <n v="201"/>
    <n v="5"/>
    <n v="280.67"/>
    <x v="4"/>
  </r>
  <r>
    <n v="1006"/>
    <n v="58000100"/>
    <s v="10061L37"/>
    <s v="H92E2CC10"/>
    <s v="DRUM SS 100 LTR D"/>
    <n v="4902205567"/>
    <d v="2023-03-20T00:00:00"/>
    <s v="2022-23"/>
    <x v="4"/>
    <n v="201"/>
    <n v="2"/>
    <n v="7248.84"/>
    <x v="4"/>
  </r>
  <r>
    <n v="1006"/>
    <n v="58000100"/>
    <s v="10061L37"/>
    <s v="H92E2CC10"/>
    <s v="DRUM SS 100 LTR D"/>
    <n v="4902205567"/>
    <d v="2023-03-20T00:00:00"/>
    <s v="2022-23"/>
    <x v="4"/>
    <n v="201"/>
    <n v="2"/>
    <n v="7248.85"/>
    <x v="4"/>
  </r>
  <r>
    <n v="1006"/>
    <n v="58000100"/>
    <s v="10061L37"/>
    <s v="H92R31K10"/>
    <s v="NON WOVEN PAD 4&quot; D"/>
    <n v="4902205567"/>
    <d v="2023-03-20T00:00:00"/>
    <s v="2022-23"/>
    <x v="4"/>
    <n v="201"/>
    <n v="10"/>
    <n v="420"/>
    <x v="4"/>
  </r>
  <r>
    <n v="1006"/>
    <n v="58000100"/>
    <s v="10061L37"/>
    <s v="H92S2CZ10"/>
    <s v="POLISH WHEEL O.D-25MM D"/>
    <n v="4902205567"/>
    <d v="2023-03-20T00:00:00"/>
    <s v="2022-23"/>
    <x v="4"/>
    <n v="201"/>
    <n v="30"/>
    <n v="1350"/>
    <x v="4"/>
  </r>
  <r>
    <n v="1006"/>
    <n v="58000100"/>
    <s v="10061L37"/>
    <s v="H92T2CZ10"/>
    <s v="STONE WHEEL O.D-25MM D"/>
    <n v="4902205567"/>
    <d v="2023-03-20T00:00:00"/>
    <s v="2022-23"/>
    <x v="4"/>
    <n v="201"/>
    <n v="7"/>
    <n v="315"/>
    <x v="4"/>
  </r>
  <r>
    <n v="1006"/>
    <n v="58000100"/>
    <s v="10061L37"/>
    <s v="H92T2CZ10"/>
    <s v="STONE WHEEL O.D-25MM D"/>
    <n v="4902205567"/>
    <d v="2023-03-20T00:00:00"/>
    <s v="2022-23"/>
    <x v="4"/>
    <n v="201"/>
    <n v="3"/>
    <n v="135"/>
    <x v="4"/>
  </r>
  <r>
    <n v="1006"/>
    <n v="58000100"/>
    <s v="10061L37"/>
    <s v="S0190C710"/>
    <s v="AIR CONNECTOR I-KQ2H10-U02"/>
    <n v="4902205567"/>
    <d v="2023-03-20T00:00:00"/>
    <s v="2022-23"/>
    <x v="4"/>
    <n v="201"/>
    <n v="45"/>
    <n v="3263.45"/>
    <x v="4"/>
  </r>
  <r>
    <n v="1006"/>
    <n v="58000100"/>
    <s v="10061L37"/>
    <s v="S07I2DE10"/>
    <s v="O RING 33X3MM IBM M/C D"/>
    <n v="4902205567"/>
    <d v="2023-03-20T00:00:00"/>
    <s v="2022-23"/>
    <x v="4"/>
    <n v="201"/>
    <n v="100"/>
    <n v="4227.16"/>
    <x v="4"/>
  </r>
  <r>
    <n v="1006"/>
    <n v="58000100"/>
    <s v="10061L37"/>
    <s v="S07I2DF10"/>
    <s v="O RING 12X 2.5MM IBM M/C D"/>
    <n v="4902205567"/>
    <d v="2023-03-20T00:00:00"/>
    <s v="2022-23"/>
    <x v="4"/>
    <n v="201"/>
    <n v="100"/>
    <n v="2012.94"/>
    <x v="4"/>
  </r>
  <r>
    <n v="1006"/>
    <n v="58000100"/>
    <s v="10061L37"/>
    <s v="S07I2DG10"/>
    <s v="O RING 30 X 3MM IBM M/C D"/>
    <n v="4902205567"/>
    <d v="2023-03-20T00:00:00"/>
    <s v="2022-23"/>
    <x v="4"/>
    <n v="201"/>
    <n v="100"/>
    <n v="3874.9"/>
    <x v="4"/>
  </r>
  <r>
    <n v="1006"/>
    <n v="58000100"/>
    <s v="10061L37"/>
    <s v="S4444J610"/>
    <s v="ELBOW GI 3/4&quot; D"/>
    <n v="4902205567"/>
    <d v="2023-03-20T00:00:00"/>
    <s v="2022-23"/>
    <x v="4"/>
    <n v="201"/>
    <n v="10"/>
    <n v="465"/>
    <x v="4"/>
  </r>
  <r>
    <n v="1006"/>
    <n v="58000100"/>
    <s v="10061L37"/>
    <s v="S47X0PD10"/>
    <s v="BELT ENDLESS 25X300X3MM D"/>
    <n v="4902205567"/>
    <d v="2023-03-20T00:00:00"/>
    <s v="2022-23"/>
    <x v="4"/>
    <n v="201"/>
    <n v="1"/>
    <n v="8750"/>
    <x v="4"/>
  </r>
  <r>
    <n v="1006"/>
    <n v="58000100"/>
    <s v="10061L37"/>
    <s v="S47X1TZ10"/>
    <s v="BELT ENDLESS 12FEETX400 MMX3MM D"/>
    <n v="4902205567"/>
    <d v="2023-03-20T00:00:00"/>
    <s v="2022-23"/>
    <x v="4"/>
    <n v="201"/>
    <n v="1"/>
    <n v="2750"/>
    <x v="4"/>
  </r>
  <r>
    <n v="1006"/>
    <n v="58000100"/>
    <s v="10061L37"/>
    <s v="S47X2AV10"/>
    <s v="BELT ENDLESS 20FEETX600MMX3MM D"/>
    <n v="4902205567"/>
    <d v="2023-03-20T00:00:00"/>
    <s v="2022-23"/>
    <x v="4"/>
    <n v="201"/>
    <n v="1"/>
    <n v="6500"/>
    <x v="4"/>
  </r>
  <r>
    <n v="1006"/>
    <n v="58000100"/>
    <s v="10061L37"/>
    <s v="S47X2AV10"/>
    <s v="BELT ENDLESS 20FEETX600MMX3MM D"/>
    <n v="4902205567"/>
    <d v="2023-03-20T00:00:00"/>
    <s v="2022-23"/>
    <x v="4"/>
    <n v="201"/>
    <n v="2"/>
    <n v="13000"/>
    <x v="4"/>
  </r>
  <r>
    <n v="1006"/>
    <n v="58000100"/>
    <s v="10061L37"/>
    <s v="S48A3R210"/>
    <s v="BEARING PLUMBER BLOCK JIB-F-212"/>
    <n v="4902205567"/>
    <d v="2023-03-20T00:00:00"/>
    <s v="2022-23"/>
    <x v="4"/>
    <n v="201"/>
    <n v="1"/>
    <n v="1419.53"/>
    <x v="4"/>
  </r>
  <r>
    <n v="1006"/>
    <n v="58000100"/>
    <s v="10061L37"/>
    <s v="S5785E810"/>
    <s v="FITTING I-KQ2T08-00 D"/>
    <n v="4902205567"/>
    <d v="2023-03-20T00:00:00"/>
    <s v="2022-23"/>
    <x v="4"/>
    <n v="201"/>
    <n v="20"/>
    <n v="2359.8000000000002"/>
    <x v="4"/>
  </r>
  <r>
    <n v="1006"/>
    <n v="58000100"/>
    <s v="10061L37"/>
    <s v="S6310I710"/>
    <s v="FRL COMBINATION I-AC40A-04DGI"/>
    <n v="4902205567"/>
    <d v="2023-03-20T00:00:00"/>
    <s v="2022-23"/>
    <x v="4"/>
    <n v="201"/>
    <n v="2"/>
    <n v="10307.94"/>
    <x v="4"/>
  </r>
  <r>
    <n v="1006"/>
    <n v="58000100"/>
    <s v="10061L37"/>
    <s v="S78W5H210"/>
    <s v="BATTEN HOLE PUNCHING TOOL FEMALE D"/>
    <n v="4902205567"/>
    <d v="2023-03-20T00:00:00"/>
    <s v="2022-23"/>
    <x v="4"/>
    <n v="201"/>
    <n v="4"/>
    <n v="7000"/>
    <x v="4"/>
  </r>
  <r>
    <n v="1006"/>
    <n v="58000100"/>
    <s v="10061L37"/>
    <s v="S78W5H310"/>
    <s v="BATTEN HOLE PUNCHING TOOL MALE D"/>
    <n v="4902205567"/>
    <d v="2023-03-20T00:00:00"/>
    <s v="2022-23"/>
    <x v="4"/>
    <n v="201"/>
    <n v="4"/>
    <n v="5400"/>
    <x v="4"/>
  </r>
  <r>
    <n v="1006"/>
    <n v="58000100"/>
    <s v="10061L37"/>
    <s v="S92G00010"/>
    <s v="SH 25X150 GREEN  (WIRE THICKNESS 4.0MM"/>
    <n v="4902205572"/>
    <d v="2023-03-20T00:00:00"/>
    <s v="2022-23"/>
    <x v="5"/>
    <n v="201"/>
    <n v="5"/>
    <n v="2055.4499999999998"/>
    <x v="5"/>
  </r>
  <r>
    <n v="1006"/>
    <n v="58000100"/>
    <s v="10061L37"/>
    <s v="S92H00010"/>
    <s v="SM 25X150 RED (WIRE THICKNESS 3.2MM"/>
    <n v="4902205572"/>
    <d v="2023-03-20T00:00:00"/>
    <s v="2022-23"/>
    <x v="5"/>
    <n v="201"/>
    <n v="5"/>
    <n v="1839.09"/>
    <x v="5"/>
  </r>
  <r>
    <n v="1006"/>
    <n v="58000100"/>
    <s v="10061L37"/>
    <s v="S92I00010"/>
    <s v="SM 20X055 RED (WIRE THICKNESS 3.2MM"/>
    <n v="4902205572"/>
    <d v="2023-03-20T00:00:00"/>
    <s v="2022-23"/>
    <x v="5"/>
    <n v="201"/>
    <n v="5"/>
    <n v="803.64"/>
    <x v="5"/>
  </r>
  <r>
    <n v="1006"/>
    <n v="58000100"/>
    <s v="10061L37"/>
    <s v="S92J00010"/>
    <s v="SM 8X50 RED(WIRE THICKNESS 1.1MM D"/>
    <n v="4902205572"/>
    <d v="2023-03-20T00:00:00"/>
    <s v="2022-23"/>
    <x v="5"/>
    <n v="201"/>
    <n v="5"/>
    <n v="401.82"/>
    <x v="5"/>
  </r>
  <r>
    <n v="1006"/>
    <n v="58000100"/>
    <s v="10061L37"/>
    <s v="S92K2CG10"/>
    <s v="COMPRESSION SPRING 1.2*12.5*13.7*95 D"/>
    <n v="4902205572"/>
    <d v="2023-03-20T00:00:00"/>
    <s v="2022-23"/>
    <x v="5"/>
    <n v="201"/>
    <n v="50"/>
    <n v="8250"/>
    <x v="5"/>
  </r>
  <r>
    <n v="1006"/>
    <n v="58000100"/>
    <s v="10061L37"/>
    <s v="S92K2CH10"/>
    <s v="COMPRESSION SPRING 1*10.5*11.7*95 D"/>
    <n v="4902205572"/>
    <d v="2023-03-20T00:00:00"/>
    <s v="2022-23"/>
    <x v="5"/>
    <n v="201"/>
    <n v="50"/>
    <n v="8250"/>
    <x v="5"/>
  </r>
  <r>
    <n v="1006"/>
    <n v="58000100"/>
    <s v="10061L37"/>
    <s v="S92M2CJ10"/>
    <s v="DIAMOND PEST D-1 D"/>
    <n v="4902205572"/>
    <d v="2023-03-20T00:00:00"/>
    <s v="2022-23"/>
    <x v="5"/>
    <n v="201"/>
    <n v="5"/>
    <n v="1444.36"/>
    <x v="5"/>
  </r>
  <r>
    <n v="1006"/>
    <n v="58000100"/>
    <s v="10061L37"/>
    <s v="S92M2CK10"/>
    <s v="DIAMOND PEST D-2 D"/>
    <n v="4902205572"/>
    <d v="2023-03-20T00:00:00"/>
    <s v="2022-23"/>
    <x v="5"/>
    <n v="201"/>
    <n v="5"/>
    <n v="1444.36"/>
    <x v="5"/>
  </r>
  <r>
    <n v="1006"/>
    <n v="58000100"/>
    <s v="10061L37"/>
    <s v="S92M2CL10"/>
    <s v="DIAMOND PEST D-3 D"/>
    <n v="4902205572"/>
    <d v="2023-03-20T00:00:00"/>
    <s v="2022-23"/>
    <x v="5"/>
    <n v="201"/>
    <n v="5"/>
    <n v="1444.36"/>
    <x v="5"/>
  </r>
  <r>
    <n v="1006"/>
    <n v="58000100"/>
    <s v="10061L37"/>
    <s v="S92N2CI10"/>
    <s v="PRESSING MACHINE DIE SPACER D"/>
    <n v="4902205572"/>
    <d v="2023-03-20T00:00:00"/>
    <s v="2022-23"/>
    <x v="5"/>
    <n v="201"/>
    <n v="2"/>
    <n v="17600"/>
    <x v="5"/>
  </r>
  <r>
    <n v="1006"/>
    <n v="58000100"/>
    <s v="10061L37"/>
    <s v="S92U2DB10"/>
    <s v="DIFFUSAR LOCK INSERT PLATE IBM"/>
    <n v="4902205567"/>
    <d v="2023-03-20T00:00:00"/>
    <s v="2022-23"/>
    <x v="4"/>
    <n v="201"/>
    <n v="50"/>
    <n v="49800"/>
    <x v="4"/>
  </r>
  <r>
    <n v="1006"/>
    <n v="58000100"/>
    <s v="10061L37"/>
    <s v="S93G00010"/>
    <s v="PUNCHING INSERT POWER PRESS D"/>
    <n v="4902205572"/>
    <d v="2023-03-20T00:00:00"/>
    <s v="2022-23"/>
    <x v="5"/>
    <n v="201"/>
    <n v="10"/>
    <n v="18500"/>
    <x v="5"/>
  </r>
  <r>
    <n v="1006"/>
    <n v="58000100"/>
    <s v="10061L35"/>
    <s v="E83Q1QY10"/>
    <s v="PROXIMITY SWITCH BIS-17PN MAKE-BTH D"/>
    <n v="4902216589"/>
    <d v="2023-03-29T00:00:00"/>
    <s v="2022-23"/>
    <x v="7"/>
    <n v="201"/>
    <n v="14"/>
    <n v="8727.09"/>
    <x v="7"/>
  </r>
  <r>
    <n v="1006"/>
    <n v="58000100"/>
    <s v="10061L35"/>
    <s v="H02P1RN10"/>
    <s v="MANIFOLD SS5Y5-X1Z1674 D"/>
    <n v="4902216589"/>
    <d v="2023-03-29T00:00:00"/>
    <s v="2022-23"/>
    <x v="7"/>
    <n v="201"/>
    <n v="4"/>
    <n v="25562.16"/>
    <x v="7"/>
  </r>
  <r>
    <n v="1006"/>
    <n v="58000100"/>
    <s v="10061L35"/>
    <s v="S0222Z210"/>
    <s v="AIR CYLINDER I-CXSM-25-30 D"/>
    <n v="4902216589"/>
    <d v="2023-03-29T00:00:00"/>
    <s v="2022-23"/>
    <x v="7"/>
    <n v="201"/>
    <n v="2"/>
    <n v="13673.11"/>
    <x v="7"/>
  </r>
  <r>
    <n v="1006"/>
    <n v="58000100"/>
    <s v="10061L35"/>
    <s v="S0222Z410"/>
    <s v="AIR CYLINDER I-CXSM-25-50 D"/>
    <n v="4902216589"/>
    <d v="2023-03-29T00:00:00"/>
    <s v="2022-23"/>
    <x v="7"/>
    <n v="201"/>
    <n v="2"/>
    <n v="14291.4"/>
    <x v="7"/>
  </r>
  <r>
    <n v="1006"/>
    <n v="58000100"/>
    <s v="10061L35"/>
    <s v="S02297P20"/>
    <s v="AIR CYLINDER CM2KB-20-50"/>
    <n v="4902216589"/>
    <d v="2023-03-29T00:00:00"/>
    <s v="2022-23"/>
    <x v="7"/>
    <n v="201"/>
    <n v="6"/>
    <n v="19030.02"/>
    <x v="7"/>
  </r>
  <r>
    <n v="1006"/>
    <n v="58000100"/>
    <s v="10061L35"/>
    <s v="S07644B10"/>
    <s v="BALL BEARING 6205 ZZ"/>
    <n v="4902216589"/>
    <d v="2023-03-29T00:00:00"/>
    <s v="2022-23"/>
    <x v="7"/>
    <n v="201"/>
    <n v="20"/>
    <n v="4236.8900000000003"/>
    <x v="7"/>
  </r>
  <r>
    <n v="1006"/>
    <n v="58000100"/>
    <s v="10061L35"/>
    <s v="S27P00010"/>
    <s v="SPRING COMPRESSION"/>
    <n v="4902216589"/>
    <d v="2023-03-29T00:00:00"/>
    <s v="2022-23"/>
    <x v="7"/>
    <n v="201"/>
    <n v="5"/>
    <n v="1530"/>
    <x v="7"/>
  </r>
  <r>
    <n v="1006"/>
    <n v="58000100"/>
    <s v="10061L35"/>
    <s v="S3590NU10"/>
    <s v="CYLINDER AIRTAC MAL 20X50CA D"/>
    <n v="4902216589"/>
    <d v="2023-03-29T00:00:00"/>
    <s v="2022-23"/>
    <x v="7"/>
    <n v="201"/>
    <n v="1"/>
    <n v="1923.5"/>
    <x v="7"/>
  </r>
  <r>
    <n v="1006"/>
    <n v="58000100"/>
    <s v="10061L35"/>
    <s v="S3596M610"/>
    <s v="CYLINDER I-CXSM-25-75 D"/>
    <n v="4902216589"/>
    <d v="2023-03-29T00:00:00"/>
    <s v="2022-23"/>
    <x v="7"/>
    <n v="201"/>
    <n v="2"/>
    <n v="16953.34"/>
    <x v="7"/>
  </r>
  <r>
    <n v="1006"/>
    <n v="58000100"/>
    <s v="10061L35"/>
    <s v="S40F2J810"/>
    <s v="VALVE SOLENOID IVF5120-4DZ-02 D"/>
    <n v="4902216589"/>
    <d v="2023-03-29T00:00:00"/>
    <s v="2022-23"/>
    <x v="7"/>
    <n v="201"/>
    <n v="4"/>
    <n v="22730.32"/>
    <x v="7"/>
  </r>
  <r>
    <n v="1006"/>
    <n v="58000100"/>
    <s v="10061L35"/>
    <s v="S47X2AV10"/>
    <s v="BELT ENDLESS 20FEETX600MMX3MM D"/>
    <n v="4902216589"/>
    <d v="2023-03-29T00:00:00"/>
    <s v="2022-23"/>
    <x v="7"/>
    <n v="201"/>
    <n v="1"/>
    <n v="6500"/>
    <x v="7"/>
  </r>
  <r>
    <n v="1006"/>
    <n v="58000100"/>
    <s v="10061L35"/>
    <s v="S81X2CY10"/>
    <s v="MCPCB KEY FOR PRESS 50T-2ND D"/>
    <n v="4902216589"/>
    <d v="2023-03-29T00:00:00"/>
    <s v="2022-23"/>
    <x v="7"/>
    <n v="201"/>
    <n v="2"/>
    <n v="2900"/>
    <x v="7"/>
  </r>
  <r>
    <n v="1006"/>
    <n v="58000100"/>
    <s v="10061L35"/>
    <s v="S91G00010"/>
    <s v="HEAD MOUNTING PLATE BIG PRINTER D"/>
    <n v="4902216589"/>
    <d v="2023-03-29T00:00:00"/>
    <s v="2022-23"/>
    <x v="7"/>
    <n v="201"/>
    <n v="2"/>
    <n v="45800"/>
    <x v="7"/>
  </r>
  <r>
    <n v="1006"/>
    <n v="58000100"/>
    <s v="10061L35"/>
    <s v="S92F2CD10"/>
    <s v="NEEDLE ROLLER BEARING PNA 17/35 + INNER"/>
    <n v="4902216589"/>
    <d v="2023-03-29T00:00:00"/>
    <s v="2022-23"/>
    <x v="7"/>
    <n v="201"/>
    <n v="4"/>
    <n v="7533.11"/>
    <x v="7"/>
  </r>
  <r>
    <n v="1006"/>
    <n v="58000100"/>
    <s v="10061L37"/>
    <s v="E4862H310"/>
    <s v="FAN WALL MOUNTING"/>
    <n v="4902217941"/>
    <d v="2023-03-30T00:00:00"/>
    <s v="2022-23"/>
    <x v="8"/>
    <n v="201"/>
    <n v="5"/>
    <n v="49819.7"/>
    <x v="8"/>
  </r>
  <r>
    <n v="1006"/>
    <n v="58000100"/>
    <s v="10061L37"/>
    <s v="E80503W10"/>
    <s v="HEATER 1500W"/>
    <n v="4902217941"/>
    <d v="2023-03-30T00:00:00"/>
    <s v="2022-23"/>
    <x v="8"/>
    <n v="201"/>
    <n v="20"/>
    <n v="18425.09"/>
    <x v="8"/>
  </r>
  <r>
    <n v="1006"/>
    <n v="58000100"/>
    <s v="10061L37"/>
    <s v="H0471Q410"/>
    <s v="ANGLE MS 40x40x5"/>
    <n v="4902217941"/>
    <d v="2023-03-30T00:00:00"/>
    <s v="2022-23"/>
    <x v="8"/>
    <n v="201"/>
    <n v="200"/>
    <n v="14000"/>
    <x v="8"/>
  </r>
  <r>
    <n v="1006"/>
    <n v="58000100"/>
    <s v="10061L37"/>
    <s v="H23E1R410"/>
    <s v="SHEET SS"/>
    <n v="4902217941"/>
    <d v="2023-03-30T00:00:00"/>
    <s v="2022-23"/>
    <x v="8"/>
    <n v="201"/>
    <n v="104"/>
    <n v="34320"/>
    <x v="8"/>
  </r>
  <r>
    <n v="1006"/>
    <n v="58000100"/>
    <s v="10061L37"/>
    <s v="H76000010"/>
    <s v="HAND GREASE GUN"/>
    <n v="4902217941"/>
    <d v="2023-03-30T00:00:00"/>
    <s v="2022-23"/>
    <x v="8"/>
    <n v="201"/>
    <n v="1"/>
    <n v="1190"/>
    <x v="8"/>
  </r>
  <r>
    <n v="1006"/>
    <n v="58000100"/>
    <s v="10061L37"/>
    <s v="S92N2CI10"/>
    <s v="PRESSING MACHINE DIE SPACER D"/>
    <n v="4902460651"/>
    <d v="2023-12-28T00:00:00"/>
    <s v="2023-24"/>
    <x v="9"/>
    <n v="201"/>
    <n v="6"/>
    <n v="34998"/>
    <x v="9"/>
  </r>
  <r>
    <n v="1006"/>
    <n v="58000100"/>
    <s v="10061L37"/>
    <s v="S94D2ER20"/>
    <s v="POWER PRESS PLATE FOR BULB HOUSING -B F"/>
    <n v="4902460651"/>
    <d v="2023-12-28T00:00:00"/>
    <s v="2023-24"/>
    <x v="9"/>
    <n v="201"/>
    <n v="1"/>
    <n v="48760"/>
    <x v="9"/>
  </r>
  <r>
    <n v="1006"/>
    <n v="58000100"/>
    <s v="10061L37"/>
    <s v="S94D2ES20"/>
    <s v="POWER PRESS PLATE FOR BULB HOUSING -A F"/>
    <n v="4902460651"/>
    <d v="2023-12-28T00:00:00"/>
    <s v="2023-24"/>
    <x v="9"/>
    <n v="201"/>
    <n v="1"/>
    <n v="47080"/>
    <x v="9"/>
  </r>
  <r>
    <n v="1006"/>
    <n v="58000100"/>
    <s v="10061L37"/>
    <s v="S94G00010"/>
    <s v="STRIP GUIDE PIN POWER PRESS D"/>
    <n v="4902460651"/>
    <d v="2023-12-28T00:00:00"/>
    <s v="2023-24"/>
    <x v="9"/>
    <n v="201"/>
    <n v="10"/>
    <n v="5447.06"/>
    <x v="9"/>
  </r>
  <r>
    <n v="1006"/>
    <n v="58000100"/>
    <s v="10061L37"/>
    <s v="S94H00010"/>
    <s v="BUSH PILLAR POWER PRESS D"/>
    <n v="4902460651"/>
    <d v="2023-12-28T00:00:00"/>
    <s v="2023-24"/>
    <x v="9"/>
    <n v="201"/>
    <n v="10"/>
    <n v="7625.88"/>
    <x v="9"/>
  </r>
  <r>
    <n v="1006"/>
    <n v="58000100"/>
    <s v="10061L37"/>
    <s v="S94I00010"/>
    <s v="GUIDE PIN POWER PRESS D"/>
    <n v="4902460651"/>
    <d v="2023-12-28T00:00:00"/>
    <s v="2023-24"/>
    <x v="9"/>
    <n v="201"/>
    <n v="10"/>
    <n v="2451.1799999999998"/>
    <x v="9"/>
  </r>
  <r>
    <n v="1006"/>
    <n v="58000100"/>
    <s v="10061L37"/>
    <s v="S94J00010"/>
    <s v="DIE PILLAR POWER PRESS D"/>
    <n v="4902460651"/>
    <d v="2023-12-28T00:00:00"/>
    <s v="2023-24"/>
    <x v="9"/>
    <n v="201"/>
    <n v="10"/>
    <n v="7625.88"/>
    <x v="9"/>
  </r>
  <r>
    <n v="1006"/>
    <n v="58000100"/>
    <s v="10061L37"/>
    <s v="S95Z2HM10"/>
    <s v="POWER PRESS FINAL DRAW CAVITY D"/>
    <n v="4902460651"/>
    <d v="2023-12-28T00:00:00"/>
    <s v="2023-24"/>
    <x v="9"/>
    <n v="201"/>
    <n v="2"/>
    <n v="9500"/>
    <x v="9"/>
  </r>
  <r>
    <n v="1006"/>
    <n v="58000100"/>
    <s v="10061L37"/>
    <s v="S95Z2HN10"/>
    <s v="POWER PRESS CAVITY-6 D"/>
    <n v="4902460651"/>
    <d v="2023-12-28T00:00:00"/>
    <s v="2023-24"/>
    <x v="9"/>
    <n v="201"/>
    <n v="2"/>
    <n v="9463.2999999999993"/>
    <x v="9"/>
  </r>
  <r>
    <n v="1006"/>
    <n v="58000100"/>
    <s v="10061L37"/>
    <s v="S95Z2HN10"/>
    <s v="POWER PRESS CAVITY-6 D"/>
    <n v="4902460651"/>
    <d v="2023-12-28T00:00:00"/>
    <s v="2023-24"/>
    <x v="9"/>
    <n v="201"/>
    <n v="2"/>
    <n v="9463.2900000000009"/>
    <x v="9"/>
  </r>
  <r>
    <n v="1006"/>
    <n v="58000100"/>
    <s v="10061L37"/>
    <s v="S95Z2HP10"/>
    <s v="POWER PRESS CAVITY-5 D"/>
    <n v="4902460651"/>
    <d v="2023-12-28T00:00:00"/>
    <s v="2023-24"/>
    <x v="9"/>
    <n v="201"/>
    <n v="2"/>
    <n v="9366.59"/>
    <x v="9"/>
  </r>
  <r>
    <n v="1006"/>
    <n v="58000100"/>
    <s v="10061L37"/>
    <s v="S95Z2HQ10"/>
    <s v="POWER PRESS CAVITY-4 D"/>
    <n v="4902460651"/>
    <d v="2023-12-28T00:00:00"/>
    <s v="2023-24"/>
    <x v="9"/>
    <n v="201"/>
    <n v="2"/>
    <n v="9500"/>
    <x v="9"/>
  </r>
  <r>
    <n v="1006"/>
    <n v="58000100"/>
    <s v="10061L37"/>
    <s v="S95Z2HR10"/>
    <s v="POWER PRESS CAVITY-3 D"/>
    <n v="4902460651"/>
    <d v="2023-12-28T00:00:00"/>
    <s v="2023-24"/>
    <x v="9"/>
    <n v="201"/>
    <n v="2"/>
    <n v="9500"/>
    <x v="9"/>
  </r>
  <r>
    <n v="1006"/>
    <n v="58000100"/>
    <s v="10061L37"/>
    <s v="S95Z2HS10"/>
    <s v="POWER PRESS CAVITY-2 D"/>
    <n v="4902460651"/>
    <d v="2023-12-28T00:00:00"/>
    <s v="2023-24"/>
    <x v="9"/>
    <n v="201"/>
    <n v="2"/>
    <n v="9366.59"/>
    <x v="9"/>
  </r>
  <r>
    <n v="1006"/>
    <n v="58000100"/>
    <s v="10061L37"/>
    <s v="S95Z2HT10"/>
    <s v="POWER PRESS CAVITY-1 D"/>
    <n v="4902460651"/>
    <d v="2023-12-28T00:00:00"/>
    <s v="2023-24"/>
    <x v="9"/>
    <n v="201"/>
    <n v="2"/>
    <n v="9366.59"/>
    <x v="9"/>
  </r>
  <r>
    <n v="1006"/>
    <n v="58000100"/>
    <s v="10061L37"/>
    <s v="S95Z2JH10"/>
    <s v="POWER PRESS PUNCHING TOOL-1 D"/>
    <n v="4902460651"/>
    <d v="2023-12-28T00:00:00"/>
    <s v="2023-24"/>
    <x v="9"/>
    <n v="201"/>
    <n v="2"/>
    <n v="8815.61"/>
    <x v="9"/>
  </r>
  <r>
    <n v="1006"/>
    <n v="58000100"/>
    <s v="10061L37"/>
    <s v="S95Z2JI10"/>
    <s v="POWER PRESS PUNCHING TOOL-2 D"/>
    <n v="4902460651"/>
    <d v="2023-12-28T00:00:00"/>
    <s v="2023-24"/>
    <x v="9"/>
    <n v="201"/>
    <n v="2"/>
    <n v="8815.61"/>
    <x v="9"/>
  </r>
  <r>
    <n v="1006"/>
    <n v="58000100"/>
    <s v="10061L37"/>
    <s v="S95Z2JJ10"/>
    <s v="POWER PRESS PUNCHING TOOL-3 D"/>
    <n v="4902460651"/>
    <d v="2023-12-28T00:00:00"/>
    <s v="2023-24"/>
    <x v="9"/>
    <n v="201"/>
    <n v="2"/>
    <n v="8815.61"/>
    <x v="9"/>
  </r>
  <r>
    <n v="1006"/>
    <n v="58000100"/>
    <s v="10061L37"/>
    <s v="S95Z2JK10"/>
    <s v="POWER PRESS PUNCHING TOOL-4 D"/>
    <n v="4902460651"/>
    <d v="2023-12-28T00:00:00"/>
    <s v="2023-24"/>
    <x v="9"/>
    <n v="201"/>
    <n v="2"/>
    <n v="8815.61"/>
    <x v="9"/>
  </r>
  <r>
    <n v="1006"/>
    <n v="58000100"/>
    <s v="10061L37"/>
    <s v="S95Z2JL10"/>
    <s v="POWER PRESS PUNCHING TOOL-5 D"/>
    <n v="4902460651"/>
    <d v="2023-12-28T00:00:00"/>
    <s v="2023-24"/>
    <x v="9"/>
    <n v="201"/>
    <n v="2"/>
    <n v="8815.61"/>
    <x v="9"/>
  </r>
  <r>
    <n v="1006"/>
    <n v="58000100"/>
    <s v="10061L37"/>
    <s v="S95Z2JM10"/>
    <s v="POWER PRESS PUNCHING TOOL-6 D"/>
    <n v="4902460651"/>
    <d v="2023-12-28T00:00:00"/>
    <s v="2023-24"/>
    <x v="9"/>
    <n v="201"/>
    <n v="2"/>
    <n v="8815.61"/>
    <x v="9"/>
  </r>
  <r>
    <n v="1006"/>
    <n v="58000100"/>
    <s v="10061L37"/>
    <s v="S95Z2JN10"/>
    <s v="POWER PRESS FINAL DRAW PUNCHING TOOL D"/>
    <n v="4902460651"/>
    <d v="2023-12-28T00:00:00"/>
    <s v="2023-24"/>
    <x v="9"/>
    <n v="201"/>
    <n v="2"/>
    <n v="886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C15" firstHeaderRow="2" firstDataRow="2" firstDataCol="2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axis="axisRow" compact="0" outline="0" showAll="0" defaultSubtotal="0">
      <items count="10">
        <item x="1"/>
        <item x="0"/>
        <item x="2"/>
        <item x="3"/>
        <item x="6"/>
        <item x="5"/>
        <item x="4"/>
        <item x="8"/>
        <item x="7"/>
        <item x="9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1">
        <item x="6"/>
        <item x="5"/>
        <item x="4"/>
        <item x="1"/>
        <item x="2"/>
        <item x="8"/>
        <item x="3"/>
        <item x="9"/>
        <item x="0"/>
        <item x="7"/>
        <item t="default"/>
      </items>
    </pivotField>
  </pivotFields>
  <rowFields count="2">
    <field x="8"/>
    <field x="12"/>
  </rowFields>
  <rowItems count="11">
    <i>
      <x/>
      <x v="3"/>
    </i>
    <i>
      <x v="1"/>
      <x v="8"/>
    </i>
    <i>
      <x v="2"/>
      <x v="4"/>
    </i>
    <i>
      <x v="3"/>
      <x v="6"/>
    </i>
    <i>
      <x v="4"/>
      <x/>
    </i>
    <i>
      <x v="5"/>
      <x v="1"/>
    </i>
    <i>
      <x v="6"/>
      <x v="2"/>
    </i>
    <i>
      <x v="7"/>
      <x v="5"/>
    </i>
    <i>
      <x v="8"/>
      <x v="9"/>
    </i>
    <i>
      <x v="9"/>
      <x v="7"/>
    </i>
    <i t="grand">
      <x/>
    </i>
  </rowItems>
  <colItems count="1">
    <i/>
  </colItems>
  <dataFields count="1">
    <dataField name="Sum of Amt.in loc.cur." fld="11" baseField="0" baseItem="0"/>
  </dataFields>
  <formats count="1">
    <format dxfId="0">
      <pivotArea outline="0" fieldPosition="0">
        <references count="2">
          <reference field="8" count="0" selected="0"/>
          <reference field="1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S74"/>
  <sheetViews>
    <sheetView showGridLines="0" tabSelected="1"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H20" sqref="H20"/>
    </sheetView>
  </sheetViews>
  <sheetFormatPr defaultColWidth="8.7109375" defaultRowHeight="12.75" x14ac:dyDescent="0.25"/>
  <cols>
    <col min="1" max="2" width="4.85546875" style="4" customWidth="1"/>
    <col min="3" max="3" width="8.5703125" style="2" customWidth="1"/>
    <col min="4" max="4" width="28.42578125" style="3" customWidth="1"/>
    <col min="5" max="5" width="25.42578125" style="3" customWidth="1"/>
    <col min="6" max="6" width="13.42578125" style="2" customWidth="1"/>
    <col min="7" max="7" width="18.28515625" style="2" customWidth="1"/>
    <col min="8" max="8" width="19.28515625" style="3" customWidth="1"/>
    <col min="9" max="9" width="8.5703125" style="4" hidden="1" customWidth="1"/>
    <col min="10" max="10" width="12.5703125" style="5" hidden="1" customWidth="1"/>
    <col min="11" max="11" width="12.5703125" style="2" hidden="1" customWidth="1"/>
    <col min="12" max="12" width="15.5703125" style="5" hidden="1" customWidth="1"/>
    <col min="13" max="13" width="5.7109375" style="3" hidden="1" customWidth="1"/>
    <col min="14" max="14" width="12.5703125" style="5" hidden="1" customWidth="1"/>
    <col min="15" max="16" width="12.5703125" style="2" hidden="1" customWidth="1"/>
    <col min="17" max="17" width="15.85546875" style="2" hidden="1" customWidth="1"/>
    <col min="18" max="18" width="9.5703125" style="2" hidden="1" customWidth="1"/>
    <col min="19" max="19" width="9.85546875" style="2" hidden="1" customWidth="1"/>
    <col min="20" max="20" width="10.5703125" style="2" hidden="1" customWidth="1"/>
    <col min="21" max="21" width="8.140625" style="6" hidden="1" customWidth="1"/>
    <col min="22" max="22" width="16.85546875" style="2" bestFit="1" customWidth="1"/>
    <col min="23" max="23" width="12" style="2" bestFit="1" customWidth="1"/>
    <col min="24" max="24" width="8.140625" style="6" hidden="1" customWidth="1"/>
    <col min="25" max="25" width="8.140625" style="2" bestFit="1" customWidth="1"/>
    <col min="26" max="26" width="11.140625" style="7" customWidth="1"/>
    <col min="27" max="27" width="7.28515625" style="7" bestFit="1" customWidth="1"/>
    <col min="28" max="28" width="8.5703125" style="8" customWidth="1"/>
    <col min="29" max="29" width="11.140625" style="7" bestFit="1" customWidth="1"/>
    <col min="30" max="31" width="10.5703125" style="7" customWidth="1"/>
    <col min="32" max="32" width="8.7109375" style="7" customWidth="1"/>
    <col min="33" max="33" width="10.28515625" style="7" customWidth="1"/>
    <col min="34" max="34" width="11.140625" style="7" bestFit="1" customWidth="1"/>
    <col min="35" max="36" width="10.5703125" style="7" customWidth="1"/>
    <col min="37" max="37" width="11.140625" style="7" bestFit="1" customWidth="1"/>
    <col min="38" max="38" width="12.7109375" style="6" hidden="1" customWidth="1"/>
    <col min="39" max="39" width="11.85546875" style="6" hidden="1" customWidth="1"/>
    <col min="40" max="40" width="15.28515625" style="6" hidden="1" customWidth="1"/>
    <col min="41" max="41" width="13.140625" style="6" hidden="1" customWidth="1"/>
    <col min="42" max="42" width="10.28515625" style="6" hidden="1" customWidth="1"/>
    <col min="43" max="43" width="17.5703125" style="2" customWidth="1"/>
    <col min="44" max="44" width="12.42578125" style="2" customWidth="1"/>
    <col min="45" max="16384" width="8.7109375" style="6"/>
  </cols>
  <sheetData>
    <row r="1" spans="1:45" ht="18.75" x14ac:dyDescent="0.25">
      <c r="A1" s="1" t="s">
        <v>0</v>
      </c>
      <c r="B1" s="1"/>
    </row>
    <row r="2" spans="1:45" ht="18.75" x14ac:dyDescent="0.25">
      <c r="A2" s="1" t="s">
        <v>1</v>
      </c>
      <c r="B2" s="1"/>
    </row>
    <row r="4" spans="1:45" x14ac:dyDescent="0.25">
      <c r="M4" s="5"/>
      <c r="U4" s="2"/>
      <c r="X4" s="2"/>
      <c r="Z4" s="7">
        <f>SUBTOTAL(9,Z6:Z72)</f>
        <v>57581480.760000013</v>
      </c>
      <c r="AC4" s="7">
        <f>SUBTOTAL(9,AC6:AC72)</f>
        <v>46945545.254000001</v>
      </c>
      <c r="AD4" s="7">
        <f>SUBTOTAL(9,AD6:AD72)</f>
        <v>1371946.1199999999</v>
      </c>
      <c r="AH4" s="7">
        <f>SUBTOTAL(9,AH6:AH72)</f>
        <v>51836415.634000003</v>
      </c>
      <c r="AI4" s="7">
        <f>SUBTOTAL(9,AI6:AI72)</f>
        <v>3828446.29</v>
      </c>
      <c r="AJ4" s="7">
        <f>SUBTOTAL(9,AJ6:AJ72)</f>
        <v>1916619</v>
      </c>
      <c r="AK4" s="7">
        <f>SUBTOTAL(9,AK6:AK72)</f>
        <v>57581480.92400001</v>
      </c>
    </row>
    <row r="5" spans="1:45" s="17" customFormat="1" ht="45.95" customHeight="1" x14ac:dyDescent="0.25">
      <c r="A5" s="9" t="s">
        <v>2</v>
      </c>
      <c r="B5" s="9" t="s">
        <v>3</v>
      </c>
      <c r="C5" s="10" t="s">
        <v>4</v>
      </c>
      <c r="D5" s="11" t="s">
        <v>5</v>
      </c>
      <c r="E5" s="11" t="s">
        <v>6</v>
      </c>
      <c r="F5" s="10" t="s">
        <v>7</v>
      </c>
      <c r="G5" s="10" t="s">
        <v>8</v>
      </c>
      <c r="H5" s="9" t="s">
        <v>9</v>
      </c>
      <c r="I5" s="9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2" t="s">
        <v>27</v>
      </c>
      <c r="AA5" s="12" t="s">
        <v>28</v>
      </c>
      <c r="AB5" s="13" t="s">
        <v>29</v>
      </c>
      <c r="AC5" s="12" t="s">
        <v>30</v>
      </c>
      <c r="AD5" s="12" t="s">
        <v>31</v>
      </c>
      <c r="AE5" s="12" t="s">
        <v>32</v>
      </c>
      <c r="AF5" s="12" t="s">
        <v>33</v>
      </c>
      <c r="AG5" s="12" t="s">
        <v>34</v>
      </c>
      <c r="AH5" s="12" t="s">
        <v>35</v>
      </c>
      <c r="AI5" s="12" t="s">
        <v>36</v>
      </c>
      <c r="AJ5" s="12" t="s">
        <v>37</v>
      </c>
      <c r="AK5" s="12" t="s">
        <v>38</v>
      </c>
      <c r="AL5" s="14" t="s">
        <v>39</v>
      </c>
      <c r="AM5" s="14" t="s">
        <v>40</v>
      </c>
      <c r="AN5" s="14" t="s">
        <v>41</v>
      </c>
      <c r="AO5" s="14" t="s">
        <v>42</v>
      </c>
      <c r="AP5" s="14" t="s">
        <v>43</v>
      </c>
      <c r="AQ5" s="15" t="s">
        <v>44</v>
      </c>
      <c r="AR5" s="16" t="s">
        <v>45</v>
      </c>
      <c r="AS5" s="17" t="s">
        <v>46</v>
      </c>
    </row>
    <row r="6" spans="1:45" ht="25.5" hidden="1" customHeight="1" x14ac:dyDescent="0.25">
      <c r="A6" s="18">
        <v>38</v>
      </c>
      <c r="B6" s="18"/>
      <c r="C6" s="30">
        <v>12001053</v>
      </c>
      <c r="D6" s="32" t="s">
        <v>246</v>
      </c>
      <c r="E6" s="32" t="s">
        <v>247</v>
      </c>
      <c r="F6" s="30">
        <v>80360</v>
      </c>
      <c r="G6" s="19" t="s">
        <v>50</v>
      </c>
      <c r="H6" s="20" t="s">
        <v>248</v>
      </c>
      <c r="I6" s="36" t="s">
        <v>52</v>
      </c>
      <c r="J6" s="31">
        <v>7000039965</v>
      </c>
      <c r="K6" s="30">
        <v>8460</v>
      </c>
      <c r="L6" s="31" t="s">
        <v>249</v>
      </c>
      <c r="M6" s="32">
        <v>10</v>
      </c>
      <c r="N6" s="31">
        <v>0</v>
      </c>
      <c r="O6" s="30">
        <v>0</v>
      </c>
      <c r="P6" s="30">
        <v>5000321347</v>
      </c>
      <c r="Q6" s="30" t="s">
        <v>250</v>
      </c>
      <c r="R6" s="30">
        <v>2020</v>
      </c>
      <c r="S6" s="30">
        <v>1006</v>
      </c>
      <c r="T6" s="30" t="s">
        <v>251</v>
      </c>
      <c r="U6" s="37" t="s">
        <v>75</v>
      </c>
      <c r="V6" s="34">
        <v>44895</v>
      </c>
      <c r="W6" s="30" t="s">
        <v>76</v>
      </c>
      <c r="X6" s="37" t="s">
        <v>57</v>
      </c>
      <c r="Y6" s="30">
        <v>1</v>
      </c>
      <c r="Z6" s="25">
        <v>2931842</v>
      </c>
      <c r="AA6" s="25">
        <v>0</v>
      </c>
      <c r="AB6" s="26">
        <v>0</v>
      </c>
      <c r="AC6" s="25">
        <v>1800000</v>
      </c>
      <c r="AD6" s="25">
        <v>0</v>
      </c>
      <c r="AE6" s="25">
        <v>0</v>
      </c>
      <c r="AF6" s="25">
        <v>0</v>
      </c>
      <c r="AG6" s="25">
        <f>(AC6+AD6)*18%</f>
        <v>324000</v>
      </c>
      <c r="AH6" s="25">
        <f>AC6+AD6+AE6+AF6</f>
        <v>1800000</v>
      </c>
      <c r="AI6" s="25">
        <f>1131842-AJ6</f>
        <v>1084879</v>
      </c>
      <c r="AJ6" s="25">
        <f>46963</f>
        <v>46963</v>
      </c>
      <c r="AK6" s="25">
        <f>AC6+AD6+AE6+AF6+AI6+AJ6</f>
        <v>2931842</v>
      </c>
      <c r="AL6" s="27">
        <f>AC6+AD6+AE6+AF6+AG6</f>
        <v>2124000</v>
      </c>
      <c r="AM6" s="27">
        <f>Z6-AK6</f>
        <v>0</v>
      </c>
      <c r="AN6" s="35" t="s">
        <v>252</v>
      </c>
      <c r="AO6" s="35" t="s">
        <v>251</v>
      </c>
      <c r="AP6" s="28"/>
      <c r="AQ6" s="19" t="s">
        <v>60</v>
      </c>
      <c r="AR6" s="29" t="s">
        <v>135</v>
      </c>
      <c r="AS6" s="6" t="s">
        <v>70</v>
      </c>
    </row>
    <row r="7" spans="1:45" ht="25.5" hidden="1" customHeight="1" x14ac:dyDescent="0.25">
      <c r="A7" s="18">
        <v>2</v>
      </c>
      <c r="B7" s="18" t="s">
        <v>47</v>
      </c>
      <c r="C7" s="19">
        <v>12001010</v>
      </c>
      <c r="D7" s="20" t="s">
        <v>63</v>
      </c>
      <c r="E7" s="20" t="s">
        <v>63</v>
      </c>
      <c r="F7" s="19">
        <v>31366</v>
      </c>
      <c r="G7" s="19" t="s">
        <v>64</v>
      </c>
      <c r="H7" s="20" t="s">
        <v>65</v>
      </c>
      <c r="I7" s="18" t="s">
        <v>52</v>
      </c>
      <c r="J7" s="21">
        <v>7000035496</v>
      </c>
      <c r="K7" s="19">
        <v>847990</v>
      </c>
      <c r="L7" s="21" t="s">
        <v>66</v>
      </c>
      <c r="M7" s="20">
        <v>10</v>
      </c>
      <c r="N7" s="21">
        <v>0</v>
      </c>
      <c r="O7" s="19">
        <v>0</v>
      </c>
      <c r="P7" s="19">
        <v>5000279638</v>
      </c>
      <c r="Q7" s="19" t="s">
        <v>67</v>
      </c>
      <c r="R7" s="19">
        <v>2020</v>
      </c>
      <c r="S7" s="19">
        <v>1006</v>
      </c>
      <c r="T7" s="22">
        <v>44411</v>
      </c>
      <c r="U7" s="23" t="s">
        <v>55</v>
      </c>
      <c r="V7" s="22">
        <v>44439</v>
      </c>
      <c r="W7" s="19" t="s">
        <v>68</v>
      </c>
      <c r="X7" s="24" t="s">
        <v>57</v>
      </c>
      <c r="Y7" s="19">
        <v>1</v>
      </c>
      <c r="Z7" s="25">
        <v>35626</v>
      </c>
      <c r="AA7" s="25">
        <v>0</v>
      </c>
      <c r="AB7" s="26">
        <v>0</v>
      </c>
      <c r="AC7" s="25">
        <v>35000</v>
      </c>
      <c r="AD7" s="25">
        <v>626</v>
      </c>
      <c r="AE7" s="25">
        <v>0</v>
      </c>
      <c r="AF7" s="25">
        <v>0</v>
      </c>
      <c r="AG7" s="25">
        <v>6412.68</v>
      </c>
      <c r="AH7" s="25">
        <f>AC7+AD7+AE7+AF7</f>
        <v>35626</v>
      </c>
      <c r="AI7" s="25">
        <v>0</v>
      </c>
      <c r="AJ7" s="25"/>
      <c r="AK7" s="25">
        <f>AC7+AD7+AE7+AF7+AI7</f>
        <v>35626</v>
      </c>
      <c r="AL7" s="27">
        <f>AC7+AD7+AE7+AF7+AG7</f>
        <v>42038.68</v>
      </c>
      <c r="AM7" s="27">
        <f>Z7-AK7</f>
        <v>0</v>
      </c>
      <c r="AN7" s="28" t="s">
        <v>69</v>
      </c>
      <c r="AO7" s="28" t="s">
        <v>69</v>
      </c>
      <c r="AP7" s="28"/>
      <c r="AQ7" s="19" t="s">
        <v>60</v>
      </c>
      <c r="AR7" s="29" t="s">
        <v>61</v>
      </c>
      <c r="AS7" s="6" t="s">
        <v>70</v>
      </c>
    </row>
    <row r="8" spans="1:45" ht="25.5" hidden="1" customHeight="1" x14ac:dyDescent="0.25">
      <c r="A8" s="18">
        <v>5</v>
      </c>
      <c r="B8" s="18" t="s">
        <v>47</v>
      </c>
      <c r="C8" s="19">
        <v>12001013</v>
      </c>
      <c r="D8" s="20" t="s">
        <v>92</v>
      </c>
      <c r="E8" s="20" t="s">
        <v>93</v>
      </c>
      <c r="F8" s="19">
        <v>80369</v>
      </c>
      <c r="G8" s="19" t="s">
        <v>50</v>
      </c>
      <c r="H8" s="20" t="s">
        <v>94</v>
      </c>
      <c r="I8" s="18" t="s">
        <v>52</v>
      </c>
      <c r="J8" s="21">
        <v>7000036908</v>
      </c>
      <c r="K8" s="19">
        <v>84592100</v>
      </c>
      <c r="L8" s="21" t="s">
        <v>95</v>
      </c>
      <c r="M8" s="20">
        <v>10</v>
      </c>
      <c r="N8" s="21">
        <v>0</v>
      </c>
      <c r="O8" s="19">
        <v>0</v>
      </c>
      <c r="P8" s="19">
        <v>5000298910</v>
      </c>
      <c r="Q8" s="19" t="s">
        <v>96</v>
      </c>
      <c r="R8" s="19">
        <v>2020</v>
      </c>
      <c r="S8" s="19">
        <v>1006</v>
      </c>
      <c r="T8" s="22">
        <v>44565</v>
      </c>
      <c r="U8" s="23" t="s">
        <v>88</v>
      </c>
      <c r="V8" s="22">
        <v>44592</v>
      </c>
      <c r="W8" s="19" t="s">
        <v>76</v>
      </c>
      <c r="X8" s="24" t="s">
        <v>57</v>
      </c>
      <c r="Y8" s="19">
        <v>1</v>
      </c>
      <c r="Z8" s="25">
        <v>1565000</v>
      </c>
      <c r="AA8" s="25">
        <v>0</v>
      </c>
      <c r="AB8" s="26">
        <v>0</v>
      </c>
      <c r="AC8" s="25">
        <v>1550000</v>
      </c>
      <c r="AD8" s="25">
        <v>15000</v>
      </c>
      <c r="AE8" s="25">
        <v>0</v>
      </c>
      <c r="AF8" s="25">
        <v>0</v>
      </c>
      <c r="AG8" s="25">
        <v>281700</v>
      </c>
      <c r="AH8" s="25">
        <f>AC8+AD8+AE8+AF8</f>
        <v>1565000</v>
      </c>
      <c r="AI8" s="25">
        <v>0</v>
      </c>
      <c r="AJ8" s="25"/>
      <c r="AK8" s="25">
        <f>AC8+AD8+AE8+AF8+AI8</f>
        <v>1565000</v>
      </c>
      <c r="AL8" s="27">
        <f>AC8+AD8+AE8+AF8+AG8</f>
        <v>1846700</v>
      </c>
      <c r="AM8" s="27">
        <f>Z8-AK8</f>
        <v>0</v>
      </c>
      <c r="AN8" s="28" t="s">
        <v>97</v>
      </c>
      <c r="AO8" s="28" t="s">
        <v>98</v>
      </c>
      <c r="AP8" s="28"/>
      <c r="AQ8" s="19" t="s">
        <v>60</v>
      </c>
      <c r="AR8" s="29" t="s">
        <v>61</v>
      </c>
      <c r="AS8" s="6" t="s">
        <v>70</v>
      </c>
    </row>
    <row r="9" spans="1:45" ht="25.5" customHeight="1" x14ac:dyDescent="0.25">
      <c r="A9" s="18">
        <v>48</v>
      </c>
      <c r="B9" s="18"/>
      <c r="C9" s="30">
        <v>12001061</v>
      </c>
      <c r="D9" s="32" t="s">
        <v>278</v>
      </c>
      <c r="E9" s="32" t="s">
        <v>278</v>
      </c>
      <c r="F9" s="30">
        <v>20406</v>
      </c>
      <c r="G9" s="30" t="s">
        <v>82</v>
      </c>
      <c r="H9" s="20" t="s">
        <v>279</v>
      </c>
      <c r="I9" s="36" t="s">
        <v>84</v>
      </c>
      <c r="J9" s="31" t="s">
        <v>286</v>
      </c>
      <c r="K9" s="30">
        <v>84771000</v>
      </c>
      <c r="L9" s="31" t="s">
        <v>287</v>
      </c>
      <c r="M9" s="32">
        <v>10</v>
      </c>
      <c r="N9" s="31">
        <v>2446819</v>
      </c>
      <c r="O9" s="30" t="s">
        <v>288</v>
      </c>
      <c r="P9" s="30">
        <v>5000334449</v>
      </c>
      <c r="Q9" s="30" t="s">
        <v>289</v>
      </c>
      <c r="R9" s="30">
        <v>2020</v>
      </c>
      <c r="S9" s="30">
        <v>1006</v>
      </c>
      <c r="T9" s="30" t="s">
        <v>284</v>
      </c>
      <c r="U9" s="37" t="s">
        <v>88</v>
      </c>
      <c r="V9" s="34">
        <v>45015</v>
      </c>
      <c r="W9" s="30" t="s">
        <v>205</v>
      </c>
      <c r="X9" s="37" t="s">
        <v>57</v>
      </c>
      <c r="Y9" s="30">
        <v>1</v>
      </c>
      <c r="Z9" s="25">
        <v>5137905.72</v>
      </c>
      <c r="AA9" s="25">
        <v>91780</v>
      </c>
      <c r="AB9" s="26">
        <v>81.342500000000001</v>
      </c>
      <c r="AC9" s="25">
        <f>AA9*AB9</f>
        <v>7465614.6500000004</v>
      </c>
      <c r="AD9" s="25">
        <v>137227.89000000001</v>
      </c>
      <c r="AE9" s="25">
        <f>(216902.4+219957.3+3238.3+3360.5+117310.6)*1.1</f>
        <v>616846.01</v>
      </c>
      <c r="AF9" s="25">
        <v>0</v>
      </c>
      <c r="AG9" s="25">
        <v>0</v>
      </c>
      <c r="AH9" s="25">
        <f>AC9+AD9+AE9+AF9</f>
        <v>8219688.5499999998</v>
      </c>
      <c r="AI9" s="25">
        <v>0</v>
      </c>
      <c r="AJ9" s="25">
        <v>230395</v>
      </c>
      <c r="AK9" s="25">
        <f>AC9+AD9+AE9+AF9+AI9+AJ9</f>
        <v>8450083.5500000007</v>
      </c>
      <c r="AL9" s="27">
        <f>AC9+AD9+AE9+AF9+AG9</f>
        <v>8219688.5499999998</v>
      </c>
      <c r="AM9" s="27">
        <f>Z9-AK9</f>
        <v>-3312177.830000001</v>
      </c>
      <c r="AN9" s="35" t="s">
        <v>285</v>
      </c>
      <c r="AO9" s="35" t="s">
        <v>284</v>
      </c>
      <c r="AP9" s="28"/>
      <c r="AQ9" s="19" t="s">
        <v>60</v>
      </c>
      <c r="AR9" s="29" t="s">
        <v>135</v>
      </c>
      <c r="AS9" s="6" t="s">
        <v>70</v>
      </c>
    </row>
    <row r="10" spans="1:45" ht="25.5" hidden="1" customHeight="1" x14ac:dyDescent="0.25">
      <c r="A10" s="18">
        <v>24</v>
      </c>
      <c r="B10" s="18"/>
      <c r="C10" s="30">
        <v>12001050</v>
      </c>
      <c r="D10" s="32" t="s">
        <v>184</v>
      </c>
      <c r="E10" s="32" t="s">
        <v>185</v>
      </c>
      <c r="F10" s="30">
        <v>80354</v>
      </c>
      <c r="G10" s="19" t="s">
        <v>50</v>
      </c>
      <c r="H10" s="20" t="s">
        <v>186</v>
      </c>
      <c r="I10" s="36" t="s">
        <v>52</v>
      </c>
      <c r="J10" s="31">
        <v>7000039960</v>
      </c>
      <c r="K10" s="30">
        <v>8460</v>
      </c>
      <c r="L10" s="31" t="s">
        <v>187</v>
      </c>
      <c r="M10" s="32">
        <v>10</v>
      </c>
      <c r="N10" s="31">
        <v>0</v>
      </c>
      <c r="O10" s="30">
        <v>0</v>
      </c>
      <c r="P10" s="30">
        <v>5000317970</v>
      </c>
      <c r="Q10" s="30" t="s">
        <v>182</v>
      </c>
      <c r="R10" s="30">
        <v>2020</v>
      </c>
      <c r="S10" s="30">
        <v>1006</v>
      </c>
      <c r="T10" s="30" t="s">
        <v>188</v>
      </c>
      <c r="U10" s="33" t="s">
        <v>132</v>
      </c>
      <c r="V10" s="34">
        <v>44742</v>
      </c>
      <c r="W10" s="30" t="s">
        <v>76</v>
      </c>
      <c r="X10" s="37" t="s">
        <v>57</v>
      </c>
      <c r="Y10" s="30">
        <v>1</v>
      </c>
      <c r="Z10" s="25">
        <v>774060</v>
      </c>
      <c r="AA10" s="25">
        <v>0</v>
      </c>
      <c r="AB10" s="26">
        <v>0</v>
      </c>
      <c r="AC10" s="25">
        <v>751660</v>
      </c>
      <c r="AD10" s="25">
        <f>13400+9000</f>
        <v>22400</v>
      </c>
      <c r="AE10" s="25">
        <v>0</v>
      </c>
      <c r="AF10" s="25">
        <v>0</v>
      </c>
      <c r="AG10" s="25">
        <f>(AC10+AD10)*18%</f>
        <v>139330.79999999999</v>
      </c>
      <c r="AH10" s="25">
        <f>AC10+AD10+AE10+AF10</f>
        <v>774060</v>
      </c>
      <c r="AI10" s="25">
        <v>0</v>
      </c>
      <c r="AJ10" s="25"/>
      <c r="AK10" s="25">
        <f>AC10+AD10+AE10+AF10+AI10</f>
        <v>774060</v>
      </c>
      <c r="AL10" s="27">
        <f>AC10+AD10+AE10+AF10+AG10</f>
        <v>913390.8</v>
      </c>
      <c r="AM10" s="27">
        <f>Z10-AK10</f>
        <v>0</v>
      </c>
      <c r="AN10" s="35" t="s">
        <v>189</v>
      </c>
      <c r="AO10" s="35" t="s">
        <v>188</v>
      </c>
      <c r="AP10" s="28"/>
      <c r="AQ10" s="19" t="s">
        <v>60</v>
      </c>
      <c r="AR10" s="29" t="s">
        <v>135</v>
      </c>
      <c r="AS10" s="6" t="s">
        <v>70</v>
      </c>
    </row>
    <row r="11" spans="1:45" ht="25.5" hidden="1" customHeight="1" x14ac:dyDescent="0.25">
      <c r="A11" s="18">
        <v>40</v>
      </c>
      <c r="B11" s="18"/>
      <c r="C11" s="30">
        <v>12001051</v>
      </c>
      <c r="D11" s="32" t="s">
        <v>260</v>
      </c>
      <c r="E11" s="32" t="s">
        <v>261</v>
      </c>
      <c r="F11" s="30">
        <v>80358</v>
      </c>
      <c r="G11" s="19" t="s">
        <v>50</v>
      </c>
      <c r="H11" s="20" t="s">
        <v>262</v>
      </c>
      <c r="I11" s="36" t="s">
        <v>52</v>
      </c>
      <c r="J11" s="31">
        <v>7000039959</v>
      </c>
      <c r="K11" s="30">
        <v>84433990</v>
      </c>
      <c r="L11" s="31" t="s">
        <v>263</v>
      </c>
      <c r="M11" s="32">
        <v>10</v>
      </c>
      <c r="N11" s="31">
        <v>0</v>
      </c>
      <c r="O11" s="30">
        <v>0</v>
      </c>
      <c r="P11" s="30">
        <v>5000319187</v>
      </c>
      <c r="Q11" s="30" t="s">
        <v>197</v>
      </c>
      <c r="R11" s="30">
        <v>2020</v>
      </c>
      <c r="S11" s="30">
        <v>1006</v>
      </c>
      <c r="T11" s="30" t="s">
        <v>264</v>
      </c>
      <c r="U11" s="37" t="s">
        <v>75</v>
      </c>
      <c r="V11" s="34">
        <v>44895</v>
      </c>
      <c r="W11" s="30" t="s">
        <v>76</v>
      </c>
      <c r="X11" s="37" t="s">
        <v>57</v>
      </c>
      <c r="Y11" s="30">
        <v>1</v>
      </c>
      <c r="Z11" s="25">
        <v>745507</v>
      </c>
      <c r="AA11" s="25">
        <v>0</v>
      </c>
      <c r="AB11" s="26">
        <v>0</v>
      </c>
      <c r="AC11" s="25">
        <v>720000</v>
      </c>
      <c r="AD11" s="25">
        <v>0</v>
      </c>
      <c r="AE11" s="25">
        <v>0</v>
      </c>
      <c r="AF11" s="25">
        <v>0</v>
      </c>
      <c r="AG11" s="25">
        <f>129600+630</f>
        <v>130230</v>
      </c>
      <c r="AH11" s="25">
        <f>AC11+AD11+AE11+AF11</f>
        <v>720000</v>
      </c>
      <c r="AI11" s="25">
        <f>25507-AJ11</f>
        <v>0</v>
      </c>
      <c r="AJ11" s="25">
        <v>25507</v>
      </c>
      <c r="AK11" s="25">
        <f>AC11+AD11+AE11+AF11+AI11+AJ11</f>
        <v>745507</v>
      </c>
      <c r="AL11" s="27">
        <f>AC11+AD11+AE11+AF11+AG11</f>
        <v>850230</v>
      </c>
      <c r="AM11" s="27">
        <f>Z11-AK11</f>
        <v>0</v>
      </c>
      <c r="AN11" s="35" t="s">
        <v>265</v>
      </c>
      <c r="AO11" s="35" t="s">
        <v>264</v>
      </c>
      <c r="AP11" s="28"/>
      <c r="AQ11" s="19" t="s">
        <v>60</v>
      </c>
      <c r="AR11" s="29" t="s">
        <v>135</v>
      </c>
      <c r="AS11" s="6" t="s">
        <v>70</v>
      </c>
    </row>
    <row r="12" spans="1:45" ht="25.5" hidden="1" customHeight="1" x14ac:dyDescent="0.25">
      <c r="A12" s="18">
        <v>28</v>
      </c>
      <c r="B12" s="18"/>
      <c r="C12" s="30">
        <v>12001052</v>
      </c>
      <c r="D12" s="32" t="s">
        <v>207</v>
      </c>
      <c r="E12" s="32" t="s">
        <v>208</v>
      </c>
      <c r="F12" s="30">
        <v>80369</v>
      </c>
      <c r="G12" s="19" t="s">
        <v>50</v>
      </c>
      <c r="H12" s="20" t="s">
        <v>94</v>
      </c>
      <c r="I12" s="36" t="s">
        <v>52</v>
      </c>
      <c r="J12" s="31">
        <v>7000039962</v>
      </c>
      <c r="K12" s="30">
        <v>90182000</v>
      </c>
      <c r="L12" s="31" t="s">
        <v>209</v>
      </c>
      <c r="M12" s="32">
        <v>10</v>
      </c>
      <c r="N12" s="31">
        <v>0</v>
      </c>
      <c r="O12" s="30">
        <v>0</v>
      </c>
      <c r="P12" s="30">
        <v>5000323557</v>
      </c>
      <c r="Q12" s="30" t="s">
        <v>210</v>
      </c>
      <c r="R12" s="30">
        <v>2020</v>
      </c>
      <c r="S12" s="30">
        <v>1006</v>
      </c>
      <c r="T12" s="30" t="s">
        <v>211</v>
      </c>
      <c r="U12" s="37" t="s">
        <v>55</v>
      </c>
      <c r="V12" s="34">
        <v>44773</v>
      </c>
      <c r="W12" s="30" t="s">
        <v>76</v>
      </c>
      <c r="X12" s="37" t="s">
        <v>57</v>
      </c>
      <c r="Y12" s="30">
        <v>1</v>
      </c>
      <c r="Z12" s="25">
        <v>715000</v>
      </c>
      <c r="AA12" s="25">
        <v>0</v>
      </c>
      <c r="AB12" s="26">
        <v>0</v>
      </c>
      <c r="AC12" s="25">
        <v>715000</v>
      </c>
      <c r="AD12" s="25">
        <v>0</v>
      </c>
      <c r="AE12" s="25">
        <v>0</v>
      </c>
      <c r="AF12" s="25">
        <v>0</v>
      </c>
      <c r="AG12" s="25">
        <f>(AC12+AD12)*18%</f>
        <v>128700</v>
      </c>
      <c r="AH12" s="25">
        <f>AC12+AD12+AE12+AF12</f>
        <v>715000</v>
      </c>
      <c r="AI12" s="25">
        <v>0</v>
      </c>
      <c r="AJ12" s="25"/>
      <c r="AK12" s="25">
        <f>AC12+AD12+AE12+AF12+AI12</f>
        <v>715000</v>
      </c>
      <c r="AL12" s="27">
        <f>AC12+AD12+AE12+AF12+AG12</f>
        <v>843700</v>
      </c>
      <c r="AM12" s="27">
        <f>Z12-AK12</f>
        <v>0</v>
      </c>
      <c r="AN12" s="35" t="s">
        <v>212</v>
      </c>
      <c r="AO12" s="35" t="s">
        <v>210</v>
      </c>
      <c r="AP12" s="28"/>
      <c r="AQ12" s="19" t="s">
        <v>60</v>
      </c>
      <c r="AR12" s="29" t="s">
        <v>135</v>
      </c>
      <c r="AS12" s="6" t="s">
        <v>70</v>
      </c>
    </row>
    <row r="13" spans="1:45" ht="25.5" hidden="1" customHeight="1" x14ac:dyDescent="0.25">
      <c r="A13" s="18">
        <v>29</v>
      </c>
      <c r="B13" s="18"/>
      <c r="C13" s="30">
        <v>12001054</v>
      </c>
      <c r="D13" s="32" t="s">
        <v>213</v>
      </c>
      <c r="E13" s="32" t="s">
        <v>214</v>
      </c>
      <c r="F13" s="30">
        <v>80369</v>
      </c>
      <c r="G13" s="19" t="s">
        <v>50</v>
      </c>
      <c r="H13" s="20" t="s">
        <v>94</v>
      </c>
      <c r="I13" s="36" t="s">
        <v>52</v>
      </c>
      <c r="J13" s="31">
        <v>7000039962</v>
      </c>
      <c r="K13" s="30">
        <v>84592100</v>
      </c>
      <c r="L13" s="31" t="s">
        <v>215</v>
      </c>
      <c r="M13" s="32">
        <v>20</v>
      </c>
      <c r="N13" s="31">
        <v>0</v>
      </c>
      <c r="O13" s="30">
        <v>0</v>
      </c>
      <c r="P13" s="30">
        <v>5000323556</v>
      </c>
      <c r="Q13" s="30" t="s">
        <v>216</v>
      </c>
      <c r="R13" s="30">
        <v>2020</v>
      </c>
      <c r="S13" s="30">
        <v>1006</v>
      </c>
      <c r="T13" s="30" t="s">
        <v>211</v>
      </c>
      <c r="U13" s="37" t="s">
        <v>55</v>
      </c>
      <c r="V13" s="34">
        <v>44773</v>
      </c>
      <c r="W13" s="30" t="s">
        <v>76</v>
      </c>
      <c r="X13" s="37" t="s">
        <v>57</v>
      </c>
      <c r="Y13" s="30">
        <v>1</v>
      </c>
      <c r="Z13" s="25">
        <v>558202</v>
      </c>
      <c r="AA13" s="25">
        <v>0</v>
      </c>
      <c r="AB13" s="26">
        <v>0</v>
      </c>
      <c r="AC13" s="25">
        <v>540000</v>
      </c>
      <c r="AD13" s="25">
        <v>18202</v>
      </c>
      <c r="AE13" s="25">
        <v>0</v>
      </c>
      <c r="AF13" s="25">
        <v>0</v>
      </c>
      <c r="AG13" s="25">
        <f>(AC13+AD13)*18%</f>
        <v>100476.36</v>
      </c>
      <c r="AH13" s="25">
        <f>AC13+AD13+AE13+AF13</f>
        <v>558202</v>
      </c>
      <c r="AI13" s="25">
        <v>0</v>
      </c>
      <c r="AJ13" s="25"/>
      <c r="AK13" s="25">
        <f>AC13+AD13+AE13+AF13+AI13</f>
        <v>558202</v>
      </c>
      <c r="AL13" s="27">
        <f>AC13+AD13+AE13+AF13+AG13</f>
        <v>658678.36</v>
      </c>
      <c r="AM13" s="27">
        <f>Z13-AK13</f>
        <v>0</v>
      </c>
      <c r="AN13" s="35" t="s">
        <v>217</v>
      </c>
      <c r="AO13" s="35" t="s">
        <v>216</v>
      </c>
      <c r="AP13" s="28"/>
      <c r="AQ13" s="19" t="s">
        <v>60</v>
      </c>
      <c r="AR13" s="29" t="s">
        <v>135</v>
      </c>
      <c r="AS13" s="6" t="s">
        <v>70</v>
      </c>
    </row>
    <row r="14" spans="1:45" ht="25.5" hidden="1" customHeight="1" x14ac:dyDescent="0.25">
      <c r="A14" s="18">
        <v>20</v>
      </c>
      <c r="B14" s="18"/>
      <c r="C14" s="30">
        <v>12001055</v>
      </c>
      <c r="D14" s="32" t="s">
        <v>163</v>
      </c>
      <c r="E14" s="32" t="s">
        <v>164</v>
      </c>
      <c r="F14" s="30">
        <v>80524</v>
      </c>
      <c r="G14" s="19" t="s">
        <v>50</v>
      </c>
      <c r="H14" s="20" t="s">
        <v>165</v>
      </c>
      <c r="I14" s="36" t="s">
        <v>52</v>
      </c>
      <c r="J14" s="31">
        <v>7000039963</v>
      </c>
      <c r="K14" s="30">
        <v>85049090</v>
      </c>
      <c r="L14" s="31" t="s">
        <v>166</v>
      </c>
      <c r="M14" s="32">
        <v>10</v>
      </c>
      <c r="N14" s="31">
        <v>0</v>
      </c>
      <c r="O14" s="30">
        <v>0</v>
      </c>
      <c r="P14" s="30">
        <v>5000312185</v>
      </c>
      <c r="Q14" s="30" t="s">
        <v>167</v>
      </c>
      <c r="R14" s="30">
        <v>2020</v>
      </c>
      <c r="S14" s="30">
        <v>1006</v>
      </c>
      <c r="T14" s="30" t="s">
        <v>168</v>
      </c>
      <c r="U14" s="33" t="s">
        <v>132</v>
      </c>
      <c r="V14" s="34">
        <v>44712</v>
      </c>
      <c r="W14" s="30" t="s">
        <v>76</v>
      </c>
      <c r="X14" s="37" t="s">
        <v>57</v>
      </c>
      <c r="Y14" s="30">
        <v>1</v>
      </c>
      <c r="Z14" s="25">
        <v>455500</v>
      </c>
      <c r="AA14" s="25">
        <v>0</v>
      </c>
      <c r="AB14" s="26">
        <v>0</v>
      </c>
      <c r="AC14" s="25">
        <v>445000</v>
      </c>
      <c r="AD14" s="25">
        <v>10500</v>
      </c>
      <c r="AE14" s="25">
        <v>0</v>
      </c>
      <c r="AF14" s="25">
        <v>0</v>
      </c>
      <c r="AG14" s="25">
        <f>(AC14+AD14)*18%</f>
        <v>81990</v>
      </c>
      <c r="AH14" s="25">
        <f>AC14+AD14+AE14+AF14</f>
        <v>455500</v>
      </c>
      <c r="AI14" s="25">
        <v>0</v>
      </c>
      <c r="AJ14" s="25"/>
      <c r="AK14" s="25">
        <f>AC14+AD14+AE14+AF14+AI14</f>
        <v>455500</v>
      </c>
      <c r="AL14" s="27">
        <f>AC14+AD14+AE14+AF14+AG14</f>
        <v>537490</v>
      </c>
      <c r="AM14" s="27">
        <f>Z14-AK14</f>
        <v>0</v>
      </c>
      <c r="AN14" s="35" t="s">
        <v>169</v>
      </c>
      <c r="AO14" s="35" t="s">
        <v>168</v>
      </c>
      <c r="AP14" s="28"/>
      <c r="AQ14" s="19" t="s">
        <v>60</v>
      </c>
      <c r="AR14" s="29" t="s">
        <v>135</v>
      </c>
      <c r="AS14" s="6" t="s">
        <v>70</v>
      </c>
    </row>
    <row r="15" spans="1:45" ht="25.5" customHeight="1" x14ac:dyDescent="0.25">
      <c r="A15" s="18"/>
      <c r="B15" s="18"/>
      <c r="C15" s="30">
        <v>12001064</v>
      </c>
      <c r="D15" s="32" t="s">
        <v>297</v>
      </c>
      <c r="E15" s="32" t="s">
        <v>298</v>
      </c>
      <c r="F15" s="30">
        <v>20405</v>
      </c>
      <c r="G15" s="30" t="s">
        <v>82</v>
      </c>
      <c r="H15" s="20" t="s">
        <v>299</v>
      </c>
      <c r="I15" s="36" t="s">
        <v>84</v>
      </c>
      <c r="J15" s="31">
        <v>7600006009</v>
      </c>
      <c r="K15" s="30">
        <v>84773000</v>
      </c>
      <c r="L15" s="31" t="s">
        <v>305</v>
      </c>
      <c r="M15" s="32">
        <v>10</v>
      </c>
      <c r="N15" s="31">
        <v>2963906</v>
      </c>
      <c r="O15" s="30" t="s">
        <v>306</v>
      </c>
      <c r="P15" s="30">
        <v>5000335371</v>
      </c>
      <c r="Q15" s="30" t="s">
        <v>307</v>
      </c>
      <c r="R15" s="30">
        <v>2020</v>
      </c>
      <c r="S15" s="30">
        <v>1006</v>
      </c>
      <c r="T15" s="30" t="s">
        <v>270</v>
      </c>
      <c r="U15" s="37" t="s">
        <v>88</v>
      </c>
      <c r="V15" s="34">
        <v>45007</v>
      </c>
      <c r="W15" s="30" t="s">
        <v>205</v>
      </c>
      <c r="X15" s="37" t="s">
        <v>57</v>
      </c>
      <c r="Y15" s="30">
        <v>1</v>
      </c>
      <c r="Z15" s="25">
        <v>0</v>
      </c>
      <c r="AA15" s="25">
        <v>67270</v>
      </c>
      <c r="AB15" s="26">
        <v>82.765000000000001</v>
      </c>
      <c r="AC15" s="25">
        <f>AA15*AB15</f>
        <v>5567601.5499999998</v>
      </c>
      <c r="AD15" s="25">
        <v>80087.199999999997</v>
      </c>
      <c r="AE15" s="25">
        <v>464185.83</v>
      </c>
      <c r="AF15" s="25">
        <v>0</v>
      </c>
      <c r="AG15" s="25">
        <v>0</v>
      </c>
      <c r="AH15" s="25">
        <f>AC15+AD15+AE15+AF15</f>
        <v>6111874.5800000001</v>
      </c>
      <c r="AI15" s="25">
        <f>1278887</f>
        <v>1278887</v>
      </c>
      <c r="AJ15" s="25">
        <v>388206</v>
      </c>
      <c r="AK15" s="25">
        <f>AC15+AD15+AE15+AF15+AI15+AJ15</f>
        <v>7778967.5800000001</v>
      </c>
      <c r="AL15" s="27">
        <f>AC15+AD15+AE15+AF15+AG15</f>
        <v>6111874.5800000001</v>
      </c>
      <c r="AM15" s="27">
        <v>0</v>
      </c>
      <c r="AN15" s="35" t="s">
        <v>303</v>
      </c>
      <c r="AO15" s="35" t="s">
        <v>304</v>
      </c>
      <c r="AP15" s="28"/>
      <c r="AQ15" s="19" t="s">
        <v>60</v>
      </c>
      <c r="AR15" s="29" t="s">
        <v>135</v>
      </c>
      <c r="AS15" s="6" t="s">
        <v>70</v>
      </c>
    </row>
    <row r="16" spans="1:45" ht="25.5" customHeight="1" x14ac:dyDescent="0.25">
      <c r="A16" s="18">
        <v>45</v>
      </c>
      <c r="B16" s="18"/>
      <c r="C16" s="30">
        <v>12001064</v>
      </c>
      <c r="D16" s="32" t="s">
        <v>297</v>
      </c>
      <c r="E16" s="32" t="s">
        <v>298</v>
      </c>
      <c r="F16" s="30">
        <v>20405</v>
      </c>
      <c r="G16" s="30" t="s">
        <v>82</v>
      </c>
      <c r="H16" s="20" t="s">
        <v>299</v>
      </c>
      <c r="I16" s="36" t="s">
        <v>84</v>
      </c>
      <c r="J16" s="31">
        <v>7600006160</v>
      </c>
      <c r="K16" s="30">
        <v>84773000</v>
      </c>
      <c r="L16" s="31" t="s">
        <v>300</v>
      </c>
      <c r="M16" s="32">
        <v>10</v>
      </c>
      <c r="N16" s="31">
        <v>4094881</v>
      </c>
      <c r="O16" s="30" t="s">
        <v>301</v>
      </c>
      <c r="P16" s="30">
        <v>5000346054</v>
      </c>
      <c r="Q16" s="30" t="s">
        <v>302</v>
      </c>
      <c r="R16" s="30">
        <v>2020</v>
      </c>
      <c r="S16" s="30">
        <v>1006</v>
      </c>
      <c r="T16" s="30" t="s">
        <v>270</v>
      </c>
      <c r="U16" s="37" t="s">
        <v>88</v>
      </c>
      <c r="V16" s="34">
        <v>45007</v>
      </c>
      <c r="W16" s="30" t="s">
        <v>205</v>
      </c>
      <c r="X16" s="37" t="s">
        <v>57</v>
      </c>
      <c r="Y16" s="30">
        <v>1</v>
      </c>
      <c r="Z16" s="25">
        <v>13660376.390000001</v>
      </c>
      <c r="AA16" s="25">
        <v>65252</v>
      </c>
      <c r="AB16" s="26">
        <v>82.73</v>
      </c>
      <c r="AC16" s="25">
        <f>AA16*AB16</f>
        <v>5398297.96</v>
      </c>
      <c r="AD16" s="25">
        <f>32941.75+971.7</f>
        <v>33913.449999999997</v>
      </c>
      <c r="AE16" s="25">
        <v>449197.4</v>
      </c>
      <c r="AF16" s="25">
        <v>0</v>
      </c>
      <c r="AG16" s="25">
        <v>0</v>
      </c>
      <c r="AH16" s="25">
        <f>AC16+AD16+AE16+AF16</f>
        <v>5881408.8100000005</v>
      </c>
      <c r="AI16" s="25">
        <v>0</v>
      </c>
      <c r="AJ16" s="25"/>
      <c r="AK16" s="25">
        <f>AC16+AD16+AE16+AF16+AI16</f>
        <v>5881408.8100000005</v>
      </c>
      <c r="AL16" s="27">
        <f>AC16+AD16+AE16+AF16+AG16</f>
        <v>5881408.8100000005</v>
      </c>
      <c r="AM16" s="27">
        <f>AK16+AK17-Z16</f>
        <v>-2035214.2050000001</v>
      </c>
      <c r="AN16" s="35" t="s">
        <v>303</v>
      </c>
      <c r="AO16" s="35" t="s">
        <v>304</v>
      </c>
      <c r="AP16" s="28"/>
      <c r="AQ16" s="19" t="s">
        <v>60</v>
      </c>
      <c r="AR16" s="29" t="s">
        <v>135</v>
      </c>
      <c r="AS16" s="6" t="s">
        <v>70</v>
      </c>
    </row>
    <row r="17" spans="1:45" ht="25.5" customHeight="1" x14ac:dyDescent="0.25">
      <c r="A17" s="18">
        <v>43</v>
      </c>
      <c r="B17" s="18"/>
      <c r="C17" s="30">
        <v>12001060</v>
      </c>
      <c r="D17" s="32" t="s">
        <v>278</v>
      </c>
      <c r="E17" s="32" t="s">
        <v>278</v>
      </c>
      <c r="F17" s="30">
        <v>20406</v>
      </c>
      <c r="G17" s="30" t="s">
        <v>82</v>
      </c>
      <c r="H17" s="20" t="s">
        <v>279</v>
      </c>
      <c r="I17" s="36" t="s">
        <v>84</v>
      </c>
      <c r="J17" s="31" t="s">
        <v>280</v>
      </c>
      <c r="K17" s="30">
        <v>84804900</v>
      </c>
      <c r="L17" s="31" t="s">
        <v>281</v>
      </c>
      <c r="M17" s="32">
        <v>10</v>
      </c>
      <c r="N17" s="31">
        <v>2757064</v>
      </c>
      <c r="O17" s="31" t="s">
        <v>282</v>
      </c>
      <c r="P17" s="30">
        <v>5000334449</v>
      </c>
      <c r="Q17" s="30" t="s">
        <v>283</v>
      </c>
      <c r="R17" s="30">
        <v>2020</v>
      </c>
      <c r="S17" s="30">
        <v>1006</v>
      </c>
      <c r="T17" s="30" t="s">
        <v>284</v>
      </c>
      <c r="U17" s="37" t="s">
        <v>88</v>
      </c>
      <c r="V17" s="34">
        <v>45007</v>
      </c>
      <c r="W17" s="30" t="s">
        <v>205</v>
      </c>
      <c r="X17" s="37" t="s">
        <v>57</v>
      </c>
      <c r="Y17" s="30">
        <v>1</v>
      </c>
      <c r="Z17" s="25">
        <v>9055931.0399999991</v>
      </c>
      <c r="AA17" s="25">
        <v>54702</v>
      </c>
      <c r="AB17" s="26">
        <v>81.342500000000001</v>
      </c>
      <c r="AC17" s="25">
        <f>AA17*AB17</f>
        <v>4449597.4350000005</v>
      </c>
      <c r="AD17" s="25">
        <v>234524.85</v>
      </c>
      <c r="AE17" s="25">
        <f>350602.2*1.1</f>
        <v>385662.42000000004</v>
      </c>
      <c r="AF17" s="25">
        <v>0</v>
      </c>
      <c r="AG17" s="25">
        <v>0</v>
      </c>
      <c r="AH17" s="25">
        <f>AC17+AD17+AE17+AF17</f>
        <v>5069784.7050000001</v>
      </c>
      <c r="AI17" s="25">
        <f>362130.67</f>
        <v>362130.67</v>
      </c>
      <c r="AJ17" s="25">
        <v>311838</v>
      </c>
      <c r="AK17" s="25">
        <f>AC17+AD17+AE17+AF17+AI17+AJ17</f>
        <v>5743753.375</v>
      </c>
      <c r="AL17" s="27">
        <f>AC17+AD17+AE17+AF17+AG17</f>
        <v>5069784.7050000001</v>
      </c>
      <c r="AM17" s="27">
        <f>Z17-AK17</f>
        <v>3312177.6649999991</v>
      </c>
      <c r="AN17" s="35" t="s">
        <v>285</v>
      </c>
      <c r="AO17" s="35" t="s">
        <v>284</v>
      </c>
      <c r="AP17" s="28"/>
      <c r="AQ17" s="19" t="s">
        <v>60</v>
      </c>
      <c r="AR17" s="29" t="s">
        <v>135</v>
      </c>
      <c r="AS17" s="6" t="s">
        <v>70</v>
      </c>
    </row>
    <row r="18" spans="1:45" ht="25.5" customHeight="1" x14ac:dyDescent="0.25">
      <c r="A18" s="18">
        <v>44</v>
      </c>
      <c r="B18" s="18"/>
      <c r="C18" s="30">
        <v>12001063</v>
      </c>
      <c r="D18" s="32" t="s">
        <v>290</v>
      </c>
      <c r="E18" s="32" t="s">
        <v>291</v>
      </c>
      <c r="F18" s="30">
        <v>20404</v>
      </c>
      <c r="G18" s="30" t="s">
        <v>82</v>
      </c>
      <c r="H18" s="20" t="s">
        <v>292</v>
      </c>
      <c r="I18" s="36" t="s">
        <v>84</v>
      </c>
      <c r="J18" s="31">
        <v>7600006011</v>
      </c>
      <c r="K18" s="30">
        <v>84626900</v>
      </c>
      <c r="L18" s="31" t="s">
        <v>293</v>
      </c>
      <c r="M18" s="32">
        <v>10</v>
      </c>
      <c r="N18" s="31">
        <v>2646059</v>
      </c>
      <c r="O18" s="30" t="s">
        <v>294</v>
      </c>
      <c r="P18" s="30">
        <v>5000334446</v>
      </c>
      <c r="Q18" s="30" t="s">
        <v>295</v>
      </c>
      <c r="R18" s="30">
        <v>2020</v>
      </c>
      <c r="S18" s="30">
        <v>1006</v>
      </c>
      <c r="T18" s="30" t="s">
        <v>284</v>
      </c>
      <c r="U18" s="37" t="s">
        <v>88</v>
      </c>
      <c r="V18" s="34">
        <v>45007</v>
      </c>
      <c r="W18" s="30" t="s">
        <v>205</v>
      </c>
      <c r="X18" s="37" t="s">
        <v>57</v>
      </c>
      <c r="Y18" s="30">
        <v>1</v>
      </c>
      <c r="Z18" s="25">
        <v>4512353.53</v>
      </c>
      <c r="AA18" s="25">
        <f>31700+14000</f>
        <v>45700</v>
      </c>
      <c r="AB18" s="26">
        <v>81.342500000000001</v>
      </c>
      <c r="AC18" s="25">
        <f>AA18*AB18</f>
        <v>3717352.25</v>
      </c>
      <c r="AD18" s="25">
        <v>94295.1</v>
      </c>
      <c r="AE18" s="25">
        <v>314536.56</v>
      </c>
      <c r="AF18" s="25">
        <v>0</v>
      </c>
      <c r="AG18" s="25">
        <v>0</v>
      </c>
      <c r="AH18" s="25">
        <f>AC18+AD18+AE18+AF18</f>
        <v>4126183.91</v>
      </c>
      <c r="AI18" s="25">
        <f>386169.62-AJ18</f>
        <v>114142.62</v>
      </c>
      <c r="AJ18" s="25">
        <v>272027</v>
      </c>
      <c r="AK18" s="25">
        <f>AC18+AD18+AE18+AF18+AI18+AJ18</f>
        <v>4512353.53</v>
      </c>
      <c r="AL18" s="27">
        <f>AC18+AD18+AE18+AF18+AG18</f>
        <v>4126183.91</v>
      </c>
      <c r="AM18" s="27">
        <f>Z18-AK18</f>
        <v>0</v>
      </c>
      <c r="AN18" s="35" t="s">
        <v>296</v>
      </c>
      <c r="AO18" s="35" t="s">
        <v>284</v>
      </c>
      <c r="AP18" s="28"/>
      <c r="AQ18" s="19" t="s">
        <v>60</v>
      </c>
      <c r="AR18" s="29" t="s">
        <v>135</v>
      </c>
      <c r="AS18" s="6" t="s">
        <v>70</v>
      </c>
    </row>
    <row r="19" spans="1:45" ht="25.5" customHeight="1" x14ac:dyDescent="0.25">
      <c r="A19" s="18">
        <v>50</v>
      </c>
      <c r="B19" s="18"/>
      <c r="C19" s="30">
        <v>12001065</v>
      </c>
      <c r="D19" s="32" t="s">
        <v>322</v>
      </c>
      <c r="E19" s="32" t="s">
        <v>323</v>
      </c>
      <c r="F19" s="30">
        <v>20405</v>
      </c>
      <c r="G19" s="30" t="s">
        <v>324</v>
      </c>
      <c r="H19" s="20" t="s">
        <v>299</v>
      </c>
      <c r="I19" s="36" t="s">
        <v>84</v>
      </c>
      <c r="J19" s="31">
        <v>7600006009</v>
      </c>
      <c r="K19" s="30">
        <v>84804900</v>
      </c>
      <c r="L19" s="31" t="s">
        <v>305</v>
      </c>
      <c r="M19" s="32">
        <v>10</v>
      </c>
      <c r="N19" s="31">
        <v>2963906</v>
      </c>
      <c r="O19" s="30" t="s">
        <v>325</v>
      </c>
      <c r="P19" s="30">
        <v>5000335371</v>
      </c>
      <c r="Q19" s="30" t="s">
        <v>307</v>
      </c>
      <c r="R19" s="30">
        <v>2020</v>
      </c>
      <c r="S19" s="30">
        <v>1006</v>
      </c>
      <c r="T19" s="30" t="s">
        <v>270</v>
      </c>
      <c r="U19" s="37" t="s">
        <v>88</v>
      </c>
      <c r="V19" s="34">
        <v>45015</v>
      </c>
      <c r="W19" s="30" t="s">
        <v>205</v>
      </c>
      <c r="X19" s="37" t="s">
        <v>57</v>
      </c>
      <c r="Y19" s="30">
        <v>1</v>
      </c>
      <c r="Z19" s="25">
        <v>9919248.5199999996</v>
      </c>
      <c r="AA19" s="25">
        <v>35100</v>
      </c>
      <c r="AB19" s="26">
        <v>82.765000000000001</v>
      </c>
      <c r="AC19" s="25">
        <f>AA19*AB19</f>
        <v>2905051.5</v>
      </c>
      <c r="AD19" s="25">
        <f>41264.82+522.91</f>
        <v>41787.730000000003</v>
      </c>
      <c r="AE19" s="25">
        <f>220183.56+22018.36</f>
        <v>242201.91999999998</v>
      </c>
      <c r="AF19" s="25">
        <v>0</v>
      </c>
      <c r="AG19" s="25">
        <v>0</v>
      </c>
      <c r="AH19" s="25">
        <f>AC19+AD19+AE19+AF19</f>
        <v>3189041.15</v>
      </c>
      <c r="AI19" s="25">
        <v>0</v>
      </c>
      <c r="AJ19" s="25">
        <v>532063</v>
      </c>
      <c r="AK19" s="25">
        <f>AC19+AD19+AE19+AF19+AI19+AJ19</f>
        <v>3721104.15</v>
      </c>
      <c r="AL19" s="27">
        <f>AC19+AD19+AE19+AF19+AG19</f>
        <v>3189041.15</v>
      </c>
      <c r="AM19" s="27">
        <f>AK19+AK20+AK21-Z19</f>
        <v>4.0000006556510925E-3</v>
      </c>
      <c r="AN19" s="35" t="s">
        <v>326</v>
      </c>
      <c r="AO19" s="35" t="s">
        <v>327</v>
      </c>
      <c r="AP19" s="28"/>
      <c r="AQ19" s="19" t="s">
        <v>60</v>
      </c>
      <c r="AR19" s="29" t="s">
        <v>135</v>
      </c>
      <c r="AS19" s="6" t="s">
        <v>105</v>
      </c>
    </row>
    <row r="20" spans="1:45" ht="25.5" customHeight="1" x14ac:dyDescent="0.25">
      <c r="A20" s="18"/>
      <c r="B20" s="18"/>
      <c r="C20" s="30">
        <v>12001065</v>
      </c>
      <c r="D20" s="32" t="s">
        <v>322</v>
      </c>
      <c r="E20" s="32" t="s">
        <v>323</v>
      </c>
      <c r="F20" s="30">
        <v>40178</v>
      </c>
      <c r="G20" s="30" t="s">
        <v>324</v>
      </c>
      <c r="H20" s="20" t="s">
        <v>328</v>
      </c>
      <c r="I20" s="36" t="s">
        <v>84</v>
      </c>
      <c r="J20" s="31">
        <v>7600006288</v>
      </c>
      <c r="K20" s="30">
        <v>84804900</v>
      </c>
      <c r="L20" s="31" t="s">
        <v>329</v>
      </c>
      <c r="M20" s="32">
        <v>10</v>
      </c>
      <c r="N20" s="31">
        <v>4346704</v>
      </c>
      <c r="O20" s="30" t="s">
        <v>330</v>
      </c>
      <c r="P20" s="30">
        <v>5000349620</v>
      </c>
      <c r="Q20" s="30" t="s">
        <v>331</v>
      </c>
      <c r="R20" s="30">
        <v>2020</v>
      </c>
      <c r="S20" s="30">
        <v>1006</v>
      </c>
      <c r="T20" s="30" t="s">
        <v>270</v>
      </c>
      <c r="U20" s="37" t="s">
        <v>88</v>
      </c>
      <c r="V20" s="34">
        <v>45015</v>
      </c>
      <c r="W20" s="30" t="s">
        <v>205</v>
      </c>
      <c r="X20" s="37" t="s">
        <v>57</v>
      </c>
      <c r="Y20" s="30"/>
      <c r="Z20" s="25">
        <v>0</v>
      </c>
      <c r="AA20" s="25">
        <v>35220</v>
      </c>
      <c r="AB20" s="26">
        <v>81.738699999999994</v>
      </c>
      <c r="AC20" s="25">
        <f>AA20*AB20</f>
        <v>2878837.014</v>
      </c>
      <c r="AD20" s="25">
        <f>4115+518.19</f>
        <v>4633.1900000000005</v>
      </c>
      <c r="AE20" s="25">
        <f>217743.2+21774.3</f>
        <v>239517.5</v>
      </c>
      <c r="AF20" s="25">
        <v>0</v>
      </c>
      <c r="AG20" s="25">
        <v>0</v>
      </c>
      <c r="AH20" s="25">
        <f>AC20+AD20+AE20+AF20</f>
        <v>3122987.7039999999</v>
      </c>
      <c r="AI20" s="25">
        <v>0</v>
      </c>
      <c r="AJ20" s="25"/>
      <c r="AK20" s="25">
        <f>AC20+AD20+AE20+AF20+AI20</f>
        <v>3122987.7039999999</v>
      </c>
      <c r="AL20" s="27">
        <f>AC20+AD20+AE20+AF20+AG20</f>
        <v>3122987.7039999999</v>
      </c>
      <c r="AM20" s="27">
        <v>0</v>
      </c>
      <c r="AN20" s="35" t="s">
        <v>326</v>
      </c>
      <c r="AO20" s="35" t="s">
        <v>327</v>
      </c>
      <c r="AP20" s="28"/>
      <c r="AQ20" s="19" t="s">
        <v>60</v>
      </c>
      <c r="AR20" s="29" t="s">
        <v>135</v>
      </c>
      <c r="AS20" s="6" t="s">
        <v>105</v>
      </c>
    </row>
    <row r="21" spans="1:45" ht="25.5" customHeight="1" x14ac:dyDescent="0.25">
      <c r="A21" s="18"/>
      <c r="B21" s="18"/>
      <c r="C21" s="30">
        <v>12001065</v>
      </c>
      <c r="D21" s="32" t="s">
        <v>322</v>
      </c>
      <c r="E21" s="32" t="s">
        <v>323</v>
      </c>
      <c r="F21" s="30">
        <v>20405</v>
      </c>
      <c r="G21" s="30" t="s">
        <v>324</v>
      </c>
      <c r="H21" s="20" t="s">
        <v>299</v>
      </c>
      <c r="I21" s="36" t="s">
        <v>84</v>
      </c>
      <c r="J21" s="31">
        <v>7600006160</v>
      </c>
      <c r="K21" s="30">
        <v>84804900</v>
      </c>
      <c r="L21" s="31" t="s">
        <v>300</v>
      </c>
      <c r="M21" s="32">
        <v>10</v>
      </c>
      <c r="N21" s="31">
        <v>4094881</v>
      </c>
      <c r="O21" s="30" t="s">
        <v>301</v>
      </c>
      <c r="P21" s="30">
        <v>5000346054</v>
      </c>
      <c r="Q21" s="30" t="s">
        <v>307</v>
      </c>
      <c r="R21" s="30">
        <v>2020</v>
      </c>
      <c r="S21" s="30">
        <v>1006</v>
      </c>
      <c r="T21" s="30" t="s">
        <v>270</v>
      </c>
      <c r="U21" s="37" t="s">
        <v>88</v>
      </c>
      <c r="V21" s="34">
        <v>45015</v>
      </c>
      <c r="W21" s="30" t="s">
        <v>205</v>
      </c>
      <c r="X21" s="37" t="s">
        <v>57</v>
      </c>
      <c r="Y21" s="30"/>
      <c r="Z21" s="25">
        <v>0</v>
      </c>
      <c r="AA21" s="25">
        <v>34047</v>
      </c>
      <c r="AB21" s="26">
        <v>82.73</v>
      </c>
      <c r="AC21" s="25">
        <f>AA21*AB21</f>
        <v>2816708.31</v>
      </c>
      <c r="AD21" s="25">
        <f>17188.25+507.01</f>
        <v>17695.259999999998</v>
      </c>
      <c r="AE21" s="25">
        <f>218866.5+21886.6</f>
        <v>240753.1</v>
      </c>
      <c r="AF21" s="25">
        <v>0</v>
      </c>
      <c r="AG21" s="25">
        <v>0</v>
      </c>
      <c r="AH21" s="25">
        <f>AC21+AD21+AE21+AF21</f>
        <v>3075156.67</v>
      </c>
      <c r="AI21" s="25">
        <v>0</v>
      </c>
      <c r="AJ21" s="25"/>
      <c r="AK21" s="25">
        <f>AC21+AD21+AE21+AF21+AI21</f>
        <v>3075156.67</v>
      </c>
      <c r="AL21" s="27">
        <f>AC21+AD21+AE21+AF21+AG21</f>
        <v>3075156.67</v>
      </c>
      <c r="AM21" s="27">
        <v>0</v>
      </c>
      <c r="AN21" s="35" t="s">
        <v>326</v>
      </c>
      <c r="AO21" s="35" t="s">
        <v>327</v>
      </c>
      <c r="AP21" s="28"/>
      <c r="AQ21" s="19" t="s">
        <v>60</v>
      </c>
      <c r="AR21" s="29" t="s">
        <v>135</v>
      </c>
      <c r="AS21" s="6" t="s">
        <v>105</v>
      </c>
    </row>
    <row r="22" spans="1:45" ht="25.5" customHeight="1" x14ac:dyDescent="0.25">
      <c r="A22" s="18">
        <v>4</v>
      </c>
      <c r="B22" s="18" t="s">
        <v>47</v>
      </c>
      <c r="C22" s="19">
        <v>12001006</v>
      </c>
      <c r="D22" s="20" t="s">
        <v>80</v>
      </c>
      <c r="E22" s="20" t="s">
        <v>81</v>
      </c>
      <c r="F22" s="19">
        <v>20387</v>
      </c>
      <c r="G22" s="30" t="s">
        <v>82</v>
      </c>
      <c r="H22" s="20" t="s">
        <v>83</v>
      </c>
      <c r="I22" s="18" t="s">
        <v>84</v>
      </c>
      <c r="J22" s="21">
        <v>7600005531</v>
      </c>
      <c r="K22" s="19">
        <v>84772000</v>
      </c>
      <c r="L22" s="21" t="s">
        <v>85</v>
      </c>
      <c r="M22" s="20">
        <v>10</v>
      </c>
      <c r="N22" s="21">
        <v>5369267</v>
      </c>
      <c r="O22" s="19" t="s">
        <v>86</v>
      </c>
      <c r="P22" s="19">
        <v>5000285231</v>
      </c>
      <c r="Q22" s="19" t="s">
        <v>87</v>
      </c>
      <c r="R22" s="19">
        <v>2020</v>
      </c>
      <c r="S22" s="19">
        <v>1006</v>
      </c>
      <c r="T22" s="22">
        <v>44461</v>
      </c>
      <c r="U22" s="23" t="s">
        <v>88</v>
      </c>
      <c r="V22" s="22">
        <v>44592</v>
      </c>
      <c r="W22" s="19" t="s">
        <v>89</v>
      </c>
      <c r="X22" s="24" t="s">
        <v>57</v>
      </c>
      <c r="Y22" s="19">
        <v>1</v>
      </c>
      <c r="Z22" s="25">
        <v>2514357.88</v>
      </c>
      <c r="AA22" s="25">
        <v>23630</v>
      </c>
      <c r="AB22" s="26">
        <v>73.002499999999998</v>
      </c>
      <c r="AC22" s="25">
        <f>23630*73.0025</f>
        <v>1725049.075</v>
      </c>
      <c r="AD22" s="25">
        <f>325380+603.8</f>
        <v>325983.8</v>
      </c>
      <c r="AE22" s="25">
        <v>171058</v>
      </c>
      <c r="AF22" s="25">
        <v>0</v>
      </c>
      <c r="AG22" s="25">
        <v>404008</v>
      </c>
      <c r="AH22" s="25">
        <f>AC22+AD22+AE22+AF22</f>
        <v>2222090.875</v>
      </c>
      <c r="AI22" s="25">
        <v>292267</v>
      </c>
      <c r="AJ22" s="25">
        <v>0</v>
      </c>
      <c r="AK22" s="25">
        <f>AC22+AD22+AE22+AF22+AI22+AJ22</f>
        <v>2514357.875</v>
      </c>
      <c r="AL22" s="27">
        <f>AC22+AD22+AE22+AF22+AG22</f>
        <v>2626098.875</v>
      </c>
      <c r="AM22" s="27">
        <f>Z22-AK22</f>
        <v>4.999999888241291E-3</v>
      </c>
      <c r="AN22" s="28" t="s">
        <v>90</v>
      </c>
      <c r="AO22" s="28" t="s">
        <v>91</v>
      </c>
      <c r="AP22" s="28"/>
      <c r="AQ22" s="19" t="s">
        <v>60</v>
      </c>
      <c r="AR22" s="29" t="s">
        <v>61</v>
      </c>
      <c r="AS22" s="6" t="s">
        <v>70</v>
      </c>
    </row>
    <row r="23" spans="1:45" ht="25.5" hidden="1" customHeight="1" x14ac:dyDescent="0.25">
      <c r="A23" s="18">
        <v>19</v>
      </c>
      <c r="B23" s="18"/>
      <c r="C23" s="30">
        <v>12001049</v>
      </c>
      <c r="D23" s="32" t="s">
        <v>161</v>
      </c>
      <c r="E23" s="32" t="s">
        <v>162</v>
      </c>
      <c r="F23" s="30">
        <v>31366</v>
      </c>
      <c r="G23" s="19" t="s">
        <v>64</v>
      </c>
      <c r="H23" s="20" t="s">
        <v>65</v>
      </c>
      <c r="I23" s="36" t="s">
        <v>52</v>
      </c>
      <c r="J23" s="31">
        <v>7000039791</v>
      </c>
      <c r="K23" s="30">
        <v>84798999</v>
      </c>
      <c r="L23" s="31" t="s">
        <v>158</v>
      </c>
      <c r="M23" s="32">
        <v>20</v>
      </c>
      <c r="N23" s="31">
        <v>0</v>
      </c>
      <c r="O23" s="30">
        <v>0</v>
      </c>
      <c r="P23" s="30">
        <v>5000311181</v>
      </c>
      <c r="Q23" s="30" t="s">
        <v>159</v>
      </c>
      <c r="R23" s="30">
        <v>2020</v>
      </c>
      <c r="S23" s="30">
        <v>1006</v>
      </c>
      <c r="T23" s="30" t="s">
        <v>153</v>
      </c>
      <c r="U23" s="33" t="s">
        <v>132</v>
      </c>
      <c r="V23" s="34">
        <v>44681</v>
      </c>
      <c r="W23" s="30" t="s">
        <v>68</v>
      </c>
      <c r="X23" s="37" t="s">
        <v>57</v>
      </c>
      <c r="Y23" s="30">
        <v>1</v>
      </c>
      <c r="Z23" s="25">
        <v>25000</v>
      </c>
      <c r="AA23" s="25">
        <v>0</v>
      </c>
      <c r="AB23" s="26">
        <v>0</v>
      </c>
      <c r="AC23" s="25">
        <v>25000</v>
      </c>
      <c r="AD23" s="25">
        <v>0</v>
      </c>
      <c r="AE23" s="25">
        <v>0</v>
      </c>
      <c r="AF23" s="25">
        <v>0</v>
      </c>
      <c r="AG23" s="25">
        <f>AC23*18%</f>
        <v>4500</v>
      </c>
      <c r="AH23" s="25">
        <f>AC23+AD23+AE23+AF23</f>
        <v>25000</v>
      </c>
      <c r="AI23" s="25">
        <v>0</v>
      </c>
      <c r="AJ23" s="25"/>
      <c r="AK23" s="25">
        <f>AC23+AD23+AE23+AF23+AI23</f>
        <v>25000</v>
      </c>
      <c r="AL23" s="27">
        <f>AC23+AD23+AE23+AF23+AG23</f>
        <v>29500</v>
      </c>
      <c r="AM23" s="27">
        <f>Z23-AK23</f>
        <v>0</v>
      </c>
      <c r="AN23" s="35" t="s">
        <v>160</v>
      </c>
      <c r="AO23" s="35" t="s">
        <v>153</v>
      </c>
      <c r="AP23" s="28"/>
      <c r="AQ23" s="19" t="s">
        <v>60</v>
      </c>
      <c r="AR23" s="29" t="s">
        <v>135</v>
      </c>
      <c r="AS23" s="6" t="s">
        <v>70</v>
      </c>
    </row>
    <row r="24" spans="1:45" ht="25.5" hidden="1" customHeight="1" x14ac:dyDescent="0.25">
      <c r="A24" s="18">
        <v>30</v>
      </c>
      <c r="B24" s="18"/>
      <c r="C24" s="30">
        <v>12001056</v>
      </c>
      <c r="D24" s="32" t="s">
        <v>218</v>
      </c>
      <c r="E24" s="32" t="s">
        <v>219</v>
      </c>
      <c r="F24" s="30">
        <v>80369</v>
      </c>
      <c r="G24" s="19" t="s">
        <v>50</v>
      </c>
      <c r="H24" s="20" t="s">
        <v>94</v>
      </c>
      <c r="I24" s="36" t="s">
        <v>52</v>
      </c>
      <c r="J24" s="31">
        <v>7000039962</v>
      </c>
      <c r="K24" s="30">
        <v>84659200</v>
      </c>
      <c r="L24" s="31" t="s">
        <v>215</v>
      </c>
      <c r="M24" s="32">
        <v>40</v>
      </c>
      <c r="N24" s="31">
        <v>0</v>
      </c>
      <c r="O24" s="30">
        <v>0</v>
      </c>
      <c r="P24" s="30">
        <v>5000323556</v>
      </c>
      <c r="Q24" s="30" t="s">
        <v>216</v>
      </c>
      <c r="R24" s="30">
        <v>2020</v>
      </c>
      <c r="S24" s="30">
        <v>1006</v>
      </c>
      <c r="T24" s="30" t="s">
        <v>211</v>
      </c>
      <c r="U24" s="37" t="s">
        <v>55</v>
      </c>
      <c r="V24" s="34">
        <v>44773</v>
      </c>
      <c r="W24" s="30" t="s">
        <v>76</v>
      </c>
      <c r="X24" s="37" t="s">
        <v>57</v>
      </c>
      <c r="Y24" s="30">
        <v>1</v>
      </c>
      <c r="Z24" s="25">
        <v>361798</v>
      </c>
      <c r="AA24" s="25">
        <v>0</v>
      </c>
      <c r="AB24" s="26">
        <v>0</v>
      </c>
      <c r="AC24" s="25">
        <v>350000</v>
      </c>
      <c r="AD24" s="25">
        <v>11798</v>
      </c>
      <c r="AE24" s="25">
        <v>0</v>
      </c>
      <c r="AF24" s="25">
        <v>0</v>
      </c>
      <c r="AG24" s="25">
        <f>(AC24+AD24)*18%</f>
        <v>65123.64</v>
      </c>
      <c r="AH24" s="25">
        <f>AC24+AD24+AE24+AF24</f>
        <v>361798</v>
      </c>
      <c r="AI24" s="25">
        <v>0</v>
      </c>
      <c r="AJ24" s="25"/>
      <c r="AK24" s="25">
        <f>AC24+AD24+AE24+AF24+AI24</f>
        <v>361798</v>
      </c>
      <c r="AL24" s="27">
        <f>AC24+AD24+AE24+AF24+AG24</f>
        <v>426921.64</v>
      </c>
      <c r="AM24" s="27">
        <f>Z24-AK24</f>
        <v>0</v>
      </c>
      <c r="AN24" s="35" t="s">
        <v>217</v>
      </c>
      <c r="AO24" s="35" t="s">
        <v>216</v>
      </c>
      <c r="AP24" s="28"/>
      <c r="AQ24" s="19" t="s">
        <v>60</v>
      </c>
      <c r="AR24" s="29" t="s">
        <v>135</v>
      </c>
      <c r="AS24" s="6" t="s">
        <v>70</v>
      </c>
    </row>
    <row r="25" spans="1:45" ht="25.5" hidden="1" customHeight="1" x14ac:dyDescent="0.25">
      <c r="A25" s="18">
        <v>1</v>
      </c>
      <c r="B25" s="18" t="s">
        <v>47</v>
      </c>
      <c r="C25" s="19">
        <v>12000997</v>
      </c>
      <c r="D25" s="20" t="s">
        <v>48</v>
      </c>
      <c r="E25" s="20" t="s">
        <v>49</v>
      </c>
      <c r="F25" s="19">
        <v>31449</v>
      </c>
      <c r="G25" s="19" t="s">
        <v>50</v>
      </c>
      <c r="H25" s="20" t="s">
        <v>51</v>
      </c>
      <c r="I25" s="18" t="s">
        <v>52</v>
      </c>
      <c r="J25" s="21">
        <v>7000034897</v>
      </c>
      <c r="K25" s="19">
        <v>90318000</v>
      </c>
      <c r="L25" s="21" t="s">
        <v>53</v>
      </c>
      <c r="M25" s="20">
        <v>10</v>
      </c>
      <c r="N25" s="21">
        <v>0</v>
      </c>
      <c r="O25" s="19">
        <v>0</v>
      </c>
      <c r="P25" s="19">
        <v>5000276635</v>
      </c>
      <c r="Q25" s="19" t="s">
        <v>54</v>
      </c>
      <c r="R25" s="19">
        <v>2020</v>
      </c>
      <c r="S25" s="19">
        <v>1006</v>
      </c>
      <c r="T25" s="22">
        <v>44382</v>
      </c>
      <c r="U25" s="23" t="s">
        <v>55</v>
      </c>
      <c r="V25" s="22">
        <v>44408</v>
      </c>
      <c r="W25" s="19" t="s">
        <v>56</v>
      </c>
      <c r="X25" s="24" t="s">
        <v>57</v>
      </c>
      <c r="Y25" s="19">
        <v>1</v>
      </c>
      <c r="Z25" s="25">
        <v>280000</v>
      </c>
      <c r="AA25" s="25">
        <v>0</v>
      </c>
      <c r="AB25" s="26">
        <v>0</v>
      </c>
      <c r="AC25" s="25">
        <v>280000</v>
      </c>
      <c r="AD25" s="25">
        <v>0</v>
      </c>
      <c r="AE25" s="25">
        <v>0</v>
      </c>
      <c r="AF25" s="25">
        <v>0</v>
      </c>
      <c r="AG25" s="25">
        <v>50400</v>
      </c>
      <c r="AH25" s="25">
        <f>AC25+AD25+AE25+AF25</f>
        <v>280000</v>
      </c>
      <c r="AI25" s="25">
        <v>0</v>
      </c>
      <c r="AJ25" s="25"/>
      <c r="AK25" s="25">
        <f>AC25+AD25+AE25+AF25+AI25</f>
        <v>280000</v>
      </c>
      <c r="AL25" s="27">
        <f>AC25+AD25+AE25+AF25+AG25</f>
        <v>330400</v>
      </c>
      <c r="AM25" s="27">
        <f>Z25-AK25</f>
        <v>0</v>
      </c>
      <c r="AN25" s="28" t="s">
        <v>58</v>
      </c>
      <c r="AO25" s="28" t="s">
        <v>59</v>
      </c>
      <c r="AP25" s="28"/>
      <c r="AQ25" s="19" t="s">
        <v>60</v>
      </c>
      <c r="AR25" s="29" t="s">
        <v>61</v>
      </c>
      <c r="AS25" s="6" t="s">
        <v>62</v>
      </c>
    </row>
    <row r="26" spans="1:45" ht="25.5" hidden="1" customHeight="1" x14ac:dyDescent="0.25">
      <c r="A26" s="18">
        <v>59</v>
      </c>
      <c r="B26" s="18"/>
      <c r="C26" s="30">
        <v>12001116</v>
      </c>
      <c r="D26" s="32" t="s">
        <v>373</v>
      </c>
      <c r="E26" s="32" t="s">
        <v>373</v>
      </c>
      <c r="F26" s="30"/>
      <c r="G26" s="19" t="s">
        <v>50</v>
      </c>
      <c r="H26" s="20" t="s">
        <v>116</v>
      </c>
      <c r="I26" s="36" t="s">
        <v>52</v>
      </c>
      <c r="J26" s="31">
        <v>0</v>
      </c>
      <c r="K26" s="30">
        <v>0</v>
      </c>
      <c r="L26" s="31">
        <v>0</v>
      </c>
      <c r="M26" s="32">
        <v>0</v>
      </c>
      <c r="N26" s="31">
        <v>0</v>
      </c>
      <c r="O26" s="30">
        <v>0</v>
      </c>
      <c r="P26" s="30">
        <v>0</v>
      </c>
      <c r="Q26" s="30">
        <v>0</v>
      </c>
      <c r="R26" s="30">
        <v>2020</v>
      </c>
      <c r="S26" s="30">
        <v>1006</v>
      </c>
      <c r="T26" s="30" t="s">
        <v>374</v>
      </c>
      <c r="U26" s="37" t="s">
        <v>88</v>
      </c>
      <c r="V26" s="34">
        <v>45015</v>
      </c>
      <c r="W26" s="30" t="s">
        <v>76</v>
      </c>
      <c r="X26" s="37" t="s">
        <v>57</v>
      </c>
      <c r="Y26" s="30">
        <v>1</v>
      </c>
      <c r="Z26" s="25">
        <v>191391</v>
      </c>
      <c r="AA26" s="25">
        <v>0</v>
      </c>
      <c r="AB26" s="26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f>AC26+AD26+AE26+AF26</f>
        <v>0</v>
      </c>
      <c r="AI26" s="25">
        <v>191391</v>
      </c>
      <c r="AJ26" s="25"/>
      <c r="AK26" s="25">
        <f>AC26+AD26+AE26+AF26+AI26+AJ26</f>
        <v>191391</v>
      </c>
      <c r="AL26" s="27">
        <f>AC26+AD26+AE26+AF26+AG26</f>
        <v>0</v>
      </c>
      <c r="AM26" s="27">
        <f>AK26-Z26</f>
        <v>0</v>
      </c>
      <c r="AN26" s="35" t="s">
        <v>375</v>
      </c>
      <c r="AO26" s="35"/>
      <c r="AP26" s="28"/>
      <c r="AQ26" s="19" t="s">
        <v>60</v>
      </c>
      <c r="AR26" s="29" t="s">
        <v>135</v>
      </c>
      <c r="AS26" s="6" t="s">
        <v>70</v>
      </c>
    </row>
    <row r="27" spans="1:45" ht="25.5" hidden="1" customHeight="1" x14ac:dyDescent="0.25">
      <c r="A27" s="18">
        <v>22</v>
      </c>
      <c r="B27" s="18"/>
      <c r="C27" s="30">
        <v>12001073</v>
      </c>
      <c r="D27" s="32" t="s">
        <v>174</v>
      </c>
      <c r="E27" s="32" t="s">
        <v>175</v>
      </c>
      <c r="F27" s="30">
        <v>80361</v>
      </c>
      <c r="G27" s="19" t="s">
        <v>50</v>
      </c>
      <c r="H27" s="20" t="s">
        <v>101</v>
      </c>
      <c r="I27" s="36" t="s">
        <v>52</v>
      </c>
      <c r="J27" s="31">
        <v>7000040585</v>
      </c>
      <c r="K27" s="30">
        <v>82079090</v>
      </c>
      <c r="L27" s="31">
        <v>76</v>
      </c>
      <c r="M27" s="32">
        <v>10</v>
      </c>
      <c r="N27" s="31">
        <v>0</v>
      </c>
      <c r="O27" s="30">
        <v>0</v>
      </c>
      <c r="P27" s="30">
        <v>5000315325</v>
      </c>
      <c r="Q27" s="30" t="s">
        <v>176</v>
      </c>
      <c r="R27" s="30">
        <v>2020</v>
      </c>
      <c r="S27" s="30">
        <v>1006</v>
      </c>
      <c r="T27" s="30" t="s">
        <v>177</v>
      </c>
      <c r="U27" s="33" t="s">
        <v>132</v>
      </c>
      <c r="V27" s="34">
        <v>44712</v>
      </c>
      <c r="W27" s="30" t="s">
        <v>76</v>
      </c>
      <c r="X27" s="37" t="s">
        <v>57</v>
      </c>
      <c r="Y27" s="30">
        <v>1</v>
      </c>
      <c r="Z27" s="25">
        <v>165000</v>
      </c>
      <c r="AA27" s="25">
        <v>0</v>
      </c>
      <c r="AB27" s="26">
        <v>0</v>
      </c>
      <c r="AC27" s="25">
        <v>165000</v>
      </c>
      <c r="AD27" s="25">
        <v>0</v>
      </c>
      <c r="AE27" s="25">
        <v>0</v>
      </c>
      <c r="AF27" s="25">
        <v>0</v>
      </c>
      <c r="AG27" s="25">
        <f>(AC27+AD27)*18%</f>
        <v>29700</v>
      </c>
      <c r="AH27" s="25">
        <f>AC27+AD27+AE27+AF27</f>
        <v>165000</v>
      </c>
      <c r="AI27" s="25">
        <v>0</v>
      </c>
      <c r="AJ27" s="25"/>
      <c r="AK27" s="25">
        <f>AC27+AD27+AE27+AF27+AI27</f>
        <v>165000</v>
      </c>
      <c r="AL27" s="27">
        <f>AC27+AD27+AE27+AF27+AG27</f>
        <v>194700</v>
      </c>
      <c r="AM27" s="27">
        <f>Z27-AK27</f>
        <v>0</v>
      </c>
      <c r="AN27" s="35" t="s">
        <v>178</v>
      </c>
      <c r="AO27" s="35" t="s">
        <v>177</v>
      </c>
      <c r="AP27" s="28"/>
      <c r="AQ27" s="19" t="s">
        <v>60</v>
      </c>
      <c r="AR27" s="29" t="s">
        <v>135</v>
      </c>
      <c r="AS27" s="6" t="s">
        <v>105</v>
      </c>
    </row>
    <row r="28" spans="1:45" ht="25.5" hidden="1" customHeight="1" x14ac:dyDescent="0.25">
      <c r="A28" s="18">
        <v>42</v>
      </c>
      <c r="B28" s="18"/>
      <c r="C28" s="30">
        <v>12001098</v>
      </c>
      <c r="D28" s="32" t="s">
        <v>272</v>
      </c>
      <c r="E28" s="32" t="s">
        <v>273</v>
      </c>
      <c r="F28" s="30">
        <v>80566</v>
      </c>
      <c r="G28" s="19" t="s">
        <v>50</v>
      </c>
      <c r="H28" s="20" t="s">
        <v>101</v>
      </c>
      <c r="I28" s="36" t="s">
        <v>52</v>
      </c>
      <c r="J28" s="31">
        <v>7000043534</v>
      </c>
      <c r="K28" s="30">
        <v>82079090</v>
      </c>
      <c r="L28" s="31">
        <v>205</v>
      </c>
      <c r="M28" s="32">
        <v>10</v>
      </c>
      <c r="N28" s="31">
        <v>0</v>
      </c>
      <c r="O28" s="30">
        <v>0</v>
      </c>
      <c r="P28" s="30">
        <v>5000333425</v>
      </c>
      <c r="Q28" s="30" t="s">
        <v>274</v>
      </c>
      <c r="R28" s="30">
        <v>2020</v>
      </c>
      <c r="S28" s="30">
        <v>1006</v>
      </c>
      <c r="T28" s="30" t="s">
        <v>275</v>
      </c>
      <c r="U28" s="37" t="s">
        <v>75</v>
      </c>
      <c r="V28" s="34">
        <v>44926</v>
      </c>
      <c r="W28" s="30" t="s">
        <v>76</v>
      </c>
      <c r="X28" s="37" t="s">
        <v>276</v>
      </c>
      <c r="Y28" s="30">
        <v>1</v>
      </c>
      <c r="Z28" s="25">
        <v>165000</v>
      </c>
      <c r="AA28" s="25">
        <v>0</v>
      </c>
      <c r="AB28" s="26">
        <v>0</v>
      </c>
      <c r="AC28" s="25">
        <v>165000</v>
      </c>
      <c r="AD28" s="25">
        <v>0</v>
      </c>
      <c r="AE28" s="25">
        <v>0</v>
      </c>
      <c r="AF28" s="25">
        <v>0</v>
      </c>
      <c r="AG28" s="25">
        <f>(AC28+AD28)*18%</f>
        <v>29700</v>
      </c>
      <c r="AH28" s="25">
        <f>AC28+AD28+AE28+AF28</f>
        <v>165000</v>
      </c>
      <c r="AI28" s="25">
        <v>0</v>
      </c>
      <c r="AJ28" s="25"/>
      <c r="AK28" s="25">
        <f>AC28+AD28+AE28+AF28+AI28</f>
        <v>165000</v>
      </c>
      <c r="AL28" s="27">
        <f>AC28+AD28+AE28+AF28+AG28</f>
        <v>194700</v>
      </c>
      <c r="AM28" s="27">
        <f>Z28-AK28</f>
        <v>0</v>
      </c>
      <c r="AN28" s="35" t="s">
        <v>277</v>
      </c>
      <c r="AO28" s="35" t="s">
        <v>274</v>
      </c>
      <c r="AP28" s="28"/>
      <c r="AQ28" s="19" t="s">
        <v>60</v>
      </c>
      <c r="AR28" s="29" t="s">
        <v>135</v>
      </c>
      <c r="AS28" s="6" t="s">
        <v>105</v>
      </c>
    </row>
    <row r="29" spans="1:45" ht="25.5" hidden="1" customHeight="1" x14ac:dyDescent="0.25">
      <c r="A29" s="18">
        <v>21</v>
      </c>
      <c r="B29" s="18"/>
      <c r="C29" s="30">
        <v>12001059</v>
      </c>
      <c r="D29" s="32" t="s">
        <v>170</v>
      </c>
      <c r="E29" s="32" t="s">
        <v>171</v>
      </c>
      <c r="F29" s="30">
        <v>80361</v>
      </c>
      <c r="G29" s="19" t="s">
        <v>50</v>
      </c>
      <c r="H29" s="20" t="s">
        <v>101</v>
      </c>
      <c r="I29" s="36" t="s">
        <v>52</v>
      </c>
      <c r="J29" s="31">
        <v>7000040029</v>
      </c>
      <c r="K29" s="30">
        <v>82079010</v>
      </c>
      <c r="L29" s="31">
        <v>692</v>
      </c>
      <c r="M29" s="32">
        <v>10</v>
      </c>
      <c r="N29" s="31">
        <v>0</v>
      </c>
      <c r="O29" s="30">
        <v>0</v>
      </c>
      <c r="P29" s="30">
        <v>5000311381</v>
      </c>
      <c r="Q29" s="30" t="s">
        <v>152</v>
      </c>
      <c r="R29" s="30">
        <v>2020</v>
      </c>
      <c r="S29" s="30">
        <v>1006</v>
      </c>
      <c r="T29" s="30" t="s">
        <v>172</v>
      </c>
      <c r="U29" s="33" t="s">
        <v>132</v>
      </c>
      <c r="V29" s="34">
        <v>44712</v>
      </c>
      <c r="W29" s="30" t="s">
        <v>76</v>
      </c>
      <c r="X29" s="37" t="s">
        <v>57</v>
      </c>
      <c r="Y29" s="30">
        <v>1</v>
      </c>
      <c r="Z29" s="25">
        <v>160000</v>
      </c>
      <c r="AA29" s="25">
        <v>0</v>
      </c>
      <c r="AB29" s="26">
        <v>0</v>
      </c>
      <c r="AC29" s="25">
        <v>160000</v>
      </c>
      <c r="AD29" s="25">
        <v>0</v>
      </c>
      <c r="AE29" s="25">
        <v>0</v>
      </c>
      <c r="AF29" s="25">
        <v>0</v>
      </c>
      <c r="AG29" s="25">
        <f>(AC29+AD29)*18%</f>
        <v>28800</v>
      </c>
      <c r="AH29" s="25">
        <f>AC29+AD29+AE29+AF29</f>
        <v>160000</v>
      </c>
      <c r="AI29" s="25">
        <v>0</v>
      </c>
      <c r="AJ29" s="25"/>
      <c r="AK29" s="25">
        <f>AC29+AD29+AE29+AF29+AI29</f>
        <v>160000</v>
      </c>
      <c r="AL29" s="27">
        <f>AC29+AD29+AE29+AF29+AG29</f>
        <v>188800</v>
      </c>
      <c r="AM29" s="27">
        <f>Z29-AK29</f>
        <v>0</v>
      </c>
      <c r="AN29" s="35" t="s">
        <v>173</v>
      </c>
      <c r="AO29" s="35" t="s">
        <v>172</v>
      </c>
      <c r="AP29" s="28"/>
      <c r="AQ29" s="19" t="s">
        <v>60</v>
      </c>
      <c r="AR29" s="29" t="s">
        <v>135</v>
      </c>
      <c r="AS29" s="6" t="s">
        <v>105</v>
      </c>
    </row>
    <row r="30" spans="1:45" ht="25.5" hidden="1" customHeight="1" x14ac:dyDescent="0.25">
      <c r="A30" s="18">
        <v>26</v>
      </c>
      <c r="B30" s="18"/>
      <c r="C30" s="30">
        <v>12001080</v>
      </c>
      <c r="D30" s="32" t="s">
        <v>195</v>
      </c>
      <c r="E30" s="32" t="s">
        <v>196</v>
      </c>
      <c r="F30" s="30">
        <v>80361</v>
      </c>
      <c r="G30" s="19" t="s">
        <v>50</v>
      </c>
      <c r="H30" s="20" t="s">
        <v>101</v>
      </c>
      <c r="I30" s="36" t="s">
        <v>52</v>
      </c>
      <c r="J30" s="31">
        <v>7000041078</v>
      </c>
      <c r="K30" s="30">
        <v>82079010</v>
      </c>
      <c r="L30" s="31">
        <v>693</v>
      </c>
      <c r="M30" s="32">
        <v>20</v>
      </c>
      <c r="N30" s="31">
        <v>0</v>
      </c>
      <c r="O30" s="30">
        <v>0</v>
      </c>
      <c r="P30" s="30">
        <v>5000319022</v>
      </c>
      <c r="Q30" s="30" t="s">
        <v>197</v>
      </c>
      <c r="R30" s="30">
        <v>2020</v>
      </c>
      <c r="S30" s="30">
        <v>1006</v>
      </c>
      <c r="T30" s="30" t="s">
        <v>197</v>
      </c>
      <c r="U30" s="33" t="s">
        <v>132</v>
      </c>
      <c r="V30" s="34">
        <v>44742</v>
      </c>
      <c r="W30" s="30" t="s">
        <v>76</v>
      </c>
      <c r="X30" s="37" t="s">
        <v>57</v>
      </c>
      <c r="Y30" s="30">
        <v>1</v>
      </c>
      <c r="Z30" s="25">
        <v>160000</v>
      </c>
      <c r="AA30" s="25">
        <v>0</v>
      </c>
      <c r="AB30" s="26">
        <v>0</v>
      </c>
      <c r="AC30" s="25">
        <v>160000</v>
      </c>
      <c r="AD30" s="25">
        <v>0</v>
      </c>
      <c r="AE30" s="25">
        <v>0</v>
      </c>
      <c r="AF30" s="25">
        <v>0</v>
      </c>
      <c r="AG30" s="25">
        <f>(AC30+AD30)*18%</f>
        <v>28800</v>
      </c>
      <c r="AH30" s="25">
        <f>AC30+AD30+AE30+AF30</f>
        <v>160000</v>
      </c>
      <c r="AI30" s="25">
        <v>0</v>
      </c>
      <c r="AJ30" s="25"/>
      <c r="AK30" s="25">
        <f>AC30+AD30+AE30+AF30+AI30</f>
        <v>160000</v>
      </c>
      <c r="AL30" s="27">
        <f>AC30+AD30+AE30+AF30+AG30</f>
        <v>188800</v>
      </c>
      <c r="AM30" s="27">
        <f>Z30-AK30</f>
        <v>0</v>
      </c>
      <c r="AN30" s="35" t="s">
        <v>198</v>
      </c>
      <c r="AO30" s="35" t="s">
        <v>197</v>
      </c>
      <c r="AP30" s="28"/>
      <c r="AQ30" s="19" t="s">
        <v>60</v>
      </c>
      <c r="AR30" s="29" t="s">
        <v>135</v>
      </c>
      <c r="AS30" s="6" t="s">
        <v>105</v>
      </c>
    </row>
    <row r="31" spans="1:45" ht="25.5" customHeight="1" x14ac:dyDescent="0.25">
      <c r="A31" s="18">
        <v>53</v>
      </c>
      <c r="B31" s="18"/>
      <c r="C31" s="30">
        <v>12001069</v>
      </c>
      <c r="D31" s="32" t="s">
        <v>353</v>
      </c>
      <c r="E31" s="32" t="s">
        <v>354</v>
      </c>
      <c r="F31" s="30">
        <v>60143</v>
      </c>
      <c r="G31" s="30" t="s">
        <v>82</v>
      </c>
      <c r="H31" s="20" t="s">
        <v>355</v>
      </c>
      <c r="I31" s="36" t="s">
        <v>52</v>
      </c>
      <c r="J31" s="31">
        <v>7000041198</v>
      </c>
      <c r="K31" s="30">
        <v>84798200</v>
      </c>
      <c r="L31" s="31" t="s">
        <v>356</v>
      </c>
      <c r="M31" s="32">
        <v>10</v>
      </c>
      <c r="N31" s="31">
        <v>0</v>
      </c>
      <c r="O31" s="30">
        <v>0</v>
      </c>
      <c r="P31" s="30">
        <v>5000340218</v>
      </c>
      <c r="Q31" s="30" t="s">
        <v>357</v>
      </c>
      <c r="R31" s="30">
        <v>2020</v>
      </c>
      <c r="S31" s="30">
        <v>1006</v>
      </c>
      <c r="T31" s="30" t="s">
        <v>358</v>
      </c>
      <c r="U31" s="37" t="s">
        <v>88</v>
      </c>
      <c r="V31" s="34">
        <v>45015</v>
      </c>
      <c r="W31" s="30" t="s">
        <v>205</v>
      </c>
      <c r="X31" s="37" t="s">
        <v>57</v>
      </c>
      <c r="Y31" s="30">
        <v>1</v>
      </c>
      <c r="Z31" s="25">
        <v>1725711</v>
      </c>
      <c r="AA31" s="25">
        <v>0</v>
      </c>
      <c r="AB31" s="26">
        <v>0</v>
      </c>
      <c r="AC31" s="25">
        <v>1468000</v>
      </c>
      <c r="AD31" s="25">
        <v>67000</v>
      </c>
      <c r="AE31" s="25">
        <v>0</v>
      </c>
      <c r="AF31" s="25">
        <v>0</v>
      </c>
      <c r="AG31" s="25">
        <f>(AC31+AD31)*18%</f>
        <v>276300</v>
      </c>
      <c r="AH31" s="25">
        <f>AC31+AD31+AE31+AF31</f>
        <v>1535000</v>
      </c>
      <c r="AI31" s="25">
        <f>190711-AJ31</f>
        <v>117755</v>
      </c>
      <c r="AJ31" s="25">
        <v>72956</v>
      </c>
      <c r="AK31" s="25">
        <f>AC31+AD31+AE31+AF31+AI31+AJ31</f>
        <v>1725711</v>
      </c>
      <c r="AL31" s="27">
        <f>AC31+AD31+AE31+AF31+AG31</f>
        <v>1811300</v>
      </c>
      <c r="AM31" s="27">
        <f>AK31-Z31</f>
        <v>0</v>
      </c>
      <c r="AN31" s="35" t="s">
        <v>359</v>
      </c>
      <c r="AO31" s="35" t="s">
        <v>358</v>
      </c>
      <c r="AP31" s="28"/>
      <c r="AQ31" s="19" t="s">
        <v>60</v>
      </c>
      <c r="AR31" s="29" t="s">
        <v>135</v>
      </c>
      <c r="AS31" s="6" t="s">
        <v>70</v>
      </c>
    </row>
    <row r="32" spans="1:45" ht="25.5" hidden="1" customHeight="1" x14ac:dyDescent="0.25">
      <c r="A32" s="18">
        <v>37</v>
      </c>
      <c r="B32" s="18"/>
      <c r="C32" s="30">
        <v>12001091</v>
      </c>
      <c r="D32" s="32" t="s">
        <v>241</v>
      </c>
      <c r="E32" s="32" t="s">
        <v>242</v>
      </c>
      <c r="F32" s="30">
        <v>80566</v>
      </c>
      <c r="G32" s="19" t="s">
        <v>50</v>
      </c>
      <c r="H32" s="20" t="s">
        <v>101</v>
      </c>
      <c r="I32" s="36" t="s">
        <v>52</v>
      </c>
      <c r="J32" s="31">
        <v>7000042756</v>
      </c>
      <c r="K32" s="30">
        <v>82079090</v>
      </c>
      <c r="L32" s="31">
        <v>172</v>
      </c>
      <c r="M32" s="32">
        <v>10</v>
      </c>
      <c r="N32" s="31">
        <v>0</v>
      </c>
      <c r="O32" s="30">
        <v>0</v>
      </c>
      <c r="P32" s="30">
        <v>5000329605</v>
      </c>
      <c r="Q32" s="30" t="s">
        <v>243</v>
      </c>
      <c r="R32" s="30">
        <v>2020</v>
      </c>
      <c r="S32" s="30">
        <v>1006</v>
      </c>
      <c r="T32" s="30" t="s">
        <v>244</v>
      </c>
      <c r="U32" s="37" t="s">
        <v>55</v>
      </c>
      <c r="V32" s="34">
        <v>44834</v>
      </c>
      <c r="W32" s="30" t="s">
        <v>76</v>
      </c>
      <c r="X32" s="37" t="s">
        <v>57</v>
      </c>
      <c r="Y32" s="30">
        <v>1</v>
      </c>
      <c r="Z32" s="25">
        <v>150000</v>
      </c>
      <c r="AA32" s="25">
        <v>0</v>
      </c>
      <c r="AB32" s="26">
        <v>0</v>
      </c>
      <c r="AC32" s="25">
        <v>150000</v>
      </c>
      <c r="AD32" s="25">
        <v>0</v>
      </c>
      <c r="AE32" s="25">
        <v>0</v>
      </c>
      <c r="AF32" s="25">
        <v>0</v>
      </c>
      <c r="AG32" s="25">
        <f>(AC32+AD32)*18%</f>
        <v>27000</v>
      </c>
      <c r="AH32" s="25">
        <f>AC32+AD32+AE32+AF32</f>
        <v>150000</v>
      </c>
      <c r="AI32" s="25">
        <v>0</v>
      </c>
      <c r="AJ32" s="25"/>
      <c r="AK32" s="25">
        <f>AC32+AD32+AE32+AF32+AI32</f>
        <v>150000</v>
      </c>
      <c r="AL32" s="27">
        <f>AC32+AD32+AE32+AF32+AG32</f>
        <v>177000</v>
      </c>
      <c r="AM32" s="27">
        <f>Z32-AK32</f>
        <v>0</v>
      </c>
      <c r="AN32" s="35" t="s">
        <v>245</v>
      </c>
      <c r="AO32" s="35" t="s">
        <v>244</v>
      </c>
      <c r="AP32" s="28"/>
      <c r="AQ32" s="19" t="s">
        <v>60</v>
      </c>
      <c r="AR32" s="29" t="s">
        <v>135</v>
      </c>
      <c r="AS32" s="6" t="s">
        <v>105</v>
      </c>
    </row>
    <row r="33" spans="1:45" ht="25.5" hidden="1" customHeight="1" x14ac:dyDescent="0.25">
      <c r="A33" s="18">
        <v>23</v>
      </c>
      <c r="B33" s="18"/>
      <c r="C33" s="30">
        <v>16001162</v>
      </c>
      <c r="D33" s="32" t="s">
        <v>179</v>
      </c>
      <c r="E33" s="32" t="s">
        <v>180</v>
      </c>
      <c r="F33" s="30">
        <v>80361</v>
      </c>
      <c r="G33" s="19" t="s">
        <v>50</v>
      </c>
      <c r="H33" s="20" t="s">
        <v>101</v>
      </c>
      <c r="I33" s="36" t="s">
        <v>52</v>
      </c>
      <c r="J33" s="31">
        <v>7000041078</v>
      </c>
      <c r="K33" s="30">
        <v>82079090</v>
      </c>
      <c r="L33" s="31">
        <v>86</v>
      </c>
      <c r="M33" s="32">
        <v>10</v>
      </c>
      <c r="N33" s="31">
        <v>0</v>
      </c>
      <c r="O33" s="30">
        <v>0</v>
      </c>
      <c r="P33" s="30">
        <v>5000317773</v>
      </c>
      <c r="Q33" s="30" t="s">
        <v>181</v>
      </c>
      <c r="R33" s="30">
        <v>2050</v>
      </c>
      <c r="S33" s="30">
        <v>1006</v>
      </c>
      <c r="T33" s="30" t="s">
        <v>182</v>
      </c>
      <c r="U33" s="33" t="s">
        <v>132</v>
      </c>
      <c r="V33" s="34">
        <v>44727</v>
      </c>
      <c r="W33" s="30" t="s">
        <v>76</v>
      </c>
      <c r="X33" s="37" t="s">
        <v>57</v>
      </c>
      <c r="Y33" s="30">
        <v>1</v>
      </c>
      <c r="Z33" s="25">
        <v>145000</v>
      </c>
      <c r="AA33" s="25">
        <v>0</v>
      </c>
      <c r="AB33" s="26">
        <v>0</v>
      </c>
      <c r="AC33" s="25">
        <v>145000</v>
      </c>
      <c r="AD33" s="25">
        <v>0</v>
      </c>
      <c r="AE33" s="25">
        <v>0</v>
      </c>
      <c r="AF33" s="25">
        <v>0</v>
      </c>
      <c r="AG33" s="25">
        <f>(AC33+AD33)*18%</f>
        <v>26100</v>
      </c>
      <c r="AH33" s="25">
        <f>AC33+AD33+AE33+AF33</f>
        <v>145000</v>
      </c>
      <c r="AI33" s="25">
        <v>0</v>
      </c>
      <c r="AJ33" s="25"/>
      <c r="AK33" s="25">
        <f>AC33+AD33+AE33+AF33+AI33</f>
        <v>145000</v>
      </c>
      <c r="AL33" s="27">
        <f>AC33+AD33+AE33+AF33+AG33</f>
        <v>171100</v>
      </c>
      <c r="AM33" s="27">
        <f>Z33-AK33</f>
        <v>0</v>
      </c>
      <c r="AN33" s="35" t="s">
        <v>183</v>
      </c>
      <c r="AO33" s="35" t="s">
        <v>182</v>
      </c>
      <c r="AP33" s="28"/>
      <c r="AQ33" s="19" t="s">
        <v>60</v>
      </c>
      <c r="AR33" s="29" t="s">
        <v>135</v>
      </c>
      <c r="AS33" s="6" t="s">
        <v>105</v>
      </c>
    </row>
    <row r="34" spans="1:45" ht="25.5" hidden="1" customHeight="1" x14ac:dyDescent="0.25">
      <c r="A34" s="18">
        <v>25</v>
      </c>
      <c r="B34" s="18"/>
      <c r="C34" s="30">
        <v>12001078</v>
      </c>
      <c r="D34" s="32" t="s">
        <v>190</v>
      </c>
      <c r="E34" s="32" t="s">
        <v>191</v>
      </c>
      <c r="F34" s="30">
        <v>80361</v>
      </c>
      <c r="G34" s="19" t="s">
        <v>50</v>
      </c>
      <c r="H34" s="20" t="s">
        <v>101</v>
      </c>
      <c r="I34" s="36" t="s">
        <v>52</v>
      </c>
      <c r="J34" s="31">
        <v>7000040889</v>
      </c>
      <c r="K34" s="30">
        <v>82079010</v>
      </c>
      <c r="L34" s="31">
        <v>83</v>
      </c>
      <c r="M34" s="32">
        <v>10</v>
      </c>
      <c r="N34" s="31">
        <v>0</v>
      </c>
      <c r="O34" s="30">
        <v>0</v>
      </c>
      <c r="P34" s="30">
        <v>5000316881</v>
      </c>
      <c r="Q34" s="30" t="s">
        <v>192</v>
      </c>
      <c r="R34" s="30">
        <v>2020</v>
      </c>
      <c r="S34" s="30">
        <v>1006</v>
      </c>
      <c r="T34" s="30" t="s">
        <v>193</v>
      </c>
      <c r="U34" s="33" t="s">
        <v>132</v>
      </c>
      <c r="V34" s="34">
        <v>44742</v>
      </c>
      <c r="W34" s="30" t="s">
        <v>76</v>
      </c>
      <c r="X34" s="37" t="s">
        <v>57</v>
      </c>
      <c r="Y34" s="30">
        <v>1</v>
      </c>
      <c r="Z34" s="25">
        <v>145000</v>
      </c>
      <c r="AA34" s="25">
        <v>0</v>
      </c>
      <c r="AB34" s="26">
        <v>0</v>
      </c>
      <c r="AC34" s="25">
        <v>145000</v>
      </c>
      <c r="AD34" s="25">
        <v>0</v>
      </c>
      <c r="AE34" s="25">
        <v>0</v>
      </c>
      <c r="AF34" s="25">
        <v>0</v>
      </c>
      <c r="AG34" s="25">
        <f>(AC34+AD34)*18%</f>
        <v>26100</v>
      </c>
      <c r="AH34" s="25">
        <f>AC34+AD34+AE34+AF34</f>
        <v>145000</v>
      </c>
      <c r="AI34" s="25">
        <v>0</v>
      </c>
      <c r="AJ34" s="25"/>
      <c r="AK34" s="25">
        <f>AC34+AD34+AE34+AF34+AI34</f>
        <v>145000</v>
      </c>
      <c r="AL34" s="27">
        <f>AC34+AD34+AE34+AF34+AG34</f>
        <v>171100</v>
      </c>
      <c r="AM34" s="27">
        <f>Z34-AK34</f>
        <v>0</v>
      </c>
      <c r="AN34" s="35" t="s">
        <v>194</v>
      </c>
      <c r="AO34" s="35" t="s">
        <v>193</v>
      </c>
      <c r="AP34" s="28"/>
      <c r="AQ34" s="19" t="s">
        <v>60</v>
      </c>
      <c r="AR34" s="29" t="s">
        <v>135</v>
      </c>
      <c r="AS34" s="6" t="s">
        <v>105</v>
      </c>
    </row>
    <row r="35" spans="1:45" ht="25.5" hidden="1" customHeight="1" x14ac:dyDescent="0.25">
      <c r="A35" s="18">
        <v>35</v>
      </c>
      <c r="B35" s="18"/>
      <c r="C35" s="30">
        <v>12001087</v>
      </c>
      <c r="D35" s="32" t="s">
        <v>233</v>
      </c>
      <c r="E35" s="32" t="s">
        <v>234</v>
      </c>
      <c r="F35" s="30">
        <v>80566</v>
      </c>
      <c r="G35" s="19" t="s">
        <v>50</v>
      </c>
      <c r="H35" s="20" t="s">
        <v>101</v>
      </c>
      <c r="I35" s="36" t="s">
        <v>52</v>
      </c>
      <c r="J35" s="31">
        <v>7000041950</v>
      </c>
      <c r="K35" s="30">
        <v>82073000</v>
      </c>
      <c r="L35" s="31">
        <v>143</v>
      </c>
      <c r="M35" s="32">
        <v>10</v>
      </c>
      <c r="N35" s="31">
        <v>0</v>
      </c>
      <c r="O35" s="30">
        <v>0</v>
      </c>
      <c r="P35" s="30">
        <v>5000325366</v>
      </c>
      <c r="Q35" s="30" t="s">
        <v>235</v>
      </c>
      <c r="R35" s="30">
        <v>2020</v>
      </c>
      <c r="S35" s="30">
        <v>1006</v>
      </c>
      <c r="T35" s="30" t="s">
        <v>236</v>
      </c>
      <c r="U35" s="37" t="s">
        <v>55</v>
      </c>
      <c r="V35" s="34">
        <v>44834</v>
      </c>
      <c r="W35" s="30" t="s">
        <v>76</v>
      </c>
      <c r="X35" s="37" t="s">
        <v>57</v>
      </c>
      <c r="Y35" s="30">
        <v>1</v>
      </c>
      <c r="Z35" s="25">
        <v>135000</v>
      </c>
      <c r="AA35" s="25">
        <v>0</v>
      </c>
      <c r="AB35" s="26">
        <v>0</v>
      </c>
      <c r="AC35" s="25">
        <v>135000</v>
      </c>
      <c r="AD35" s="25">
        <v>0</v>
      </c>
      <c r="AE35" s="25">
        <v>0</v>
      </c>
      <c r="AF35" s="25">
        <v>0</v>
      </c>
      <c r="AG35" s="25">
        <f>(AC35+AD35)*18%</f>
        <v>24300</v>
      </c>
      <c r="AH35" s="25">
        <f>AC35+AD35+AE35+AF35</f>
        <v>135000</v>
      </c>
      <c r="AI35" s="25">
        <v>0</v>
      </c>
      <c r="AJ35" s="25"/>
      <c r="AK35" s="25">
        <f>AC35+AD35+AE35+AF35+AI35</f>
        <v>135000</v>
      </c>
      <c r="AL35" s="27">
        <f>AC35+AD35+AE35+AF35+AG35</f>
        <v>159300</v>
      </c>
      <c r="AM35" s="27">
        <f>Z35-AK35</f>
        <v>0</v>
      </c>
      <c r="AN35" s="35" t="s">
        <v>237</v>
      </c>
      <c r="AO35" s="35" t="s">
        <v>236</v>
      </c>
      <c r="AP35" s="28"/>
      <c r="AQ35" s="19" t="s">
        <v>60</v>
      </c>
      <c r="AR35" s="29" t="s">
        <v>135</v>
      </c>
      <c r="AS35" s="6" t="s">
        <v>105</v>
      </c>
    </row>
    <row r="36" spans="1:45" ht="25.5" hidden="1" customHeight="1" x14ac:dyDescent="0.25">
      <c r="A36" s="18">
        <v>33</v>
      </c>
      <c r="B36" s="18"/>
      <c r="C36" s="30">
        <v>12001084</v>
      </c>
      <c r="D36" s="32" t="s">
        <v>226</v>
      </c>
      <c r="E36" s="32" t="s">
        <v>226</v>
      </c>
      <c r="F36" s="30">
        <v>80566</v>
      </c>
      <c r="G36" s="19" t="s">
        <v>50</v>
      </c>
      <c r="H36" s="20" t="s">
        <v>101</v>
      </c>
      <c r="I36" s="36" t="s">
        <v>52</v>
      </c>
      <c r="J36" s="31">
        <v>7000041499</v>
      </c>
      <c r="K36" s="30">
        <v>84145930</v>
      </c>
      <c r="L36" s="31">
        <v>146</v>
      </c>
      <c r="M36" s="32">
        <v>10</v>
      </c>
      <c r="N36" s="31">
        <v>0</v>
      </c>
      <c r="O36" s="30">
        <v>0</v>
      </c>
      <c r="P36" s="30">
        <v>5000325802</v>
      </c>
      <c r="Q36" s="30" t="s">
        <v>227</v>
      </c>
      <c r="R36" s="30">
        <v>2020</v>
      </c>
      <c r="S36" s="30">
        <v>1006</v>
      </c>
      <c r="T36" s="30" t="s">
        <v>228</v>
      </c>
      <c r="U36" s="37" t="s">
        <v>55</v>
      </c>
      <c r="V36" s="34">
        <v>44834</v>
      </c>
      <c r="W36" s="30" t="s">
        <v>76</v>
      </c>
      <c r="X36" s="37" t="s">
        <v>57</v>
      </c>
      <c r="Y36" s="30">
        <v>1</v>
      </c>
      <c r="Z36" s="25">
        <v>130000</v>
      </c>
      <c r="AA36" s="25">
        <v>0</v>
      </c>
      <c r="AB36" s="26">
        <v>0</v>
      </c>
      <c r="AC36" s="25">
        <v>130000</v>
      </c>
      <c r="AD36" s="25">
        <v>0</v>
      </c>
      <c r="AE36" s="25">
        <v>0</v>
      </c>
      <c r="AF36" s="25">
        <v>0</v>
      </c>
      <c r="AG36" s="25">
        <f>(AC36+AD36)*18%</f>
        <v>23400</v>
      </c>
      <c r="AH36" s="25">
        <f>AC36+AD36+AE36+AF36</f>
        <v>130000</v>
      </c>
      <c r="AI36" s="25">
        <v>0</v>
      </c>
      <c r="AJ36" s="25"/>
      <c r="AK36" s="25">
        <f>AC36+AD36+AE36+AF36+AI36</f>
        <v>130000</v>
      </c>
      <c r="AL36" s="27">
        <f>AC36+AD36+AE36+AF36+AG36</f>
        <v>153400</v>
      </c>
      <c r="AM36" s="27">
        <f>Z36-AK36</f>
        <v>0</v>
      </c>
      <c r="AN36" s="35" t="s">
        <v>229</v>
      </c>
      <c r="AO36" s="35" t="s">
        <v>228</v>
      </c>
      <c r="AP36" s="28"/>
      <c r="AQ36" s="19" t="s">
        <v>60</v>
      </c>
      <c r="AR36" s="29" t="s">
        <v>135</v>
      </c>
      <c r="AS36" s="6" t="s">
        <v>105</v>
      </c>
    </row>
    <row r="37" spans="1:45" ht="25.5" hidden="1" customHeight="1" x14ac:dyDescent="0.25">
      <c r="A37" s="18">
        <v>36</v>
      </c>
      <c r="B37" s="18"/>
      <c r="C37" s="30">
        <v>12001088</v>
      </c>
      <c r="D37" s="32" t="s">
        <v>238</v>
      </c>
      <c r="E37" s="32" t="s">
        <v>239</v>
      </c>
      <c r="F37" s="30">
        <v>80566</v>
      </c>
      <c r="G37" s="19" t="s">
        <v>50</v>
      </c>
      <c r="H37" s="20" t="s">
        <v>101</v>
      </c>
      <c r="I37" s="36" t="s">
        <v>52</v>
      </c>
      <c r="J37" s="31">
        <v>7000042211</v>
      </c>
      <c r="K37" s="30">
        <v>82073000</v>
      </c>
      <c r="L37" s="31" t="s">
        <v>240</v>
      </c>
      <c r="M37" s="32">
        <v>10</v>
      </c>
      <c r="N37" s="31">
        <v>0</v>
      </c>
      <c r="O37" s="30">
        <v>0</v>
      </c>
      <c r="P37" s="30">
        <v>5000325802</v>
      </c>
      <c r="Q37" s="30" t="s">
        <v>227</v>
      </c>
      <c r="R37" s="30">
        <v>2020</v>
      </c>
      <c r="S37" s="30">
        <v>1006</v>
      </c>
      <c r="T37" s="30" t="s">
        <v>228</v>
      </c>
      <c r="U37" s="37" t="s">
        <v>55</v>
      </c>
      <c r="V37" s="34">
        <v>44834</v>
      </c>
      <c r="W37" s="30" t="s">
        <v>76</v>
      </c>
      <c r="X37" s="37" t="s">
        <v>57</v>
      </c>
      <c r="Y37" s="30">
        <v>1</v>
      </c>
      <c r="Z37" s="25">
        <v>125000</v>
      </c>
      <c r="AA37" s="25">
        <v>0</v>
      </c>
      <c r="AB37" s="26">
        <v>0</v>
      </c>
      <c r="AC37" s="25">
        <v>125000</v>
      </c>
      <c r="AD37" s="25">
        <v>0</v>
      </c>
      <c r="AE37" s="25">
        <v>0</v>
      </c>
      <c r="AF37" s="25">
        <v>0</v>
      </c>
      <c r="AG37" s="25">
        <f>(AC37+AD37)*18%</f>
        <v>22500</v>
      </c>
      <c r="AH37" s="25">
        <f>AC37+AD37+AE37+AF37</f>
        <v>125000</v>
      </c>
      <c r="AI37" s="25">
        <v>0</v>
      </c>
      <c r="AJ37" s="25"/>
      <c r="AK37" s="25">
        <f>AC37+AD37+AE37+AF37+AI37</f>
        <v>125000</v>
      </c>
      <c r="AL37" s="27">
        <f>AC37+AD37+AE37+AF37+AG37</f>
        <v>147500</v>
      </c>
      <c r="AM37" s="27">
        <f>Z37-AK37</f>
        <v>0</v>
      </c>
      <c r="AN37" s="35" t="s">
        <v>229</v>
      </c>
      <c r="AO37" s="35" t="s">
        <v>228</v>
      </c>
      <c r="AP37" s="28"/>
      <c r="AQ37" s="19" t="s">
        <v>60</v>
      </c>
      <c r="AR37" s="29" t="s">
        <v>135</v>
      </c>
      <c r="AS37" s="6" t="s">
        <v>105</v>
      </c>
    </row>
    <row r="38" spans="1:45" ht="25.5" hidden="1" customHeight="1" x14ac:dyDescent="0.25">
      <c r="A38" s="18">
        <v>31</v>
      </c>
      <c r="B38" s="18"/>
      <c r="C38" s="30">
        <v>12001057</v>
      </c>
      <c r="D38" s="32" t="s">
        <v>220</v>
      </c>
      <c r="E38" s="32" t="s">
        <v>221</v>
      </c>
      <c r="F38" s="30">
        <v>80369</v>
      </c>
      <c r="G38" s="19" t="s">
        <v>50</v>
      </c>
      <c r="H38" s="20" t="s">
        <v>94</v>
      </c>
      <c r="I38" s="36" t="s">
        <v>52</v>
      </c>
      <c r="J38" s="31">
        <v>7000039962</v>
      </c>
      <c r="K38" s="30">
        <v>84592100</v>
      </c>
      <c r="L38" s="31" t="s">
        <v>209</v>
      </c>
      <c r="M38" s="32">
        <v>20</v>
      </c>
      <c r="N38" s="31">
        <v>0</v>
      </c>
      <c r="O38" s="30">
        <v>0</v>
      </c>
      <c r="P38" s="30">
        <v>5000323557</v>
      </c>
      <c r="Q38" s="30" t="s">
        <v>210</v>
      </c>
      <c r="R38" s="30">
        <v>2020</v>
      </c>
      <c r="S38" s="30">
        <v>1006</v>
      </c>
      <c r="T38" s="30" t="s">
        <v>211</v>
      </c>
      <c r="U38" s="37" t="s">
        <v>55</v>
      </c>
      <c r="V38" s="34">
        <v>44773</v>
      </c>
      <c r="W38" s="30" t="s">
        <v>76</v>
      </c>
      <c r="X38" s="37" t="s">
        <v>57</v>
      </c>
      <c r="Y38" s="30">
        <v>1</v>
      </c>
      <c r="Z38" s="25">
        <v>115000</v>
      </c>
      <c r="AA38" s="25">
        <v>0</v>
      </c>
      <c r="AB38" s="26">
        <v>0</v>
      </c>
      <c r="AC38" s="25">
        <v>115000</v>
      </c>
      <c r="AD38" s="25">
        <v>0</v>
      </c>
      <c r="AE38" s="25">
        <v>0</v>
      </c>
      <c r="AF38" s="25">
        <v>0</v>
      </c>
      <c r="AG38" s="25">
        <f>(AC38+AD38)*18%</f>
        <v>20700</v>
      </c>
      <c r="AH38" s="25">
        <f>AC38+AD38+AE38+AF38</f>
        <v>115000</v>
      </c>
      <c r="AI38" s="25">
        <v>0</v>
      </c>
      <c r="AJ38" s="25"/>
      <c r="AK38" s="25">
        <f>AC38+AD38+AE38+AF38+AI38</f>
        <v>115000</v>
      </c>
      <c r="AL38" s="27">
        <f>AC38+AD38+AE38+AF38+AG38</f>
        <v>135700</v>
      </c>
      <c r="AM38" s="27">
        <f>Z38-AK38</f>
        <v>0</v>
      </c>
      <c r="AN38" s="35" t="s">
        <v>212</v>
      </c>
      <c r="AO38" s="35" t="s">
        <v>210</v>
      </c>
      <c r="AP38" s="28"/>
      <c r="AQ38" s="19" t="s">
        <v>60</v>
      </c>
      <c r="AR38" s="29" t="s">
        <v>135</v>
      </c>
      <c r="AS38" s="6" t="s">
        <v>70</v>
      </c>
    </row>
    <row r="39" spans="1:45" ht="25.5" hidden="1" customHeight="1" x14ac:dyDescent="0.25">
      <c r="A39" s="18">
        <v>34</v>
      </c>
      <c r="B39" s="18"/>
      <c r="C39" s="30">
        <v>12001085</v>
      </c>
      <c r="D39" s="32" t="s">
        <v>230</v>
      </c>
      <c r="E39" s="32" t="s">
        <v>231</v>
      </c>
      <c r="F39" s="30">
        <v>80566</v>
      </c>
      <c r="G39" s="19" t="s">
        <v>50</v>
      </c>
      <c r="H39" s="20" t="s">
        <v>101</v>
      </c>
      <c r="I39" s="36" t="s">
        <v>52</v>
      </c>
      <c r="J39" s="31">
        <v>7000041499</v>
      </c>
      <c r="K39" s="30">
        <v>82073000</v>
      </c>
      <c r="L39" s="31">
        <v>125</v>
      </c>
      <c r="M39" s="32">
        <v>30</v>
      </c>
      <c r="N39" s="31">
        <v>0</v>
      </c>
      <c r="O39" s="30">
        <v>0</v>
      </c>
      <c r="P39" s="30">
        <v>5000324350</v>
      </c>
      <c r="Q39" s="30" t="s">
        <v>216</v>
      </c>
      <c r="R39" s="30">
        <v>2020</v>
      </c>
      <c r="S39" s="30">
        <v>1006</v>
      </c>
      <c r="T39" s="30" t="s">
        <v>224</v>
      </c>
      <c r="U39" s="37" t="s">
        <v>55</v>
      </c>
      <c r="V39" s="34">
        <v>44834</v>
      </c>
      <c r="W39" s="30" t="s">
        <v>76</v>
      </c>
      <c r="X39" s="37" t="s">
        <v>57</v>
      </c>
      <c r="Y39" s="30">
        <v>1</v>
      </c>
      <c r="Z39" s="25">
        <v>110000</v>
      </c>
      <c r="AA39" s="25">
        <v>0</v>
      </c>
      <c r="AB39" s="26">
        <v>0</v>
      </c>
      <c r="AC39" s="25">
        <v>110000</v>
      </c>
      <c r="AD39" s="25">
        <v>0</v>
      </c>
      <c r="AE39" s="25">
        <v>0</v>
      </c>
      <c r="AF39" s="25">
        <v>0</v>
      </c>
      <c r="AG39" s="25">
        <f>(AC39+AD39)*18%</f>
        <v>19800</v>
      </c>
      <c r="AH39" s="25">
        <f>AC39+AD39+AE39+AF39</f>
        <v>110000</v>
      </c>
      <c r="AI39" s="25">
        <v>0</v>
      </c>
      <c r="AJ39" s="25"/>
      <c r="AK39" s="25">
        <f>AC39+AD39+AE39+AF39+AI39</f>
        <v>110000</v>
      </c>
      <c r="AL39" s="27">
        <f>AC39+AD39+AE39+AF39+AG39</f>
        <v>129800</v>
      </c>
      <c r="AM39" s="27">
        <f>Z39-AK39</f>
        <v>0</v>
      </c>
      <c r="AN39" s="35" t="s">
        <v>232</v>
      </c>
      <c r="AO39" s="35" t="s">
        <v>224</v>
      </c>
      <c r="AP39" s="28"/>
      <c r="AQ39" s="19" t="s">
        <v>60</v>
      </c>
      <c r="AR39" s="29" t="s">
        <v>135</v>
      </c>
      <c r="AS39" s="6" t="s">
        <v>105</v>
      </c>
    </row>
    <row r="40" spans="1:45" ht="25.5" hidden="1" customHeight="1" x14ac:dyDescent="0.25">
      <c r="A40" s="18">
        <v>8</v>
      </c>
      <c r="B40" s="18" t="s">
        <v>47</v>
      </c>
      <c r="C40" s="19">
        <v>12001030</v>
      </c>
      <c r="D40" s="20" t="s">
        <v>108</v>
      </c>
      <c r="E40" s="20" t="s">
        <v>109</v>
      </c>
      <c r="F40" s="19">
        <v>80361</v>
      </c>
      <c r="G40" s="19" t="s">
        <v>50</v>
      </c>
      <c r="H40" s="20" t="s">
        <v>101</v>
      </c>
      <c r="I40" s="18" t="s">
        <v>52</v>
      </c>
      <c r="J40" s="21">
        <v>7000038396</v>
      </c>
      <c r="K40" s="19">
        <v>8207</v>
      </c>
      <c r="L40" s="21">
        <v>683</v>
      </c>
      <c r="M40" s="20">
        <v>20</v>
      </c>
      <c r="N40" s="21">
        <v>0</v>
      </c>
      <c r="O40" s="19">
        <v>0</v>
      </c>
      <c r="P40" s="19">
        <v>5000301239</v>
      </c>
      <c r="Q40" s="19" t="s">
        <v>110</v>
      </c>
      <c r="R40" s="19">
        <v>2020</v>
      </c>
      <c r="S40" s="19">
        <v>1006</v>
      </c>
      <c r="T40" s="22">
        <v>44583</v>
      </c>
      <c r="U40" s="23" t="s">
        <v>88</v>
      </c>
      <c r="V40" s="22">
        <v>44592</v>
      </c>
      <c r="W40" s="19" t="s">
        <v>76</v>
      </c>
      <c r="X40" s="24" t="s">
        <v>57</v>
      </c>
      <c r="Y40" s="19">
        <v>1</v>
      </c>
      <c r="Z40" s="25">
        <v>95000</v>
      </c>
      <c r="AA40" s="25">
        <v>0</v>
      </c>
      <c r="AB40" s="26">
        <v>0</v>
      </c>
      <c r="AC40" s="25">
        <v>95000</v>
      </c>
      <c r="AD40" s="25">
        <v>0</v>
      </c>
      <c r="AE40" s="25">
        <v>0</v>
      </c>
      <c r="AF40" s="25">
        <v>0</v>
      </c>
      <c r="AG40" s="25">
        <v>17100</v>
      </c>
      <c r="AH40" s="25">
        <f>AC40+AD40+AE40+AF40</f>
        <v>95000</v>
      </c>
      <c r="AI40" s="25">
        <v>0</v>
      </c>
      <c r="AJ40" s="25"/>
      <c r="AK40" s="25">
        <f>AC40+AD40+AE40+AF40+AI40</f>
        <v>95000</v>
      </c>
      <c r="AL40" s="27">
        <f>AC40+AD40+AE40+AF40+AG40</f>
        <v>112100</v>
      </c>
      <c r="AM40" s="27">
        <f>Z40-AK40</f>
        <v>0</v>
      </c>
      <c r="AN40" s="28" t="s">
        <v>111</v>
      </c>
      <c r="AO40" s="28" t="s">
        <v>112</v>
      </c>
      <c r="AP40" s="28"/>
      <c r="AQ40" s="19" t="s">
        <v>60</v>
      </c>
      <c r="AR40" s="29" t="s">
        <v>61</v>
      </c>
      <c r="AS40" s="6" t="s">
        <v>105</v>
      </c>
    </row>
    <row r="41" spans="1:45" ht="25.5" hidden="1" customHeight="1" x14ac:dyDescent="0.25">
      <c r="A41" s="18">
        <v>32</v>
      </c>
      <c r="B41" s="18"/>
      <c r="C41" s="30">
        <v>12001083</v>
      </c>
      <c r="D41" s="32" t="s">
        <v>222</v>
      </c>
      <c r="E41" s="32" t="s">
        <v>222</v>
      </c>
      <c r="F41" s="30">
        <v>80566</v>
      </c>
      <c r="G41" s="19" t="s">
        <v>50</v>
      </c>
      <c r="H41" s="20" t="s">
        <v>101</v>
      </c>
      <c r="I41" s="36" t="s">
        <v>52</v>
      </c>
      <c r="J41" s="31">
        <v>7000041499</v>
      </c>
      <c r="K41" s="30">
        <v>84659200</v>
      </c>
      <c r="L41" s="31">
        <v>134</v>
      </c>
      <c r="M41" s="32">
        <v>20</v>
      </c>
      <c r="N41" s="31">
        <v>0</v>
      </c>
      <c r="O41" s="30">
        <v>0</v>
      </c>
      <c r="P41" s="30">
        <v>5000324435</v>
      </c>
      <c r="Q41" s="30" t="s">
        <v>223</v>
      </c>
      <c r="R41" s="30">
        <v>2020</v>
      </c>
      <c r="S41" s="30">
        <v>1006</v>
      </c>
      <c r="T41" s="30" t="s">
        <v>224</v>
      </c>
      <c r="U41" s="37" t="s">
        <v>55</v>
      </c>
      <c r="V41" s="34">
        <v>44834</v>
      </c>
      <c r="W41" s="30" t="s">
        <v>76</v>
      </c>
      <c r="X41" s="37" t="s">
        <v>57</v>
      </c>
      <c r="Y41" s="30">
        <v>1</v>
      </c>
      <c r="Z41" s="25">
        <v>95000</v>
      </c>
      <c r="AA41" s="25">
        <v>0</v>
      </c>
      <c r="AB41" s="26">
        <v>0</v>
      </c>
      <c r="AC41" s="25">
        <v>95000</v>
      </c>
      <c r="AD41" s="25">
        <v>0</v>
      </c>
      <c r="AE41" s="25">
        <v>0</v>
      </c>
      <c r="AF41" s="25">
        <v>0</v>
      </c>
      <c r="AG41" s="25">
        <f>(AC41+AD41)*18%</f>
        <v>17100</v>
      </c>
      <c r="AH41" s="25">
        <f>AC41+AD41+AE41+AF41</f>
        <v>95000</v>
      </c>
      <c r="AI41" s="25">
        <v>0</v>
      </c>
      <c r="AJ41" s="25"/>
      <c r="AK41" s="25">
        <f>AC41+AD41+AE41+AF41+AI41</f>
        <v>95000</v>
      </c>
      <c r="AL41" s="27">
        <f>AC41+AD41+AE41+AF41+AG41</f>
        <v>112100</v>
      </c>
      <c r="AM41" s="27">
        <f>Z41-AK41</f>
        <v>0</v>
      </c>
      <c r="AN41" s="35" t="s">
        <v>225</v>
      </c>
      <c r="AO41" s="35" t="s">
        <v>224</v>
      </c>
      <c r="AP41" s="28"/>
      <c r="AQ41" s="19" t="s">
        <v>60</v>
      </c>
      <c r="AR41" s="29" t="s">
        <v>135</v>
      </c>
      <c r="AS41" s="6" t="s">
        <v>105</v>
      </c>
    </row>
    <row r="42" spans="1:45" ht="25.5" hidden="1" customHeight="1" x14ac:dyDescent="0.25">
      <c r="A42" s="18">
        <v>7</v>
      </c>
      <c r="B42" s="18" t="s">
        <v>47</v>
      </c>
      <c r="C42" s="19">
        <v>12001033</v>
      </c>
      <c r="D42" s="20" t="s">
        <v>106</v>
      </c>
      <c r="E42" s="20" t="s">
        <v>107</v>
      </c>
      <c r="F42" s="19">
        <v>80361</v>
      </c>
      <c r="G42" s="19" t="s">
        <v>50</v>
      </c>
      <c r="H42" s="20" t="s">
        <v>101</v>
      </c>
      <c r="I42" s="18" t="s">
        <v>52</v>
      </c>
      <c r="J42" s="21">
        <v>7000038396</v>
      </c>
      <c r="K42" s="19">
        <v>8207</v>
      </c>
      <c r="L42" s="21">
        <v>679</v>
      </c>
      <c r="M42" s="20">
        <v>10</v>
      </c>
      <c r="N42" s="21">
        <v>0</v>
      </c>
      <c r="O42" s="19">
        <v>0</v>
      </c>
      <c r="P42" s="19">
        <v>5000300333</v>
      </c>
      <c r="Q42" s="19" t="s">
        <v>102</v>
      </c>
      <c r="R42" s="19">
        <v>2020</v>
      </c>
      <c r="S42" s="19">
        <v>1006</v>
      </c>
      <c r="T42" s="22">
        <v>44576</v>
      </c>
      <c r="U42" s="23" t="s">
        <v>88</v>
      </c>
      <c r="V42" s="22">
        <v>44592</v>
      </c>
      <c r="W42" s="19" t="s">
        <v>76</v>
      </c>
      <c r="X42" s="24" t="s">
        <v>57</v>
      </c>
      <c r="Y42" s="19">
        <v>1</v>
      </c>
      <c r="Z42" s="25">
        <v>90000</v>
      </c>
      <c r="AA42" s="25">
        <v>0</v>
      </c>
      <c r="AB42" s="26">
        <v>0</v>
      </c>
      <c r="AC42" s="25">
        <v>90000</v>
      </c>
      <c r="AD42" s="25">
        <v>0</v>
      </c>
      <c r="AE42" s="25">
        <v>0</v>
      </c>
      <c r="AF42" s="25">
        <v>0</v>
      </c>
      <c r="AG42" s="25">
        <v>16200</v>
      </c>
      <c r="AH42" s="25">
        <f>AC42+AD42+AE42+AF42</f>
        <v>90000</v>
      </c>
      <c r="AI42" s="25">
        <v>0</v>
      </c>
      <c r="AJ42" s="25"/>
      <c r="AK42" s="25">
        <f>AC42+AD42+AE42+AF42+AI42</f>
        <v>90000</v>
      </c>
      <c r="AL42" s="27">
        <f>AC42+AD42+AE42+AF42+AG42</f>
        <v>106200</v>
      </c>
      <c r="AM42" s="27">
        <f>Z42-AK42</f>
        <v>0</v>
      </c>
      <c r="AN42" s="28" t="s">
        <v>103</v>
      </c>
      <c r="AO42" s="28" t="s">
        <v>104</v>
      </c>
      <c r="AP42" s="28"/>
      <c r="AQ42" s="19" t="s">
        <v>60</v>
      </c>
      <c r="AR42" s="29" t="s">
        <v>61</v>
      </c>
      <c r="AS42" s="6" t="s">
        <v>105</v>
      </c>
    </row>
    <row r="43" spans="1:45" ht="25.5" customHeight="1" x14ac:dyDescent="0.25">
      <c r="A43" s="18"/>
      <c r="B43" s="18"/>
      <c r="C43" s="30">
        <v>12001068</v>
      </c>
      <c r="D43" s="32" t="s">
        <v>350</v>
      </c>
      <c r="E43" s="32" t="s">
        <v>343</v>
      </c>
      <c r="F43" s="30">
        <v>80565</v>
      </c>
      <c r="G43" s="30" t="s">
        <v>82</v>
      </c>
      <c r="H43" s="20" t="s">
        <v>351</v>
      </c>
      <c r="I43" s="36" t="s">
        <v>52</v>
      </c>
      <c r="J43" s="31">
        <v>7000041406</v>
      </c>
      <c r="K43" s="30">
        <v>0</v>
      </c>
      <c r="L43" s="31">
        <v>26</v>
      </c>
      <c r="M43" s="32">
        <v>10</v>
      </c>
      <c r="N43" s="31">
        <v>0</v>
      </c>
      <c r="O43" s="30">
        <v>0</v>
      </c>
      <c r="P43" s="30">
        <v>5000332183</v>
      </c>
      <c r="Q43" s="30" t="s">
        <v>352</v>
      </c>
      <c r="R43" s="30">
        <v>2020</v>
      </c>
      <c r="S43" s="30">
        <v>1006</v>
      </c>
      <c r="T43" s="30" t="s">
        <v>345</v>
      </c>
      <c r="U43" s="37" t="s">
        <v>88</v>
      </c>
      <c r="V43" s="34">
        <v>45015</v>
      </c>
      <c r="W43" s="30" t="s">
        <v>205</v>
      </c>
      <c r="X43" s="37" t="s">
        <v>57</v>
      </c>
      <c r="Y43" s="30"/>
      <c r="Z43" s="25">
        <v>0</v>
      </c>
      <c r="AA43" s="25">
        <v>0</v>
      </c>
      <c r="AB43" s="26">
        <v>0</v>
      </c>
      <c r="AC43" s="25">
        <v>1612164</v>
      </c>
      <c r="AD43" s="25">
        <v>0</v>
      </c>
      <c r="AE43" s="25">
        <v>0</v>
      </c>
      <c r="AF43" s="25">
        <v>0</v>
      </c>
      <c r="AG43" s="25">
        <f>(AC43+AD43)*18%</f>
        <v>290189.51999999996</v>
      </c>
      <c r="AH43" s="25">
        <f>AC43+AD43+AE43+AF43</f>
        <v>1612164</v>
      </c>
      <c r="AI43" s="25">
        <v>0</v>
      </c>
      <c r="AJ43" s="25"/>
      <c r="AK43" s="25">
        <f>AC43+AD43+AE43+AF43+AI43</f>
        <v>1612164</v>
      </c>
      <c r="AL43" s="27">
        <f>AC43+AD43+AE43+AF43+AG43</f>
        <v>1902353.52</v>
      </c>
      <c r="AM43" s="27">
        <v>0</v>
      </c>
      <c r="AN43" s="35" t="s">
        <v>346</v>
      </c>
      <c r="AO43" s="35" t="s">
        <v>347</v>
      </c>
      <c r="AP43" s="28"/>
      <c r="AQ43" s="19" t="s">
        <v>60</v>
      </c>
      <c r="AR43" s="29" t="s">
        <v>135</v>
      </c>
      <c r="AS43" s="6" t="s">
        <v>70</v>
      </c>
    </row>
    <row r="44" spans="1:45" ht="25.5" hidden="1" customHeight="1" x14ac:dyDescent="0.25">
      <c r="A44" s="18">
        <v>6</v>
      </c>
      <c r="B44" s="18" t="s">
        <v>47</v>
      </c>
      <c r="C44" s="19">
        <v>12001029</v>
      </c>
      <c r="D44" s="20" t="s">
        <v>99</v>
      </c>
      <c r="E44" s="20" t="s">
        <v>100</v>
      </c>
      <c r="F44" s="19">
        <v>80361</v>
      </c>
      <c r="G44" s="19" t="s">
        <v>50</v>
      </c>
      <c r="H44" s="20" t="s">
        <v>101</v>
      </c>
      <c r="I44" s="18" t="s">
        <v>52</v>
      </c>
      <c r="J44" s="21">
        <v>7000038396</v>
      </c>
      <c r="K44" s="19">
        <v>8207</v>
      </c>
      <c r="L44" s="21">
        <v>679</v>
      </c>
      <c r="M44" s="20">
        <v>40</v>
      </c>
      <c r="N44" s="21">
        <v>0</v>
      </c>
      <c r="O44" s="19">
        <v>0</v>
      </c>
      <c r="P44" s="19">
        <v>5000300333</v>
      </c>
      <c r="Q44" s="19" t="s">
        <v>102</v>
      </c>
      <c r="R44" s="19">
        <v>2020</v>
      </c>
      <c r="S44" s="19">
        <v>1006</v>
      </c>
      <c r="T44" s="22">
        <v>44576</v>
      </c>
      <c r="U44" s="23" t="s">
        <v>88</v>
      </c>
      <c r="V44" s="22">
        <v>44592</v>
      </c>
      <c r="W44" s="19" t="s">
        <v>76</v>
      </c>
      <c r="X44" s="24" t="s">
        <v>57</v>
      </c>
      <c r="Y44" s="19">
        <v>1</v>
      </c>
      <c r="Z44" s="25">
        <v>75000</v>
      </c>
      <c r="AA44" s="25">
        <v>0</v>
      </c>
      <c r="AB44" s="26">
        <v>0</v>
      </c>
      <c r="AC44" s="25">
        <v>75000</v>
      </c>
      <c r="AD44" s="25">
        <v>0</v>
      </c>
      <c r="AE44" s="25">
        <v>0</v>
      </c>
      <c r="AF44" s="25">
        <v>0</v>
      </c>
      <c r="AG44" s="25">
        <v>13500</v>
      </c>
      <c r="AH44" s="25">
        <f>AC44+AD44+AE44+AF44</f>
        <v>75000</v>
      </c>
      <c r="AI44" s="25">
        <v>0</v>
      </c>
      <c r="AJ44" s="25"/>
      <c r="AK44" s="25">
        <f>AC44+AD44+AE44+AF44+AI44</f>
        <v>75000</v>
      </c>
      <c r="AL44" s="27">
        <f>AC44+AD44+AE44+AF44+AG44</f>
        <v>88500</v>
      </c>
      <c r="AM44" s="27">
        <f>Z44-AK44</f>
        <v>0</v>
      </c>
      <c r="AN44" s="28" t="s">
        <v>103</v>
      </c>
      <c r="AO44" s="28" t="s">
        <v>104</v>
      </c>
      <c r="AP44" s="28"/>
      <c r="AQ44" s="19" t="s">
        <v>60</v>
      </c>
      <c r="AR44" s="29" t="s">
        <v>61</v>
      </c>
      <c r="AS44" s="6" t="s">
        <v>105</v>
      </c>
    </row>
    <row r="45" spans="1:45" ht="25.5" hidden="1" customHeight="1" x14ac:dyDescent="0.25">
      <c r="A45" s="18">
        <v>9</v>
      </c>
      <c r="B45" s="18" t="s">
        <v>47</v>
      </c>
      <c r="C45" s="19">
        <v>12001031</v>
      </c>
      <c r="D45" s="20" t="s">
        <v>113</v>
      </c>
      <c r="E45" s="20" t="s">
        <v>114</v>
      </c>
      <c r="F45" s="19">
        <v>80361</v>
      </c>
      <c r="G45" s="19" t="s">
        <v>50</v>
      </c>
      <c r="H45" s="20" t="s">
        <v>101</v>
      </c>
      <c r="I45" s="18" t="s">
        <v>52</v>
      </c>
      <c r="J45" s="21">
        <v>7000038396</v>
      </c>
      <c r="K45" s="19">
        <v>8207</v>
      </c>
      <c r="L45" s="21">
        <v>683</v>
      </c>
      <c r="M45" s="20">
        <v>30</v>
      </c>
      <c r="N45" s="21">
        <v>0</v>
      </c>
      <c r="O45" s="19">
        <v>0</v>
      </c>
      <c r="P45" s="19">
        <v>5000301239</v>
      </c>
      <c r="Q45" s="19" t="s">
        <v>110</v>
      </c>
      <c r="R45" s="19">
        <v>2020</v>
      </c>
      <c r="S45" s="19">
        <v>1006</v>
      </c>
      <c r="T45" s="22">
        <v>44583</v>
      </c>
      <c r="U45" s="23" t="s">
        <v>88</v>
      </c>
      <c r="V45" s="22">
        <v>44592</v>
      </c>
      <c r="W45" s="19" t="s">
        <v>76</v>
      </c>
      <c r="X45" s="24" t="s">
        <v>57</v>
      </c>
      <c r="Y45" s="19">
        <v>1</v>
      </c>
      <c r="Z45" s="25">
        <v>70000</v>
      </c>
      <c r="AA45" s="25">
        <v>0</v>
      </c>
      <c r="AB45" s="26">
        <v>0</v>
      </c>
      <c r="AC45" s="25">
        <v>70000</v>
      </c>
      <c r="AD45" s="25">
        <v>0</v>
      </c>
      <c r="AE45" s="25">
        <v>0</v>
      </c>
      <c r="AF45" s="25">
        <v>0</v>
      </c>
      <c r="AG45" s="25">
        <v>12600</v>
      </c>
      <c r="AH45" s="25">
        <f>AC45+AD45+AE45+AF45</f>
        <v>70000</v>
      </c>
      <c r="AI45" s="25">
        <v>0</v>
      </c>
      <c r="AJ45" s="25"/>
      <c r="AK45" s="25">
        <f>AC45+AD45+AE45+AF45+AI45</f>
        <v>70000</v>
      </c>
      <c r="AL45" s="27">
        <f>AC45+AD45+AE45+AF45+AG45</f>
        <v>82600</v>
      </c>
      <c r="AM45" s="27">
        <f>Z45-AK45</f>
        <v>0</v>
      </c>
      <c r="AN45" s="28" t="s">
        <v>111</v>
      </c>
      <c r="AO45" s="28" t="s">
        <v>112</v>
      </c>
      <c r="AP45" s="28"/>
      <c r="AQ45" s="19" t="s">
        <v>60</v>
      </c>
      <c r="AR45" s="29" t="s">
        <v>61</v>
      </c>
      <c r="AS45" s="6" t="s">
        <v>105</v>
      </c>
    </row>
    <row r="46" spans="1:45" ht="25.5" hidden="1" customHeight="1" x14ac:dyDescent="0.25">
      <c r="A46" s="18">
        <v>41</v>
      </c>
      <c r="B46" s="18"/>
      <c r="C46" s="30">
        <v>12001096</v>
      </c>
      <c r="D46" s="32" t="s">
        <v>266</v>
      </c>
      <c r="E46" s="32" t="s">
        <v>267</v>
      </c>
      <c r="F46" s="30">
        <v>80641</v>
      </c>
      <c r="G46" s="19" t="s">
        <v>50</v>
      </c>
      <c r="H46" s="20" t="s">
        <v>268</v>
      </c>
      <c r="I46" s="36" t="s">
        <v>52</v>
      </c>
      <c r="J46" s="31">
        <v>7000043553</v>
      </c>
      <c r="K46" s="30">
        <v>84289090</v>
      </c>
      <c r="L46" s="31" t="s">
        <v>269</v>
      </c>
      <c r="M46" s="32">
        <v>10</v>
      </c>
      <c r="N46" s="31">
        <v>0</v>
      </c>
      <c r="O46" s="30">
        <v>0</v>
      </c>
      <c r="P46" s="30">
        <v>5000335451</v>
      </c>
      <c r="Q46" s="30" t="s">
        <v>270</v>
      </c>
      <c r="R46" s="30">
        <v>2020</v>
      </c>
      <c r="S46" s="30">
        <v>1006</v>
      </c>
      <c r="T46" s="30" t="s">
        <v>257</v>
      </c>
      <c r="U46" s="37" t="s">
        <v>75</v>
      </c>
      <c r="V46" s="34">
        <v>44926</v>
      </c>
      <c r="W46" s="30" t="s">
        <v>76</v>
      </c>
      <c r="X46" s="37" t="s">
        <v>57</v>
      </c>
      <c r="Y46" s="30">
        <v>1</v>
      </c>
      <c r="Z46" s="25">
        <v>53000</v>
      </c>
      <c r="AA46" s="25">
        <v>0</v>
      </c>
      <c r="AB46" s="26">
        <v>0</v>
      </c>
      <c r="AC46" s="25">
        <v>53000</v>
      </c>
      <c r="AD46" s="25">
        <v>0</v>
      </c>
      <c r="AE46" s="25">
        <v>0</v>
      </c>
      <c r="AF46" s="25">
        <v>0</v>
      </c>
      <c r="AG46" s="25">
        <f>(AC46+AD46)*18%</f>
        <v>9540</v>
      </c>
      <c r="AH46" s="25">
        <f>AC46+AD46+AE46+AF46</f>
        <v>53000</v>
      </c>
      <c r="AI46" s="25">
        <v>0</v>
      </c>
      <c r="AJ46" s="25"/>
      <c r="AK46" s="25">
        <f>AC46+AD46+AE46+AF46+AI46</f>
        <v>53000</v>
      </c>
      <c r="AL46" s="27">
        <f>AC46+AD46+AE46+AF46+AG46</f>
        <v>62540</v>
      </c>
      <c r="AM46" s="27">
        <f>Z46-AK46</f>
        <v>0</v>
      </c>
      <c r="AN46" s="35" t="s">
        <v>271</v>
      </c>
      <c r="AO46" s="35" t="s">
        <v>257</v>
      </c>
      <c r="AP46" s="28"/>
      <c r="AQ46" s="19" t="s">
        <v>60</v>
      </c>
      <c r="AR46" s="29" t="s">
        <v>135</v>
      </c>
      <c r="AS46" s="6" t="s">
        <v>105</v>
      </c>
    </row>
    <row r="47" spans="1:45" ht="25.5" customHeight="1" x14ac:dyDescent="0.25">
      <c r="A47" s="18">
        <v>49</v>
      </c>
      <c r="B47" s="18"/>
      <c r="C47" s="30">
        <v>12001062</v>
      </c>
      <c r="D47" s="32" t="s">
        <v>320</v>
      </c>
      <c r="E47" s="32" t="s">
        <v>321</v>
      </c>
      <c r="F47" s="30">
        <v>20404</v>
      </c>
      <c r="G47" s="30" t="s">
        <v>82</v>
      </c>
      <c r="H47" s="20" t="s">
        <v>292</v>
      </c>
      <c r="I47" s="36" t="s">
        <v>84</v>
      </c>
      <c r="J47" s="31">
        <v>7600006011</v>
      </c>
      <c r="K47" s="30">
        <v>84807900</v>
      </c>
      <c r="L47" s="31" t="s">
        <v>293</v>
      </c>
      <c r="M47" s="32">
        <v>10</v>
      </c>
      <c r="N47" s="31">
        <v>2646059</v>
      </c>
      <c r="O47" s="30" t="s">
        <v>294</v>
      </c>
      <c r="P47" s="30">
        <v>5000334446</v>
      </c>
      <c r="Q47" s="30" t="s">
        <v>295</v>
      </c>
      <c r="R47" s="30">
        <v>2020</v>
      </c>
      <c r="S47" s="30">
        <v>1006</v>
      </c>
      <c r="T47" s="30" t="s">
        <v>284</v>
      </c>
      <c r="U47" s="37" t="s">
        <v>88</v>
      </c>
      <c r="V47" s="34">
        <v>45015</v>
      </c>
      <c r="W47" s="30" t="s">
        <v>205</v>
      </c>
      <c r="X47" s="37" t="s">
        <v>57</v>
      </c>
      <c r="Y47" s="30">
        <v>1</v>
      </c>
      <c r="Z47" s="25">
        <v>1291125.3899999999</v>
      </c>
      <c r="AA47" s="25">
        <v>14300</v>
      </c>
      <c r="AB47" s="26">
        <v>81.342500000000001</v>
      </c>
      <c r="AC47" s="25">
        <f>AA47*AB47</f>
        <v>1163197.75</v>
      </c>
      <c r="AD47" s="25">
        <v>29508.41</v>
      </c>
      <c r="AE47" s="25">
        <f>89472.03+8947.2</f>
        <v>98419.23</v>
      </c>
      <c r="AF47" s="25">
        <v>0</v>
      </c>
      <c r="AG47" s="25">
        <v>0</v>
      </c>
      <c r="AH47" s="25">
        <f>AC47+AD47+AE47+AF47</f>
        <v>1291125.3899999999</v>
      </c>
      <c r="AI47" s="25">
        <v>0</v>
      </c>
      <c r="AJ47" s="25"/>
      <c r="AK47" s="25">
        <f>AC47+AD47+AE47+AF47+AI47</f>
        <v>1291125.3899999999</v>
      </c>
      <c r="AL47" s="27">
        <f>AC47+AD47+AE47+AF47+AG47</f>
        <v>1291125.3899999999</v>
      </c>
      <c r="AM47" s="27">
        <f>Z47-AK47</f>
        <v>0</v>
      </c>
      <c r="AN47" s="35" t="s">
        <v>296</v>
      </c>
      <c r="AO47" s="35" t="s">
        <v>284</v>
      </c>
      <c r="AP47" s="28"/>
      <c r="AQ47" s="19" t="s">
        <v>60</v>
      </c>
      <c r="AR47" s="29" t="s">
        <v>135</v>
      </c>
      <c r="AS47" s="6" t="s">
        <v>105</v>
      </c>
    </row>
    <row r="48" spans="1:45" ht="25.5" customHeight="1" x14ac:dyDescent="0.25">
      <c r="A48" s="18">
        <v>54</v>
      </c>
      <c r="B48" s="18"/>
      <c r="C48" s="30">
        <v>12001092</v>
      </c>
      <c r="D48" s="32" t="s">
        <v>360</v>
      </c>
      <c r="E48" s="32" t="s">
        <v>361</v>
      </c>
      <c r="F48" s="30">
        <v>20405</v>
      </c>
      <c r="G48" s="30" t="s">
        <v>82</v>
      </c>
      <c r="H48" s="20" t="s">
        <v>299</v>
      </c>
      <c r="I48" s="36" t="s">
        <v>84</v>
      </c>
      <c r="J48" s="31">
        <v>7600006009</v>
      </c>
      <c r="K48" s="30">
        <v>84144030</v>
      </c>
      <c r="L48" s="31" t="s">
        <v>305</v>
      </c>
      <c r="M48" s="32">
        <v>10</v>
      </c>
      <c r="N48" s="31">
        <v>2963906</v>
      </c>
      <c r="O48" s="30" t="s">
        <v>325</v>
      </c>
      <c r="P48" s="30">
        <v>5000335371</v>
      </c>
      <c r="Q48" s="30" t="s">
        <v>307</v>
      </c>
      <c r="R48" s="30">
        <v>2020</v>
      </c>
      <c r="S48" s="30">
        <v>1006</v>
      </c>
      <c r="T48" s="30" t="s">
        <v>270</v>
      </c>
      <c r="U48" s="37" t="s">
        <v>88</v>
      </c>
      <c r="V48" s="34">
        <v>45015</v>
      </c>
      <c r="W48" s="30" t="s">
        <v>205</v>
      </c>
      <c r="X48" s="37" t="s">
        <v>57</v>
      </c>
      <c r="Y48" s="30">
        <v>1</v>
      </c>
      <c r="Z48" s="25">
        <v>958010.88</v>
      </c>
      <c r="AA48" s="25">
        <v>9800</v>
      </c>
      <c r="AB48" s="26">
        <v>82.765000000000001</v>
      </c>
      <c r="AC48" s="25">
        <f>AA48*AB48</f>
        <v>811097</v>
      </c>
      <c r="AD48" s="25">
        <f>11521.23+146</f>
        <v>11667.23</v>
      </c>
      <c r="AE48" s="25">
        <f>122951.5+12295.15</f>
        <v>135246.65</v>
      </c>
      <c r="AF48" s="25">
        <v>0</v>
      </c>
      <c r="AG48" s="25">
        <v>0</v>
      </c>
      <c r="AH48" s="25">
        <f>AC48+AD48+AE48+AF48</f>
        <v>958010.88</v>
      </c>
      <c r="AI48" s="25">
        <v>0</v>
      </c>
      <c r="AJ48" s="25"/>
      <c r="AK48" s="25">
        <f>AC48+AD48+AE48+AF48+AI48</f>
        <v>958010.88</v>
      </c>
      <c r="AL48" s="27">
        <f>AC48+AD48+AE48+AF48+AG48</f>
        <v>958010.88</v>
      </c>
      <c r="AM48" s="27">
        <f>AK48-Z48</f>
        <v>0</v>
      </c>
      <c r="AN48" s="35" t="s">
        <v>362</v>
      </c>
      <c r="AO48" s="35" t="s">
        <v>270</v>
      </c>
      <c r="AP48" s="28"/>
      <c r="AQ48" s="19" t="s">
        <v>60</v>
      </c>
      <c r="AR48" s="29" t="s">
        <v>135</v>
      </c>
      <c r="AS48" s="6" t="s">
        <v>70</v>
      </c>
    </row>
    <row r="49" spans="1:45" ht="25.5" customHeight="1" x14ac:dyDescent="0.25">
      <c r="A49" s="18">
        <v>39</v>
      </c>
      <c r="B49" s="18"/>
      <c r="C49" s="30">
        <v>12001086</v>
      </c>
      <c r="D49" s="32" t="s">
        <v>253</v>
      </c>
      <c r="E49" s="32" t="s">
        <v>254</v>
      </c>
      <c r="F49" s="30">
        <v>31379</v>
      </c>
      <c r="G49" s="30" t="s">
        <v>82</v>
      </c>
      <c r="H49" s="20" t="s">
        <v>255</v>
      </c>
      <c r="I49" s="36" t="s">
        <v>52</v>
      </c>
      <c r="J49" s="31">
        <v>7000043305</v>
      </c>
      <c r="K49" s="30">
        <v>995413</v>
      </c>
      <c r="L49" s="31" t="s">
        <v>256</v>
      </c>
      <c r="M49" s="32">
        <v>10</v>
      </c>
      <c r="N49" s="31">
        <v>0</v>
      </c>
      <c r="O49" s="30">
        <v>0</v>
      </c>
      <c r="P49" s="30">
        <v>5000335805</v>
      </c>
      <c r="Q49" s="30" t="s">
        <v>257</v>
      </c>
      <c r="R49" s="30">
        <v>2020</v>
      </c>
      <c r="S49" s="30">
        <v>1006</v>
      </c>
      <c r="T49" s="30" t="s">
        <v>258</v>
      </c>
      <c r="U49" s="37" t="s">
        <v>75</v>
      </c>
      <c r="V49" s="34">
        <v>44895</v>
      </c>
      <c r="W49" s="30" t="s">
        <v>205</v>
      </c>
      <c r="X49" s="37" t="s">
        <v>57</v>
      </c>
      <c r="Y49" s="30">
        <v>1</v>
      </c>
      <c r="Z49" s="25">
        <v>832996</v>
      </c>
      <c r="AA49" s="25">
        <v>0</v>
      </c>
      <c r="AB49" s="26">
        <v>0</v>
      </c>
      <c r="AC49" s="25">
        <v>175000</v>
      </c>
      <c r="AD49" s="25">
        <v>0</v>
      </c>
      <c r="AE49" s="25">
        <v>0</v>
      </c>
      <c r="AF49" s="25">
        <v>0</v>
      </c>
      <c r="AG49" s="25">
        <f>(AC49+AD49)*18%</f>
        <v>31500</v>
      </c>
      <c r="AH49" s="25">
        <f>AC49+AD49+AE49+AF49</f>
        <v>175000</v>
      </c>
      <c r="AI49" s="25">
        <v>657996</v>
      </c>
      <c r="AJ49" s="25">
        <v>0</v>
      </c>
      <c r="AK49" s="25">
        <f>AC49+AD49+AE49+AF49+AI49+AJ49</f>
        <v>832996</v>
      </c>
      <c r="AL49" s="27">
        <f>AC49+AD49+AE49+AF49+AG49</f>
        <v>206500</v>
      </c>
      <c r="AM49" s="27">
        <f>Z49-AK49</f>
        <v>0</v>
      </c>
      <c r="AN49" s="35" t="s">
        <v>259</v>
      </c>
      <c r="AO49" s="35" t="s">
        <v>258</v>
      </c>
      <c r="AP49" s="28"/>
      <c r="AQ49" s="19" t="s">
        <v>60</v>
      </c>
      <c r="AR49" s="29" t="s">
        <v>135</v>
      </c>
      <c r="AS49" s="6" t="s">
        <v>70</v>
      </c>
    </row>
    <row r="50" spans="1:45" ht="25.5" customHeight="1" x14ac:dyDescent="0.25">
      <c r="A50" s="18">
        <v>10</v>
      </c>
      <c r="B50" s="18" t="s">
        <v>47</v>
      </c>
      <c r="C50" s="19">
        <v>12001028</v>
      </c>
      <c r="D50" s="20" t="s">
        <v>115</v>
      </c>
      <c r="E50" s="20" t="s">
        <v>115</v>
      </c>
      <c r="F50" s="19"/>
      <c r="G50" s="30" t="s">
        <v>82</v>
      </c>
      <c r="H50" s="20" t="s">
        <v>116</v>
      </c>
      <c r="I50" s="18" t="s">
        <v>52</v>
      </c>
      <c r="J50" s="21">
        <v>0</v>
      </c>
      <c r="K50" s="19">
        <v>0</v>
      </c>
      <c r="L50" s="21">
        <v>0</v>
      </c>
      <c r="M50" s="20">
        <v>0</v>
      </c>
      <c r="N50" s="21">
        <v>0</v>
      </c>
      <c r="O50" s="19">
        <v>0</v>
      </c>
      <c r="P50" s="19">
        <v>0</v>
      </c>
      <c r="Q50" s="19">
        <v>0</v>
      </c>
      <c r="R50" s="19">
        <v>2020</v>
      </c>
      <c r="S50" s="19">
        <v>1006</v>
      </c>
      <c r="T50" s="22">
        <v>44592</v>
      </c>
      <c r="U50" s="23" t="s">
        <v>88</v>
      </c>
      <c r="V50" s="22">
        <v>44592</v>
      </c>
      <c r="W50" s="19" t="s">
        <v>89</v>
      </c>
      <c r="X50" s="24" t="s">
        <v>117</v>
      </c>
      <c r="Y50" s="19">
        <v>1</v>
      </c>
      <c r="Z50" s="25">
        <v>714000</v>
      </c>
      <c r="AA50" s="25">
        <v>0</v>
      </c>
      <c r="AB50" s="26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f>AC50+AD50+AE50+AF50</f>
        <v>0</v>
      </c>
      <c r="AI50" s="25">
        <v>714000</v>
      </c>
      <c r="AJ50" s="25">
        <v>0</v>
      </c>
      <c r="AK50" s="25">
        <f>AC50+AD50+AE50+AF50+AI50+AJ50</f>
        <v>714000</v>
      </c>
      <c r="AL50" s="27">
        <f>AC50+AD50+AE50+AF50+AG50</f>
        <v>0</v>
      </c>
      <c r="AM50" s="27">
        <f>Z50-AK50</f>
        <v>0</v>
      </c>
      <c r="AN50" s="28" t="s">
        <v>118</v>
      </c>
      <c r="AO50" s="28" t="s">
        <v>119</v>
      </c>
      <c r="AP50" s="28" t="s">
        <v>120</v>
      </c>
      <c r="AQ50" s="19" t="s">
        <v>60</v>
      </c>
      <c r="AR50" s="29" t="s">
        <v>61</v>
      </c>
      <c r="AS50" s="6" t="s">
        <v>70</v>
      </c>
    </row>
    <row r="51" spans="1:45" ht="25.5" customHeight="1" x14ac:dyDescent="0.25">
      <c r="A51" s="18">
        <v>46</v>
      </c>
      <c r="B51" s="18"/>
      <c r="C51" s="30">
        <v>12001001</v>
      </c>
      <c r="D51" s="32" t="s">
        <v>308</v>
      </c>
      <c r="E51" s="32" t="s">
        <v>309</v>
      </c>
      <c r="F51" s="30">
        <v>80091</v>
      </c>
      <c r="G51" s="30" t="s">
        <v>82</v>
      </c>
      <c r="H51" s="20" t="s">
        <v>310</v>
      </c>
      <c r="I51" s="36" t="s">
        <v>52</v>
      </c>
      <c r="J51" s="31">
        <v>7000035195</v>
      </c>
      <c r="K51" s="30">
        <v>84807900</v>
      </c>
      <c r="L51" s="31" t="s">
        <v>311</v>
      </c>
      <c r="M51" s="32">
        <v>10</v>
      </c>
      <c r="N51" s="31">
        <v>0</v>
      </c>
      <c r="O51" s="30">
        <v>0</v>
      </c>
      <c r="P51" s="30">
        <v>5000320787</v>
      </c>
      <c r="Q51" s="30" t="s">
        <v>312</v>
      </c>
      <c r="R51" s="30">
        <v>2020</v>
      </c>
      <c r="S51" s="30">
        <v>1006</v>
      </c>
      <c r="T51" s="30" t="s">
        <v>313</v>
      </c>
      <c r="U51" s="37" t="s">
        <v>88</v>
      </c>
      <c r="V51" s="34">
        <v>45015</v>
      </c>
      <c r="W51" s="30" t="s">
        <v>133</v>
      </c>
      <c r="X51" s="37" t="s">
        <v>57</v>
      </c>
      <c r="Y51" s="30">
        <v>1</v>
      </c>
      <c r="Z51" s="25">
        <v>625000</v>
      </c>
      <c r="AA51" s="25">
        <v>0</v>
      </c>
      <c r="AB51" s="26">
        <v>0</v>
      </c>
      <c r="AC51" s="25">
        <v>625000</v>
      </c>
      <c r="AD51" s="25">
        <v>0</v>
      </c>
      <c r="AE51" s="25">
        <v>0</v>
      </c>
      <c r="AF51" s="25">
        <v>0</v>
      </c>
      <c r="AG51" s="25">
        <f>(AC51+AD51)*18%</f>
        <v>112500</v>
      </c>
      <c r="AH51" s="25">
        <f>AC51+AD51+AE51+AF51</f>
        <v>625000</v>
      </c>
      <c r="AI51" s="25">
        <v>0</v>
      </c>
      <c r="AJ51" s="25"/>
      <c r="AK51" s="25">
        <f>AC51+AD51+AE51+AF51+AI51</f>
        <v>625000</v>
      </c>
      <c r="AL51" s="27">
        <f>AC51+AD51+AE51+AF51+AG51</f>
        <v>737500</v>
      </c>
      <c r="AM51" s="27">
        <f>Z51-AK51</f>
        <v>0</v>
      </c>
      <c r="AN51" s="35" t="s">
        <v>314</v>
      </c>
      <c r="AO51" s="35" t="s">
        <v>313</v>
      </c>
      <c r="AP51" s="28"/>
      <c r="AQ51" s="19" t="s">
        <v>60</v>
      </c>
      <c r="AR51" s="29" t="s">
        <v>135</v>
      </c>
      <c r="AS51" s="6" t="s">
        <v>105</v>
      </c>
    </row>
    <row r="52" spans="1:45" ht="25.5" customHeight="1" x14ac:dyDescent="0.25">
      <c r="A52" s="18">
        <v>51</v>
      </c>
      <c r="B52" s="18"/>
      <c r="C52" s="30">
        <v>12001067</v>
      </c>
      <c r="D52" s="32" t="s">
        <v>332</v>
      </c>
      <c r="E52" s="32" t="s">
        <v>333</v>
      </c>
      <c r="F52" s="30">
        <v>20385</v>
      </c>
      <c r="G52" s="30" t="s">
        <v>82</v>
      </c>
      <c r="H52" s="20" t="s">
        <v>150</v>
      </c>
      <c r="I52" s="36" t="s">
        <v>84</v>
      </c>
      <c r="J52" s="31">
        <v>7600005938</v>
      </c>
      <c r="K52" s="30">
        <v>84798200</v>
      </c>
      <c r="L52" s="31" t="s">
        <v>334</v>
      </c>
      <c r="M52" s="32">
        <v>10</v>
      </c>
      <c r="N52" s="31">
        <v>9087653</v>
      </c>
      <c r="O52" s="30" t="s">
        <v>335</v>
      </c>
      <c r="P52" s="30">
        <v>5000319370</v>
      </c>
      <c r="Q52" s="30" t="s">
        <v>192</v>
      </c>
      <c r="R52" s="30">
        <v>2020</v>
      </c>
      <c r="S52" s="30">
        <v>1006</v>
      </c>
      <c r="T52" s="30" t="s">
        <v>336</v>
      </c>
      <c r="U52" s="37" t="s">
        <v>88</v>
      </c>
      <c r="V52" s="34">
        <v>45015</v>
      </c>
      <c r="W52" s="30" t="s">
        <v>205</v>
      </c>
      <c r="X52" s="37" t="s">
        <v>57</v>
      </c>
      <c r="Y52" s="30">
        <v>1</v>
      </c>
      <c r="Z52" s="25">
        <v>641232.22</v>
      </c>
      <c r="AA52" s="25">
        <v>3630</v>
      </c>
      <c r="AB52" s="26">
        <v>77.63</v>
      </c>
      <c r="AC52" s="25">
        <f>AA52*AB52</f>
        <v>281796.89999999997</v>
      </c>
      <c r="AD52" s="25">
        <v>220659.74</v>
      </c>
      <c r="AE52" s="25">
        <f>85487.84+8548.74</f>
        <v>94036.58</v>
      </c>
      <c r="AF52" s="25">
        <v>0</v>
      </c>
      <c r="AG52" s="25">
        <v>0</v>
      </c>
      <c r="AH52" s="25">
        <f>AC52+AD52+AE52+AF52</f>
        <v>596493.22</v>
      </c>
      <c r="AI52" s="25">
        <v>0</v>
      </c>
      <c r="AJ52" s="25">
        <v>14739</v>
      </c>
      <c r="AK52" s="25">
        <f>AC52+AD52+AE52+AF52+AI52+AJ52</f>
        <v>611232.22</v>
      </c>
      <c r="AL52" s="27">
        <f>AC52+AD52+AE52+AF52+AG52</f>
        <v>596493.22</v>
      </c>
      <c r="AM52" s="27">
        <f>AK52+AK53-Z52</f>
        <v>531653</v>
      </c>
      <c r="AN52" s="35" t="s">
        <v>337</v>
      </c>
      <c r="AO52" s="35" t="s">
        <v>338</v>
      </c>
      <c r="AP52" s="28"/>
      <c r="AQ52" s="19" t="s">
        <v>60</v>
      </c>
      <c r="AR52" s="29" t="s">
        <v>135</v>
      </c>
      <c r="AS52" s="6" t="s">
        <v>70</v>
      </c>
    </row>
    <row r="53" spans="1:45" ht="25.5" customHeight="1" x14ac:dyDescent="0.25">
      <c r="A53" s="18">
        <v>61</v>
      </c>
      <c r="B53" s="18"/>
      <c r="C53" s="19">
        <v>12001068</v>
      </c>
      <c r="D53" s="32" t="s">
        <v>350</v>
      </c>
      <c r="E53" s="20" t="s">
        <v>343</v>
      </c>
      <c r="F53" s="19">
        <v>80565</v>
      </c>
      <c r="G53" s="30" t="s">
        <v>82</v>
      </c>
      <c r="H53" s="20" t="s">
        <v>351</v>
      </c>
      <c r="I53" s="18" t="s">
        <v>52</v>
      </c>
      <c r="J53" s="21">
        <v>7000046562</v>
      </c>
      <c r="K53" s="30">
        <v>84261100</v>
      </c>
      <c r="L53" s="21" t="s">
        <v>379</v>
      </c>
      <c r="M53" s="20">
        <v>10</v>
      </c>
      <c r="N53" s="21">
        <v>0</v>
      </c>
      <c r="O53" s="19">
        <v>0</v>
      </c>
      <c r="P53" s="19">
        <v>5000359780</v>
      </c>
      <c r="Q53" s="19" t="s">
        <v>380</v>
      </c>
      <c r="R53" s="19">
        <v>2020</v>
      </c>
      <c r="S53" s="19">
        <v>1006</v>
      </c>
      <c r="T53" s="30"/>
      <c r="U53" s="37" t="s">
        <v>88</v>
      </c>
      <c r="V53" s="34">
        <v>45015</v>
      </c>
      <c r="W53" s="19" t="s">
        <v>205</v>
      </c>
      <c r="X53" s="24" t="s">
        <v>57</v>
      </c>
      <c r="Y53" s="19">
        <v>1</v>
      </c>
      <c r="Z53" s="25">
        <v>681653</v>
      </c>
      <c r="AA53" s="25">
        <v>0</v>
      </c>
      <c r="AB53" s="26">
        <v>0</v>
      </c>
      <c r="AC53" s="25">
        <v>561653</v>
      </c>
      <c r="AD53" s="25">
        <v>0</v>
      </c>
      <c r="AE53" s="25">
        <v>0</v>
      </c>
      <c r="AF53" s="25">
        <v>0</v>
      </c>
      <c r="AG53" s="25">
        <f>(AC53+AD53)*18%</f>
        <v>101097.54</v>
      </c>
      <c r="AH53" s="25">
        <f>AC53+AD53+AE53+AF53</f>
        <v>561653</v>
      </c>
      <c r="AI53" s="25">
        <v>0</v>
      </c>
      <c r="AJ53" s="25">
        <v>0</v>
      </c>
      <c r="AK53" s="25">
        <f>AC53+AD53+AE53+AF53+AI53</f>
        <v>561653</v>
      </c>
      <c r="AL53" s="27">
        <f>AC53+AD53+AE53+AF53+AG53</f>
        <v>662750.54</v>
      </c>
      <c r="AM53" s="27">
        <f>AK53-Z53+AC54</f>
        <v>340000</v>
      </c>
      <c r="AN53" s="35" t="s">
        <v>381</v>
      </c>
      <c r="AO53" s="35" t="s">
        <v>382</v>
      </c>
      <c r="AP53" s="28"/>
      <c r="AQ53" s="19" t="s">
        <v>60</v>
      </c>
      <c r="AR53" s="29" t="s">
        <v>135</v>
      </c>
      <c r="AS53" s="6" t="s">
        <v>70</v>
      </c>
    </row>
    <row r="54" spans="1:45" ht="25.5" customHeight="1" x14ac:dyDescent="0.25">
      <c r="A54" s="18">
        <v>11</v>
      </c>
      <c r="B54" s="18" t="s">
        <v>47</v>
      </c>
      <c r="C54" s="19">
        <v>12001023</v>
      </c>
      <c r="D54" s="20" t="s">
        <v>121</v>
      </c>
      <c r="E54" s="20" t="s">
        <v>122</v>
      </c>
      <c r="F54" s="19">
        <v>80488</v>
      </c>
      <c r="G54" s="30" t="s">
        <v>82</v>
      </c>
      <c r="H54" s="20" t="s">
        <v>123</v>
      </c>
      <c r="I54" s="18" t="s">
        <v>52</v>
      </c>
      <c r="J54" s="21">
        <v>7000038119</v>
      </c>
      <c r="K54" s="19">
        <v>8477</v>
      </c>
      <c r="L54" s="21">
        <v>328</v>
      </c>
      <c r="M54" s="20">
        <v>10</v>
      </c>
      <c r="N54" s="21">
        <v>0</v>
      </c>
      <c r="O54" s="19">
        <v>0</v>
      </c>
      <c r="P54" s="19">
        <v>5000302893</v>
      </c>
      <c r="Q54" s="19" t="s">
        <v>124</v>
      </c>
      <c r="R54" s="19">
        <v>2020</v>
      </c>
      <c r="S54" s="19">
        <v>1006</v>
      </c>
      <c r="T54" s="22">
        <v>44594</v>
      </c>
      <c r="U54" s="23" t="s">
        <v>88</v>
      </c>
      <c r="V54" s="22">
        <v>44620</v>
      </c>
      <c r="W54" s="19" t="s">
        <v>89</v>
      </c>
      <c r="X54" s="24" t="s">
        <v>57</v>
      </c>
      <c r="Y54" s="19">
        <v>1</v>
      </c>
      <c r="Z54" s="25">
        <v>468899</v>
      </c>
      <c r="AA54" s="25">
        <v>0</v>
      </c>
      <c r="AB54" s="26">
        <v>0</v>
      </c>
      <c r="AC54" s="25">
        <v>460000</v>
      </c>
      <c r="AD54" s="25">
        <v>8899</v>
      </c>
      <c r="AE54" s="25">
        <v>0</v>
      </c>
      <c r="AF54" s="25">
        <v>0</v>
      </c>
      <c r="AG54" s="25">
        <v>84401</v>
      </c>
      <c r="AH54" s="25">
        <f>AC54+AD54+AE54+AF54</f>
        <v>468899</v>
      </c>
      <c r="AI54" s="25">
        <v>0</v>
      </c>
      <c r="AJ54" s="25"/>
      <c r="AK54" s="25">
        <f>AC54+AD54+AE54+AF54+AI54</f>
        <v>468899</v>
      </c>
      <c r="AL54" s="27">
        <f>AC54+AD54+AE54+AF54+AG54</f>
        <v>553300</v>
      </c>
      <c r="AM54" s="27">
        <f>Z54-AK54</f>
        <v>0</v>
      </c>
      <c r="AN54" s="28" t="s">
        <v>125</v>
      </c>
      <c r="AO54" s="28" t="s">
        <v>126</v>
      </c>
      <c r="AP54" s="28"/>
      <c r="AQ54" s="19" t="s">
        <v>60</v>
      </c>
      <c r="AR54" s="29" t="s">
        <v>61</v>
      </c>
      <c r="AS54" s="6" t="s">
        <v>70</v>
      </c>
    </row>
    <row r="55" spans="1:45" ht="25.5" customHeight="1" x14ac:dyDescent="0.25">
      <c r="A55" s="18">
        <v>60</v>
      </c>
      <c r="B55" s="18"/>
      <c r="C55" s="19">
        <v>12001063</v>
      </c>
      <c r="D55" s="32" t="s">
        <v>376</v>
      </c>
      <c r="E55" s="20" t="s">
        <v>291</v>
      </c>
      <c r="F55" s="19">
        <v>80746</v>
      </c>
      <c r="G55" s="30" t="s">
        <v>324</v>
      </c>
      <c r="H55" s="20" t="s">
        <v>377</v>
      </c>
      <c r="I55" s="18" t="s">
        <v>52</v>
      </c>
      <c r="J55" s="21">
        <v>7700007419</v>
      </c>
      <c r="K55" s="30">
        <v>85340000</v>
      </c>
      <c r="L55" s="21">
        <v>19</v>
      </c>
      <c r="M55" s="20">
        <v>10</v>
      </c>
      <c r="N55" s="21">
        <v>0</v>
      </c>
      <c r="O55" s="19">
        <v>0</v>
      </c>
      <c r="P55" s="19">
        <v>5000398785</v>
      </c>
      <c r="Q55" s="19" t="s">
        <v>378</v>
      </c>
      <c r="R55" s="19">
        <v>2020</v>
      </c>
      <c r="S55" s="19">
        <v>1006</v>
      </c>
      <c r="T55" s="30"/>
      <c r="U55" s="37" t="s">
        <v>88</v>
      </c>
      <c r="V55" s="22">
        <v>45007</v>
      </c>
      <c r="W55" s="19" t="s">
        <v>205</v>
      </c>
      <c r="X55" s="24" t="s">
        <v>57</v>
      </c>
      <c r="Y55" s="19">
        <v>1</v>
      </c>
      <c r="Z55" s="25">
        <v>410268</v>
      </c>
      <c r="AA55" s="25">
        <v>0</v>
      </c>
      <c r="AB55" s="26">
        <v>0</v>
      </c>
      <c r="AC55" s="25">
        <v>112500</v>
      </c>
      <c r="AD55" s="25">
        <v>6500</v>
      </c>
      <c r="AE55" s="25">
        <v>0</v>
      </c>
      <c r="AF55" s="25">
        <v>0</v>
      </c>
      <c r="AG55" s="25">
        <f>(AC55+AD55)*18%</f>
        <v>21420</v>
      </c>
      <c r="AH55" s="25">
        <f>AC55+AD55+AE55+AF55</f>
        <v>119000</v>
      </c>
      <c r="AI55" s="25">
        <f>291268</f>
        <v>291268</v>
      </c>
      <c r="AJ55" s="25">
        <v>0</v>
      </c>
      <c r="AK55" s="25">
        <f>AC55+AD55+AE55+AF55+AI55+AJ55</f>
        <v>410268</v>
      </c>
      <c r="AL55" s="27">
        <f>AC55+AD55+AE55+AF55+AG55</f>
        <v>140420</v>
      </c>
      <c r="AM55" s="27">
        <f>AK55-Z55</f>
        <v>0</v>
      </c>
      <c r="AN55" s="35" t="s">
        <v>259</v>
      </c>
      <c r="AO55" s="35" t="s">
        <v>378</v>
      </c>
      <c r="AP55" s="28"/>
      <c r="AQ55" s="19" t="s">
        <v>60</v>
      </c>
      <c r="AR55" s="29" t="s">
        <v>135</v>
      </c>
      <c r="AS55" s="6" t="s">
        <v>105</v>
      </c>
    </row>
    <row r="56" spans="1:45" ht="25.5" customHeight="1" x14ac:dyDescent="0.25">
      <c r="A56" s="18">
        <v>15</v>
      </c>
      <c r="B56" s="18"/>
      <c r="C56" s="30">
        <v>12001005</v>
      </c>
      <c r="D56" s="20" t="s">
        <v>140</v>
      </c>
      <c r="E56" s="32" t="s">
        <v>141</v>
      </c>
      <c r="F56" s="30">
        <v>20381</v>
      </c>
      <c r="G56" s="30" t="s">
        <v>82</v>
      </c>
      <c r="H56" s="20" t="s">
        <v>142</v>
      </c>
      <c r="I56" s="36" t="s">
        <v>84</v>
      </c>
      <c r="J56" s="31">
        <v>7600005529</v>
      </c>
      <c r="K56" s="19">
        <v>84807900</v>
      </c>
      <c r="L56" s="31">
        <v>7600005529</v>
      </c>
      <c r="M56" s="32" t="s">
        <v>143</v>
      </c>
      <c r="N56" s="31">
        <v>9547653</v>
      </c>
      <c r="O56" s="30" t="s">
        <v>144</v>
      </c>
      <c r="P56" s="30">
        <v>5000312445</v>
      </c>
      <c r="Q56" s="30" t="s">
        <v>145</v>
      </c>
      <c r="R56" s="30">
        <v>2020</v>
      </c>
      <c r="S56" s="30">
        <v>1006</v>
      </c>
      <c r="T56" s="30" t="s">
        <v>146</v>
      </c>
      <c r="U56" s="33" t="s">
        <v>132</v>
      </c>
      <c r="V56" s="34">
        <v>44681</v>
      </c>
      <c r="W56" s="30" t="s">
        <v>133</v>
      </c>
      <c r="X56" s="37" t="s">
        <v>57</v>
      </c>
      <c r="Y56" s="30">
        <v>1</v>
      </c>
      <c r="Z56" s="25">
        <v>360485.46</v>
      </c>
      <c r="AA56" s="25">
        <v>4757</v>
      </c>
      <c r="AB56" s="26">
        <v>75.78</v>
      </c>
      <c r="AC56" s="25">
        <f>4757*75.78</f>
        <v>360485.46</v>
      </c>
      <c r="AD56" s="25">
        <v>0</v>
      </c>
      <c r="AE56" s="25">
        <v>0</v>
      </c>
      <c r="AF56" s="25">
        <v>0</v>
      </c>
      <c r="AG56" s="25">
        <v>0</v>
      </c>
      <c r="AH56" s="25">
        <f>AC56+AD56+AE56+AF56</f>
        <v>360485.46</v>
      </c>
      <c r="AI56" s="25">
        <v>0</v>
      </c>
      <c r="AJ56" s="25"/>
      <c r="AK56" s="25">
        <f>AC56</f>
        <v>360485.46</v>
      </c>
      <c r="AL56" s="27">
        <f>AC56+AD56+AE56+AF56+AG56</f>
        <v>360485.46</v>
      </c>
      <c r="AM56" s="27">
        <f>Z56-AK56</f>
        <v>0</v>
      </c>
      <c r="AN56" s="35" t="s">
        <v>147</v>
      </c>
      <c r="AO56" s="35" t="s">
        <v>146</v>
      </c>
      <c r="AP56" s="28"/>
      <c r="AQ56" s="19" t="s">
        <v>60</v>
      </c>
      <c r="AR56" s="29" t="s">
        <v>135</v>
      </c>
      <c r="AS56" s="6" t="s">
        <v>105</v>
      </c>
    </row>
    <row r="57" spans="1:45" ht="25.5" customHeight="1" x14ac:dyDescent="0.25">
      <c r="A57" s="18">
        <v>52</v>
      </c>
      <c r="B57" s="18"/>
      <c r="C57" s="30">
        <v>12001068</v>
      </c>
      <c r="D57" s="32" t="s">
        <v>342</v>
      </c>
      <c r="E57" s="32" t="s">
        <v>343</v>
      </c>
      <c r="F57" s="30">
        <v>31379</v>
      </c>
      <c r="G57" s="30" t="s">
        <v>82</v>
      </c>
      <c r="H57" s="20" t="s">
        <v>255</v>
      </c>
      <c r="I57" s="36" t="s">
        <v>52</v>
      </c>
      <c r="J57" s="31">
        <v>7000042292</v>
      </c>
      <c r="K57" s="30">
        <v>995413</v>
      </c>
      <c r="L57" s="31" t="s">
        <v>344</v>
      </c>
      <c r="M57" s="32">
        <v>10</v>
      </c>
      <c r="N57" s="31">
        <v>0</v>
      </c>
      <c r="O57" s="30">
        <v>0</v>
      </c>
      <c r="P57" s="30">
        <v>5000327470</v>
      </c>
      <c r="Q57" s="30" t="s">
        <v>345</v>
      </c>
      <c r="R57" s="30">
        <v>2020</v>
      </c>
      <c r="S57" s="30">
        <v>1006</v>
      </c>
      <c r="T57" s="30" t="s">
        <v>345</v>
      </c>
      <c r="U57" s="37" t="s">
        <v>88</v>
      </c>
      <c r="V57" s="34">
        <v>45015</v>
      </c>
      <c r="W57" s="30" t="s">
        <v>205</v>
      </c>
      <c r="X57" s="37" t="s">
        <v>57</v>
      </c>
      <c r="Y57" s="30"/>
      <c r="Z57" s="25">
        <v>2021982</v>
      </c>
      <c r="AA57" s="25">
        <v>0</v>
      </c>
      <c r="AB57" s="26">
        <v>0</v>
      </c>
      <c r="AC57" s="25">
        <v>290000</v>
      </c>
      <c r="AD57" s="25">
        <v>0</v>
      </c>
      <c r="AE57" s="25">
        <v>0</v>
      </c>
      <c r="AF57" s="25">
        <v>0</v>
      </c>
      <c r="AG57" s="25">
        <f>(AC57+AD57)*18%</f>
        <v>52200</v>
      </c>
      <c r="AH57" s="25">
        <f>AC57+AD57+AE57+AF57</f>
        <v>290000</v>
      </c>
      <c r="AI57" s="25">
        <v>0</v>
      </c>
      <c r="AJ57" s="25">
        <v>69818</v>
      </c>
      <c r="AK57" s="25">
        <f>AC57+AD57+AE57+AF57+AI57+AJ57</f>
        <v>359818</v>
      </c>
      <c r="AL57" s="27">
        <f>AC57+AD57+AE57+AF57+AG57</f>
        <v>342200</v>
      </c>
      <c r="AM57" s="27">
        <f>AK57+AK58+AK59-Z57</f>
        <v>-997914</v>
      </c>
      <c r="AN57" s="35" t="s">
        <v>346</v>
      </c>
      <c r="AO57" s="35" t="s">
        <v>347</v>
      </c>
      <c r="AP57" s="28"/>
      <c r="AQ57" s="19" t="s">
        <v>60</v>
      </c>
      <c r="AR57" s="29" t="s">
        <v>135</v>
      </c>
      <c r="AS57" s="6" t="s">
        <v>70</v>
      </c>
    </row>
    <row r="58" spans="1:45" ht="25.5" customHeight="1" x14ac:dyDescent="0.25">
      <c r="A58" s="18">
        <v>13</v>
      </c>
      <c r="B58" s="18"/>
      <c r="C58" s="30">
        <v>12001018</v>
      </c>
      <c r="D58" s="20" t="s">
        <v>136</v>
      </c>
      <c r="E58" s="20" t="s">
        <v>137</v>
      </c>
      <c r="F58" s="30">
        <v>80475</v>
      </c>
      <c r="G58" s="30" t="s">
        <v>82</v>
      </c>
      <c r="H58" s="20" t="s">
        <v>129</v>
      </c>
      <c r="I58" s="18" t="s">
        <v>52</v>
      </c>
      <c r="J58" s="31">
        <v>7000037277</v>
      </c>
      <c r="K58" s="19">
        <v>39174000</v>
      </c>
      <c r="L58" s="31" t="s">
        <v>130</v>
      </c>
      <c r="M58" s="32">
        <v>20</v>
      </c>
      <c r="N58" s="21">
        <v>0</v>
      </c>
      <c r="O58" s="19">
        <v>0</v>
      </c>
      <c r="P58" s="30">
        <v>5000308518</v>
      </c>
      <c r="Q58" s="30" t="s">
        <v>131</v>
      </c>
      <c r="R58" s="19">
        <v>2020</v>
      </c>
      <c r="S58" s="19">
        <v>1006</v>
      </c>
      <c r="T58" s="19" t="s">
        <v>131</v>
      </c>
      <c r="U58" s="33" t="s">
        <v>132</v>
      </c>
      <c r="V58" s="34">
        <v>44681</v>
      </c>
      <c r="W58" s="19" t="s">
        <v>133</v>
      </c>
      <c r="X58" s="24" t="s">
        <v>57</v>
      </c>
      <c r="Y58" s="19">
        <v>1</v>
      </c>
      <c r="Z58" s="25">
        <v>344250</v>
      </c>
      <c r="AA58" s="25">
        <v>0</v>
      </c>
      <c r="AB58" s="26">
        <v>0</v>
      </c>
      <c r="AC58" s="25">
        <v>344250</v>
      </c>
      <c r="AD58" s="25">
        <v>0</v>
      </c>
      <c r="AE58" s="25">
        <v>0</v>
      </c>
      <c r="AF58" s="25">
        <v>0</v>
      </c>
      <c r="AG58" s="25">
        <v>61965</v>
      </c>
      <c r="AH58" s="25">
        <f>AC58+AD58+AE58+AF58</f>
        <v>344250</v>
      </c>
      <c r="AI58" s="25">
        <v>0</v>
      </c>
      <c r="AJ58" s="25"/>
      <c r="AK58" s="25">
        <f>AC58+AD58+AE58+AF58+AI58</f>
        <v>344250</v>
      </c>
      <c r="AL58" s="27">
        <f>AC58+AD58+AE58+AF58+AG58</f>
        <v>406215</v>
      </c>
      <c r="AM58" s="27">
        <f>Z58-AK58</f>
        <v>0</v>
      </c>
      <c r="AN58" s="28" t="s">
        <v>134</v>
      </c>
      <c r="AO58" s="35" t="s">
        <v>131</v>
      </c>
      <c r="AP58" s="28"/>
      <c r="AQ58" s="19" t="s">
        <v>60</v>
      </c>
      <c r="AR58" s="29" t="s">
        <v>135</v>
      </c>
      <c r="AS58" s="6" t="s">
        <v>105</v>
      </c>
    </row>
    <row r="59" spans="1:45" ht="25.5" customHeight="1" x14ac:dyDescent="0.25">
      <c r="A59" s="18">
        <v>58</v>
      </c>
      <c r="B59" s="18"/>
      <c r="C59" s="30">
        <v>12001103</v>
      </c>
      <c r="D59" s="32" t="s">
        <v>366</v>
      </c>
      <c r="E59" s="32" t="s">
        <v>367</v>
      </c>
      <c r="F59" s="30">
        <v>80225</v>
      </c>
      <c r="G59" s="30" t="s">
        <v>82</v>
      </c>
      <c r="H59" s="20" t="s">
        <v>368</v>
      </c>
      <c r="I59" s="36" t="s">
        <v>52</v>
      </c>
      <c r="J59" s="31">
        <v>7000044745</v>
      </c>
      <c r="K59" s="30">
        <v>84186100</v>
      </c>
      <c r="L59" s="31" t="s">
        <v>369</v>
      </c>
      <c r="M59" s="32">
        <v>10</v>
      </c>
      <c r="N59" s="31">
        <v>0</v>
      </c>
      <c r="O59" s="30">
        <v>0</v>
      </c>
      <c r="P59" s="30">
        <v>5000347280</v>
      </c>
      <c r="Q59" s="30" t="s">
        <v>370</v>
      </c>
      <c r="R59" s="30">
        <v>2020</v>
      </c>
      <c r="S59" s="30">
        <v>1006</v>
      </c>
      <c r="T59" s="30" t="s">
        <v>371</v>
      </c>
      <c r="U59" s="37" t="s">
        <v>88</v>
      </c>
      <c r="V59" s="34">
        <v>45015</v>
      </c>
      <c r="W59" s="30" t="s">
        <v>205</v>
      </c>
      <c r="X59" s="37" t="s">
        <v>57</v>
      </c>
      <c r="Y59" s="30">
        <v>1</v>
      </c>
      <c r="Z59" s="25">
        <v>320000</v>
      </c>
      <c r="AA59" s="25">
        <v>0</v>
      </c>
      <c r="AB59" s="26">
        <v>0</v>
      </c>
      <c r="AC59" s="25">
        <v>320000</v>
      </c>
      <c r="AD59" s="25">
        <v>0</v>
      </c>
      <c r="AE59" s="25">
        <v>0</v>
      </c>
      <c r="AF59" s="25">
        <v>0</v>
      </c>
      <c r="AG59" s="25">
        <f>(AC59+AD59)*18%</f>
        <v>57600</v>
      </c>
      <c r="AH59" s="25">
        <f>AC59+AD59+AE59+AF59</f>
        <v>320000</v>
      </c>
      <c r="AI59" s="25">
        <v>0</v>
      </c>
      <c r="AJ59" s="25"/>
      <c r="AK59" s="25">
        <f>AC59+AD59+AE59+AF59+AI59</f>
        <v>320000</v>
      </c>
      <c r="AL59" s="27">
        <f>AC59+AD59+AE59+AF59+AG59</f>
        <v>377600</v>
      </c>
      <c r="AM59" s="27">
        <f>AK59-Z59</f>
        <v>0</v>
      </c>
      <c r="AN59" s="35" t="s">
        <v>372</v>
      </c>
      <c r="AO59" s="35" t="s">
        <v>371</v>
      </c>
      <c r="AP59" s="28"/>
      <c r="AQ59" s="19" t="s">
        <v>60</v>
      </c>
      <c r="AR59" s="29" t="s">
        <v>135</v>
      </c>
      <c r="AS59" s="6" t="s">
        <v>70</v>
      </c>
    </row>
    <row r="60" spans="1:45" ht="25.5" customHeight="1" x14ac:dyDescent="0.25">
      <c r="A60" s="18">
        <v>12</v>
      </c>
      <c r="B60" s="18"/>
      <c r="C60" s="30">
        <v>12001017</v>
      </c>
      <c r="D60" s="20" t="s">
        <v>127</v>
      </c>
      <c r="E60" s="20" t="s">
        <v>128</v>
      </c>
      <c r="F60" s="30">
        <v>80475</v>
      </c>
      <c r="G60" s="30" t="s">
        <v>82</v>
      </c>
      <c r="H60" s="20" t="s">
        <v>129</v>
      </c>
      <c r="I60" s="18" t="s">
        <v>52</v>
      </c>
      <c r="J60" s="31">
        <v>7000037277</v>
      </c>
      <c r="K60" s="19">
        <v>84779000</v>
      </c>
      <c r="L60" s="31" t="s">
        <v>130</v>
      </c>
      <c r="M60" s="32">
        <v>10</v>
      </c>
      <c r="N60" s="21">
        <v>0</v>
      </c>
      <c r="O60" s="19">
        <v>0</v>
      </c>
      <c r="P60" s="30">
        <v>5000308518</v>
      </c>
      <c r="Q60" s="30" t="s">
        <v>131</v>
      </c>
      <c r="R60" s="19">
        <v>2020</v>
      </c>
      <c r="S60" s="19">
        <v>1006</v>
      </c>
      <c r="T60" s="19" t="s">
        <v>131</v>
      </c>
      <c r="U60" s="33" t="s">
        <v>132</v>
      </c>
      <c r="V60" s="34">
        <v>44681</v>
      </c>
      <c r="W60" s="19" t="s">
        <v>133</v>
      </c>
      <c r="X60" s="24" t="s">
        <v>57</v>
      </c>
      <c r="Y60" s="19">
        <v>1</v>
      </c>
      <c r="Z60" s="25">
        <v>263500</v>
      </c>
      <c r="AA60" s="25">
        <v>0</v>
      </c>
      <c r="AB60" s="26">
        <v>0</v>
      </c>
      <c r="AC60" s="25">
        <v>263500</v>
      </c>
      <c r="AD60" s="25">
        <v>0</v>
      </c>
      <c r="AE60" s="25">
        <v>0</v>
      </c>
      <c r="AF60" s="25">
        <v>0</v>
      </c>
      <c r="AG60" s="25">
        <v>47430</v>
      </c>
      <c r="AH60" s="25">
        <f>AC60+AD60+AE60+AF60</f>
        <v>263500</v>
      </c>
      <c r="AI60" s="25">
        <v>0</v>
      </c>
      <c r="AJ60" s="25"/>
      <c r="AK60" s="25">
        <f>AC60+AD60+AE60+AF60+AI60</f>
        <v>263500</v>
      </c>
      <c r="AL60" s="27">
        <f>AC60+AD60+AE60+AF60+AG60</f>
        <v>310930</v>
      </c>
      <c r="AM60" s="27">
        <f>Z60-AK60</f>
        <v>0</v>
      </c>
      <c r="AN60" s="28" t="s">
        <v>134</v>
      </c>
      <c r="AO60" s="35" t="s">
        <v>131</v>
      </c>
      <c r="AP60" s="28"/>
      <c r="AQ60" s="19" t="s">
        <v>60</v>
      </c>
      <c r="AR60" s="29" t="s">
        <v>135</v>
      </c>
      <c r="AS60" s="6" t="s">
        <v>105</v>
      </c>
    </row>
    <row r="61" spans="1:45" ht="25.5" customHeight="1" x14ac:dyDescent="0.25">
      <c r="A61" s="18">
        <v>16</v>
      </c>
      <c r="B61" s="18"/>
      <c r="C61" s="30">
        <v>12001044</v>
      </c>
      <c r="D61" s="32" t="s">
        <v>148</v>
      </c>
      <c r="E61" s="32" t="s">
        <v>149</v>
      </c>
      <c r="F61" s="30">
        <v>20385</v>
      </c>
      <c r="G61" s="30" t="s">
        <v>82</v>
      </c>
      <c r="H61" s="20" t="s">
        <v>150</v>
      </c>
      <c r="I61" s="36" t="s">
        <v>84</v>
      </c>
      <c r="J61" s="31">
        <v>7600005945</v>
      </c>
      <c r="K61" s="19">
        <v>84807100</v>
      </c>
      <c r="L61" s="31" t="s">
        <v>151</v>
      </c>
      <c r="M61" s="32">
        <v>20</v>
      </c>
      <c r="N61" s="31">
        <v>8264285</v>
      </c>
      <c r="O61" s="30" t="s">
        <v>152</v>
      </c>
      <c r="P61" s="30">
        <v>5000311982</v>
      </c>
      <c r="Q61" s="30" t="s">
        <v>153</v>
      </c>
      <c r="R61" s="30">
        <v>2020</v>
      </c>
      <c r="S61" s="30">
        <v>1006</v>
      </c>
      <c r="T61" s="30" t="s">
        <v>154</v>
      </c>
      <c r="U61" s="33" t="s">
        <v>132</v>
      </c>
      <c r="V61" s="34">
        <v>44681</v>
      </c>
      <c r="W61" s="30" t="s">
        <v>89</v>
      </c>
      <c r="X61" s="37" t="s">
        <v>57</v>
      </c>
      <c r="Y61" s="30">
        <v>1</v>
      </c>
      <c r="Z61" s="25">
        <v>237161.99</v>
      </c>
      <c r="AA61" s="25">
        <v>2500</v>
      </c>
      <c r="AB61" s="26">
        <v>75.78</v>
      </c>
      <c r="AC61" s="25">
        <f>2500*75.78</f>
        <v>189450</v>
      </c>
      <c r="AD61" s="25">
        <v>28322.49</v>
      </c>
      <c r="AE61" s="25">
        <f>17626.8+1762.7</f>
        <v>19389.5</v>
      </c>
      <c r="AF61" s="25">
        <v>0</v>
      </c>
      <c r="AG61" s="25">
        <v>0</v>
      </c>
      <c r="AH61" s="25">
        <f>AC61+AD61+AE61+AF61</f>
        <v>237161.99</v>
      </c>
      <c r="AI61" s="25">
        <v>0</v>
      </c>
      <c r="AJ61" s="25"/>
      <c r="AK61" s="25">
        <f>AC61+AD61+AE61+AF61+AI61</f>
        <v>237161.99</v>
      </c>
      <c r="AL61" s="27">
        <f>AC61+AD61+AE61+AF61+AG61</f>
        <v>237161.99</v>
      </c>
      <c r="AM61" s="27">
        <f>Z61-AK61</f>
        <v>0</v>
      </c>
      <c r="AN61" s="35" t="s">
        <v>155</v>
      </c>
      <c r="AO61" s="35" t="s">
        <v>154</v>
      </c>
      <c r="AP61" s="28"/>
      <c r="AQ61" s="19" t="s">
        <v>60</v>
      </c>
      <c r="AR61" s="29" t="s">
        <v>135</v>
      </c>
      <c r="AS61" s="6" t="s">
        <v>105</v>
      </c>
    </row>
    <row r="62" spans="1:45" ht="25.5" customHeight="1" x14ac:dyDescent="0.25">
      <c r="A62" s="18">
        <v>17</v>
      </c>
      <c r="B62" s="18"/>
      <c r="C62" s="30">
        <v>12001045</v>
      </c>
      <c r="D62" s="32" t="s">
        <v>156</v>
      </c>
      <c r="E62" s="32" t="s">
        <v>157</v>
      </c>
      <c r="F62" s="30">
        <v>20385</v>
      </c>
      <c r="G62" s="30" t="s">
        <v>82</v>
      </c>
      <c r="H62" s="20" t="s">
        <v>150</v>
      </c>
      <c r="I62" s="36" t="s">
        <v>84</v>
      </c>
      <c r="J62" s="31">
        <v>7600005945</v>
      </c>
      <c r="K62" s="19">
        <v>84807900</v>
      </c>
      <c r="L62" s="31" t="s">
        <v>151</v>
      </c>
      <c r="M62" s="32">
        <v>10</v>
      </c>
      <c r="N62" s="31">
        <v>8264285</v>
      </c>
      <c r="O62" s="30" t="s">
        <v>152</v>
      </c>
      <c r="P62" s="30">
        <v>5000311982</v>
      </c>
      <c r="Q62" s="30" t="s">
        <v>153</v>
      </c>
      <c r="R62" s="30">
        <v>2020</v>
      </c>
      <c r="S62" s="30">
        <v>1006</v>
      </c>
      <c r="T62" s="30" t="s">
        <v>154</v>
      </c>
      <c r="U62" s="33" t="s">
        <v>132</v>
      </c>
      <c r="V62" s="34">
        <v>44681</v>
      </c>
      <c r="W62" s="30" t="s">
        <v>89</v>
      </c>
      <c r="X62" s="37" t="s">
        <v>57</v>
      </c>
      <c r="Y62" s="30">
        <v>1</v>
      </c>
      <c r="Z62" s="25">
        <v>197318.71</v>
      </c>
      <c r="AA62" s="25">
        <v>2080</v>
      </c>
      <c r="AB62" s="26">
        <v>75.78</v>
      </c>
      <c r="AC62" s="25">
        <f>2080*75.78</f>
        <v>157622.39999999999</v>
      </c>
      <c r="AD62" s="25">
        <v>23564.31</v>
      </c>
      <c r="AE62" s="25">
        <v>16132</v>
      </c>
      <c r="AF62" s="25">
        <v>0</v>
      </c>
      <c r="AG62" s="25">
        <v>0</v>
      </c>
      <c r="AH62" s="25">
        <f>AC62+AD62+AE62+AF62</f>
        <v>197318.71</v>
      </c>
      <c r="AI62" s="25">
        <v>0</v>
      </c>
      <c r="AJ62" s="25"/>
      <c r="AK62" s="25">
        <f>AC62+AD62+AE62+AF62+AI62</f>
        <v>197318.71</v>
      </c>
      <c r="AL62" s="27">
        <f>AC62+AD62+AE62+AF62+AG62</f>
        <v>197318.71</v>
      </c>
      <c r="AM62" s="27">
        <f>Z62-AK62</f>
        <v>0</v>
      </c>
      <c r="AN62" s="35" t="s">
        <v>155</v>
      </c>
      <c r="AO62" s="35" t="s">
        <v>154</v>
      </c>
      <c r="AP62" s="28"/>
      <c r="AQ62" s="19" t="s">
        <v>60</v>
      </c>
      <c r="AR62" s="29" t="s">
        <v>135</v>
      </c>
      <c r="AS62" s="6" t="s">
        <v>105</v>
      </c>
    </row>
    <row r="63" spans="1:45" ht="25.5" customHeight="1" x14ac:dyDescent="0.25">
      <c r="A63" s="18">
        <v>47</v>
      </c>
      <c r="B63" s="18"/>
      <c r="C63" s="30">
        <v>12001058</v>
      </c>
      <c r="D63" s="32" t="s">
        <v>315</v>
      </c>
      <c r="E63" s="32" t="s">
        <v>316</v>
      </c>
      <c r="F63" s="30">
        <v>80503</v>
      </c>
      <c r="G63" s="30" t="s">
        <v>82</v>
      </c>
      <c r="H63" s="20" t="s">
        <v>317</v>
      </c>
      <c r="I63" s="36" t="s">
        <v>52</v>
      </c>
      <c r="J63" s="31">
        <v>7000039753</v>
      </c>
      <c r="K63" s="30">
        <v>84807100</v>
      </c>
      <c r="L63" s="31">
        <v>75</v>
      </c>
      <c r="M63" s="32">
        <v>10</v>
      </c>
      <c r="N63" s="31">
        <v>0</v>
      </c>
      <c r="O63" s="30">
        <v>0</v>
      </c>
      <c r="P63" s="30">
        <v>5000344072</v>
      </c>
      <c r="Q63" s="30" t="s">
        <v>318</v>
      </c>
      <c r="R63" s="30">
        <v>2020</v>
      </c>
      <c r="S63" s="30">
        <v>1006</v>
      </c>
      <c r="T63" s="30" t="s">
        <v>301</v>
      </c>
      <c r="U63" s="37" t="s">
        <v>88</v>
      </c>
      <c r="V63" s="34">
        <v>45015</v>
      </c>
      <c r="W63" s="30" t="s">
        <v>133</v>
      </c>
      <c r="X63" s="37" t="s">
        <v>57</v>
      </c>
      <c r="Y63" s="30">
        <v>1</v>
      </c>
      <c r="Z63" s="25">
        <v>167000</v>
      </c>
      <c r="AA63" s="25">
        <v>0</v>
      </c>
      <c r="AB63" s="26">
        <v>0</v>
      </c>
      <c r="AC63" s="25">
        <v>167000</v>
      </c>
      <c r="AD63" s="25">
        <v>0</v>
      </c>
      <c r="AE63" s="25">
        <v>0</v>
      </c>
      <c r="AF63" s="25">
        <v>0</v>
      </c>
      <c r="AG63" s="25">
        <f>(AC63+AD63)*18%</f>
        <v>30060</v>
      </c>
      <c r="AH63" s="25">
        <f>AC63+AD63+AE63+AF63</f>
        <v>167000</v>
      </c>
      <c r="AI63" s="25">
        <v>0</v>
      </c>
      <c r="AJ63" s="25"/>
      <c r="AK63" s="25">
        <f>AC63+AD63+AE63+AF63+AI63</f>
        <v>167000</v>
      </c>
      <c r="AL63" s="27">
        <f>AC63+AD63+AE63+AF63+AG63</f>
        <v>197060</v>
      </c>
      <c r="AM63" s="27">
        <f>Z63-AK63</f>
        <v>0</v>
      </c>
      <c r="AN63" s="35" t="s">
        <v>319</v>
      </c>
      <c r="AO63" s="35" t="s">
        <v>301</v>
      </c>
      <c r="AP63" s="28"/>
      <c r="AQ63" s="19" t="s">
        <v>60</v>
      </c>
      <c r="AR63" s="29" t="s">
        <v>135</v>
      </c>
      <c r="AS63" s="6" t="s">
        <v>70</v>
      </c>
    </row>
    <row r="64" spans="1:45" ht="25.5" customHeight="1" x14ac:dyDescent="0.25">
      <c r="A64" s="18">
        <v>56</v>
      </c>
      <c r="B64" s="18"/>
      <c r="C64" s="30">
        <v>12001094</v>
      </c>
      <c r="D64" s="32" t="s">
        <v>364</v>
      </c>
      <c r="E64" s="32" t="s">
        <v>364</v>
      </c>
      <c r="F64" s="30">
        <v>20405</v>
      </c>
      <c r="G64" s="30" t="s">
        <v>82</v>
      </c>
      <c r="H64" s="20" t="s">
        <v>299</v>
      </c>
      <c r="I64" s="36" t="s">
        <v>84</v>
      </c>
      <c r="J64" s="31">
        <v>7600006009</v>
      </c>
      <c r="K64" s="30">
        <v>84144030</v>
      </c>
      <c r="L64" s="31" t="s">
        <v>305</v>
      </c>
      <c r="M64" s="32">
        <v>10</v>
      </c>
      <c r="N64" s="31">
        <v>2963906</v>
      </c>
      <c r="O64" s="30" t="s">
        <v>325</v>
      </c>
      <c r="P64" s="30">
        <v>5000335371</v>
      </c>
      <c r="Q64" s="30" t="s">
        <v>307</v>
      </c>
      <c r="R64" s="30">
        <v>2020</v>
      </c>
      <c r="S64" s="30">
        <v>1006</v>
      </c>
      <c r="T64" s="30" t="s">
        <v>270</v>
      </c>
      <c r="U64" s="37" t="s">
        <v>88</v>
      </c>
      <c r="V64" s="34">
        <v>45015</v>
      </c>
      <c r="W64" s="30" t="s">
        <v>205</v>
      </c>
      <c r="X64" s="37" t="s">
        <v>57</v>
      </c>
      <c r="Y64" s="30">
        <v>1</v>
      </c>
      <c r="Z64" s="25">
        <v>163540.57999999999</v>
      </c>
      <c r="AA64" s="25">
        <v>1800</v>
      </c>
      <c r="AB64" s="26">
        <v>82.765000000000001</v>
      </c>
      <c r="AC64" s="25">
        <f>AA64*AB64</f>
        <v>148977</v>
      </c>
      <c r="AD64" s="25">
        <f>2116.15+26.82</f>
        <v>2142.9700000000003</v>
      </c>
      <c r="AE64" s="25">
        <f>11291.46+1129.15</f>
        <v>12420.609999999999</v>
      </c>
      <c r="AF64" s="25">
        <v>0</v>
      </c>
      <c r="AG64" s="25">
        <v>0</v>
      </c>
      <c r="AH64" s="25">
        <f>AC64+AD64+AE64+AF64</f>
        <v>163540.57999999999</v>
      </c>
      <c r="AI64" s="25">
        <v>0</v>
      </c>
      <c r="AJ64" s="25"/>
      <c r="AK64" s="25">
        <f>AC64+AD64+AE64+AF64+AI64</f>
        <v>163540.57999999999</v>
      </c>
      <c r="AL64" s="27">
        <f>AC64+AD64+AE64+AF64+AG64</f>
        <v>163540.57999999999</v>
      </c>
      <c r="AM64" s="27">
        <f>AK64-Z64</f>
        <v>0</v>
      </c>
      <c r="AN64" s="35" t="s">
        <v>362</v>
      </c>
      <c r="AO64" s="35" t="s">
        <v>270</v>
      </c>
      <c r="AP64" s="28"/>
      <c r="AQ64" s="19" t="s">
        <v>60</v>
      </c>
      <c r="AR64" s="29" t="s">
        <v>135</v>
      </c>
      <c r="AS64" s="6" t="s">
        <v>70</v>
      </c>
    </row>
    <row r="65" spans="1:45" ht="25.5" customHeight="1" x14ac:dyDescent="0.25">
      <c r="A65" s="18">
        <v>55</v>
      </c>
      <c r="B65" s="18"/>
      <c r="C65" s="30">
        <v>12001093</v>
      </c>
      <c r="D65" s="32" t="s">
        <v>363</v>
      </c>
      <c r="E65" s="32" t="s">
        <v>363</v>
      </c>
      <c r="F65" s="30">
        <v>20405</v>
      </c>
      <c r="G65" s="30" t="s">
        <v>82</v>
      </c>
      <c r="H65" s="20" t="s">
        <v>299</v>
      </c>
      <c r="I65" s="36" t="s">
        <v>84</v>
      </c>
      <c r="J65" s="31">
        <v>7600006009</v>
      </c>
      <c r="K65" s="30">
        <v>73110020</v>
      </c>
      <c r="L65" s="31" t="s">
        <v>305</v>
      </c>
      <c r="M65" s="32">
        <v>10</v>
      </c>
      <c r="N65" s="31">
        <v>2963906</v>
      </c>
      <c r="O65" s="30" t="s">
        <v>325</v>
      </c>
      <c r="P65" s="30">
        <v>5000335371</v>
      </c>
      <c r="Q65" s="30" t="s">
        <v>307</v>
      </c>
      <c r="R65" s="30">
        <v>2020</v>
      </c>
      <c r="S65" s="30">
        <v>1006</v>
      </c>
      <c r="T65" s="30" t="s">
        <v>270</v>
      </c>
      <c r="U65" s="37" t="s">
        <v>88</v>
      </c>
      <c r="V65" s="34">
        <v>45015</v>
      </c>
      <c r="W65" s="30" t="s">
        <v>205</v>
      </c>
      <c r="X65" s="37" t="s">
        <v>57</v>
      </c>
      <c r="Y65" s="30">
        <v>1</v>
      </c>
      <c r="Z65" s="25">
        <v>154454.99</v>
      </c>
      <c r="AA65" s="25">
        <v>1700</v>
      </c>
      <c r="AB65" s="26">
        <v>82.765000000000001</v>
      </c>
      <c r="AC65" s="25">
        <f>AA65*AB65</f>
        <v>140700.5</v>
      </c>
      <c r="AD65" s="25">
        <f>1998.58+25.33</f>
        <v>2023.9099999999999</v>
      </c>
      <c r="AE65" s="25">
        <f>10664.16+1066.42</f>
        <v>11730.58</v>
      </c>
      <c r="AF65" s="25">
        <v>0</v>
      </c>
      <c r="AG65" s="25">
        <v>0</v>
      </c>
      <c r="AH65" s="25">
        <f>AC65+AD65+AE65+AF65</f>
        <v>154454.99</v>
      </c>
      <c r="AI65" s="25">
        <v>0</v>
      </c>
      <c r="AJ65" s="25"/>
      <c r="AK65" s="25">
        <f>AC65+AD65+AE65+AF65+AI65</f>
        <v>154454.99</v>
      </c>
      <c r="AL65" s="27">
        <f>AC65+AD65+AE65+AF65+AG65</f>
        <v>154454.99</v>
      </c>
      <c r="AM65" s="27">
        <f>AK65-Z65</f>
        <v>0</v>
      </c>
      <c r="AN65" s="35" t="s">
        <v>362</v>
      </c>
      <c r="AO65" s="35" t="s">
        <v>270</v>
      </c>
      <c r="AP65" s="28"/>
      <c r="AQ65" s="19" t="s">
        <v>60</v>
      </c>
      <c r="AR65" s="29" t="s">
        <v>135</v>
      </c>
      <c r="AS65" s="6" t="s">
        <v>70</v>
      </c>
    </row>
    <row r="66" spans="1:45" ht="25.5" customHeight="1" x14ac:dyDescent="0.25">
      <c r="A66" s="18">
        <v>57</v>
      </c>
      <c r="B66" s="18"/>
      <c r="C66" s="30">
        <v>12001095</v>
      </c>
      <c r="D66" s="32" t="s">
        <v>365</v>
      </c>
      <c r="E66" s="32" t="s">
        <v>365</v>
      </c>
      <c r="F66" s="30">
        <v>20405</v>
      </c>
      <c r="G66" s="30" t="s">
        <v>82</v>
      </c>
      <c r="H66" s="20" t="s">
        <v>299</v>
      </c>
      <c r="I66" s="36" t="s">
        <v>84</v>
      </c>
      <c r="J66" s="31">
        <v>7600006009</v>
      </c>
      <c r="K66" s="30">
        <v>84212900</v>
      </c>
      <c r="L66" s="31" t="s">
        <v>305</v>
      </c>
      <c r="M66" s="32">
        <v>10</v>
      </c>
      <c r="N66" s="31">
        <v>2963906</v>
      </c>
      <c r="O66" s="30" t="s">
        <v>325</v>
      </c>
      <c r="P66" s="30">
        <v>5000335371</v>
      </c>
      <c r="Q66" s="30" t="s">
        <v>307</v>
      </c>
      <c r="R66" s="30">
        <v>2020</v>
      </c>
      <c r="S66" s="30">
        <v>1006</v>
      </c>
      <c r="T66" s="30" t="s">
        <v>270</v>
      </c>
      <c r="U66" s="37" t="s">
        <v>88</v>
      </c>
      <c r="V66" s="34">
        <v>45015</v>
      </c>
      <c r="W66" s="30" t="s">
        <v>205</v>
      </c>
      <c r="X66" s="37" t="s">
        <v>57</v>
      </c>
      <c r="Y66" s="30">
        <v>1</v>
      </c>
      <c r="Z66" s="25">
        <v>124518.46</v>
      </c>
      <c r="AA66" s="25">
        <v>1100</v>
      </c>
      <c r="AB66" s="26">
        <v>82.765000000000001</v>
      </c>
      <c r="AC66" s="25">
        <f>AA66*AB66</f>
        <v>91041.5</v>
      </c>
      <c r="AD66" s="25">
        <f>1293.2+16.39</f>
        <v>1309.5900000000001</v>
      </c>
      <c r="AE66" s="25">
        <f>6900.34+690.03</f>
        <v>7590.37</v>
      </c>
      <c r="AF66" s="25">
        <v>0</v>
      </c>
      <c r="AG66" s="25">
        <v>0</v>
      </c>
      <c r="AH66" s="25">
        <f>AC66+AD66+AE66+AF66</f>
        <v>99941.459999999992</v>
      </c>
      <c r="AI66" s="25">
        <v>0</v>
      </c>
      <c r="AJ66" s="25">
        <v>24577</v>
      </c>
      <c r="AK66" s="25">
        <f>AC66+AD66+AE66+AF66+AI66+AJ66</f>
        <v>124518.45999999999</v>
      </c>
      <c r="AL66" s="27">
        <f>AC66+AD66+AE66+AF66+AG66</f>
        <v>99941.459999999992</v>
      </c>
      <c r="AM66" s="27">
        <f>AK66-Z66</f>
        <v>0</v>
      </c>
      <c r="AN66" s="35" t="s">
        <v>362</v>
      </c>
      <c r="AO66" s="35" t="s">
        <v>270</v>
      </c>
      <c r="AP66" s="28"/>
      <c r="AQ66" s="19" t="s">
        <v>60</v>
      </c>
      <c r="AR66" s="29" t="s">
        <v>135</v>
      </c>
      <c r="AS66" s="6" t="s">
        <v>70</v>
      </c>
    </row>
    <row r="67" spans="1:45" ht="25.5" customHeight="1" x14ac:dyDescent="0.25">
      <c r="A67" s="18"/>
      <c r="B67" s="18"/>
      <c r="C67" s="19">
        <v>12001068</v>
      </c>
      <c r="D67" s="32" t="s">
        <v>383</v>
      </c>
      <c r="E67" s="20" t="s">
        <v>343</v>
      </c>
      <c r="F67" s="19">
        <v>31379</v>
      </c>
      <c r="G67" s="30" t="s">
        <v>82</v>
      </c>
      <c r="H67" s="20" t="s">
        <v>255</v>
      </c>
      <c r="I67" s="18" t="s">
        <v>52</v>
      </c>
      <c r="J67" s="21">
        <v>7000046617</v>
      </c>
      <c r="K67" s="30">
        <v>995413</v>
      </c>
      <c r="L67" s="21" t="s">
        <v>384</v>
      </c>
      <c r="M67" s="20">
        <v>10</v>
      </c>
      <c r="N67" s="21">
        <v>0</v>
      </c>
      <c r="O67" s="19">
        <v>0</v>
      </c>
      <c r="P67" s="19">
        <v>5000360183</v>
      </c>
      <c r="Q67" s="19" t="s">
        <v>385</v>
      </c>
      <c r="R67" s="19">
        <v>2020</v>
      </c>
      <c r="S67" s="19">
        <v>1006</v>
      </c>
      <c r="T67" s="30"/>
      <c r="U67" s="37" t="s">
        <v>88</v>
      </c>
      <c r="V67" s="34">
        <v>45015</v>
      </c>
      <c r="W67" s="19" t="s">
        <v>205</v>
      </c>
      <c r="X67" s="24" t="s">
        <v>57</v>
      </c>
      <c r="Y67" s="19"/>
      <c r="Z67" s="25">
        <v>0</v>
      </c>
      <c r="AA67" s="25">
        <v>0</v>
      </c>
      <c r="AB67" s="26">
        <v>0</v>
      </c>
      <c r="AC67" s="25">
        <v>120000</v>
      </c>
      <c r="AD67" s="25">
        <v>0</v>
      </c>
      <c r="AE67" s="25">
        <v>0</v>
      </c>
      <c r="AF67" s="25">
        <v>0</v>
      </c>
      <c r="AG67" s="25">
        <f>(AC67+AD67)*18%</f>
        <v>21600</v>
      </c>
      <c r="AH67" s="25">
        <f>AC67+AD67+AE67+AF67</f>
        <v>120000</v>
      </c>
      <c r="AI67" s="25">
        <v>0</v>
      </c>
      <c r="AJ67" s="25">
        <v>0</v>
      </c>
      <c r="AK67" s="25">
        <f>AC67+AD67+AE67+AF67+AI67</f>
        <v>120000</v>
      </c>
      <c r="AL67" s="27">
        <f>AC67+AD67+AE67+AF67+AG67</f>
        <v>141600</v>
      </c>
      <c r="AM67" s="27">
        <v>0</v>
      </c>
      <c r="AN67" s="35" t="s">
        <v>259</v>
      </c>
      <c r="AO67" s="35" t="s">
        <v>385</v>
      </c>
      <c r="AP67" s="28"/>
      <c r="AQ67" s="19" t="s">
        <v>60</v>
      </c>
      <c r="AR67" s="29" t="s">
        <v>135</v>
      </c>
      <c r="AS67" s="6" t="s">
        <v>70</v>
      </c>
    </row>
    <row r="68" spans="1:45" ht="25.5" customHeight="1" x14ac:dyDescent="0.25">
      <c r="A68" s="18">
        <v>14</v>
      </c>
      <c r="B68" s="18"/>
      <c r="C68" s="30">
        <v>12001019</v>
      </c>
      <c r="D68" s="20" t="s">
        <v>138</v>
      </c>
      <c r="E68" s="20" t="s">
        <v>139</v>
      </c>
      <c r="F68" s="30">
        <v>80475</v>
      </c>
      <c r="G68" s="30" t="s">
        <v>82</v>
      </c>
      <c r="H68" s="20" t="s">
        <v>129</v>
      </c>
      <c r="I68" s="18" t="s">
        <v>52</v>
      </c>
      <c r="J68" s="31">
        <v>7000037277</v>
      </c>
      <c r="K68" s="19">
        <v>39174000</v>
      </c>
      <c r="L68" s="31" t="s">
        <v>130</v>
      </c>
      <c r="M68" s="32">
        <v>30</v>
      </c>
      <c r="N68" s="21">
        <v>0</v>
      </c>
      <c r="O68" s="19">
        <v>0</v>
      </c>
      <c r="P68" s="30">
        <v>5000308518</v>
      </c>
      <c r="Q68" s="30" t="s">
        <v>131</v>
      </c>
      <c r="R68" s="19">
        <v>2020</v>
      </c>
      <c r="S68" s="19">
        <v>1006</v>
      </c>
      <c r="T68" s="19" t="s">
        <v>131</v>
      </c>
      <c r="U68" s="33" t="s">
        <v>132</v>
      </c>
      <c r="V68" s="34">
        <v>44681</v>
      </c>
      <c r="W68" s="19" t="s">
        <v>133</v>
      </c>
      <c r="X68" s="24" t="s">
        <v>57</v>
      </c>
      <c r="Y68" s="19">
        <v>1</v>
      </c>
      <c r="Z68" s="25">
        <v>70000</v>
      </c>
      <c r="AA68" s="25">
        <v>0</v>
      </c>
      <c r="AB68" s="26">
        <v>0</v>
      </c>
      <c r="AC68" s="25">
        <v>70000</v>
      </c>
      <c r="AD68" s="25">
        <v>0</v>
      </c>
      <c r="AE68" s="25">
        <v>0</v>
      </c>
      <c r="AF68" s="25">
        <v>0</v>
      </c>
      <c r="AG68" s="25">
        <v>12600</v>
      </c>
      <c r="AH68" s="25">
        <f>AC68+AD68+AE68+AF68</f>
        <v>70000</v>
      </c>
      <c r="AI68" s="25">
        <v>0</v>
      </c>
      <c r="AJ68" s="25"/>
      <c r="AK68" s="25">
        <f>AC68+AD68+AE68+AF68+AI68</f>
        <v>70000</v>
      </c>
      <c r="AL68" s="27">
        <f>AC68+AD68+AE68+AF68+AG68</f>
        <v>82600</v>
      </c>
      <c r="AM68" s="27">
        <f>Z68-AK68</f>
        <v>0</v>
      </c>
      <c r="AN68" s="28" t="s">
        <v>134</v>
      </c>
      <c r="AO68" s="35" t="s">
        <v>131</v>
      </c>
      <c r="AP68" s="28"/>
      <c r="AQ68" s="19" t="s">
        <v>60</v>
      </c>
      <c r="AR68" s="29" t="s">
        <v>135</v>
      </c>
      <c r="AS68" s="6" t="s">
        <v>105</v>
      </c>
    </row>
    <row r="69" spans="1:45" ht="25.5" hidden="1" customHeight="1" x14ac:dyDescent="0.25">
      <c r="A69" s="18">
        <v>3</v>
      </c>
      <c r="B69" s="18" t="s">
        <v>47</v>
      </c>
      <c r="C69" s="19">
        <v>13000189</v>
      </c>
      <c r="D69" s="20" t="s">
        <v>71</v>
      </c>
      <c r="E69" s="20" t="s">
        <v>72</v>
      </c>
      <c r="F69" s="19">
        <v>31441</v>
      </c>
      <c r="G69" s="19" t="s">
        <v>50</v>
      </c>
      <c r="H69" s="20" t="s">
        <v>73</v>
      </c>
      <c r="I69" s="18" t="s">
        <v>52</v>
      </c>
      <c r="J69" s="21">
        <v>7000032757</v>
      </c>
      <c r="K69" s="19">
        <v>84431990</v>
      </c>
      <c r="L69" s="21">
        <v>127</v>
      </c>
      <c r="M69" s="20">
        <v>10</v>
      </c>
      <c r="N69" s="21">
        <v>0</v>
      </c>
      <c r="O69" s="19">
        <v>0</v>
      </c>
      <c r="P69" s="19">
        <v>5000291663</v>
      </c>
      <c r="Q69" s="19" t="s">
        <v>74</v>
      </c>
      <c r="R69" s="19">
        <v>2021</v>
      </c>
      <c r="S69" s="19">
        <v>1006</v>
      </c>
      <c r="T69" s="22">
        <v>44515</v>
      </c>
      <c r="U69" s="23" t="s">
        <v>75</v>
      </c>
      <c r="V69" s="22">
        <v>44515</v>
      </c>
      <c r="W69" s="19" t="s">
        <v>76</v>
      </c>
      <c r="X69" s="24" t="s">
        <v>77</v>
      </c>
      <c r="Y69" s="19">
        <v>1</v>
      </c>
      <c r="Z69" s="25">
        <v>22000</v>
      </c>
      <c r="AA69" s="25">
        <v>0</v>
      </c>
      <c r="AB69" s="26">
        <v>0</v>
      </c>
      <c r="AC69" s="25">
        <v>22000</v>
      </c>
      <c r="AD69" s="25">
        <v>0</v>
      </c>
      <c r="AE69" s="25">
        <v>0</v>
      </c>
      <c r="AF69" s="25">
        <v>0</v>
      </c>
      <c r="AG69" s="25">
        <v>3960</v>
      </c>
      <c r="AH69" s="25">
        <f>AC69+AD69+AE69+AF69</f>
        <v>22000</v>
      </c>
      <c r="AI69" s="25">
        <v>0</v>
      </c>
      <c r="AJ69" s="25"/>
      <c r="AK69" s="25">
        <f>AC69+AD69+AE69+AF69+AI69</f>
        <v>22000</v>
      </c>
      <c r="AL69" s="27">
        <f>AC69+AD69+AE69+AF69+AG69</f>
        <v>25960</v>
      </c>
      <c r="AM69" s="27">
        <f>Z69-AK69</f>
        <v>0</v>
      </c>
      <c r="AN69" s="28" t="s">
        <v>78</v>
      </c>
      <c r="AO69" s="28" t="s">
        <v>79</v>
      </c>
      <c r="AP69" s="28"/>
      <c r="AQ69" s="19" t="s">
        <v>60</v>
      </c>
      <c r="AR69" s="29" t="s">
        <v>61</v>
      </c>
      <c r="AS69" s="6" t="s">
        <v>62</v>
      </c>
    </row>
    <row r="70" spans="1:45" ht="25.5" customHeight="1" x14ac:dyDescent="0.25">
      <c r="A70" s="18"/>
      <c r="B70" s="18"/>
      <c r="C70" s="30">
        <v>12001068</v>
      </c>
      <c r="D70" s="32" t="s">
        <v>348</v>
      </c>
      <c r="E70" s="32" t="s">
        <v>343</v>
      </c>
      <c r="F70" s="30">
        <v>52863</v>
      </c>
      <c r="G70" s="30" t="s">
        <v>82</v>
      </c>
      <c r="H70" s="20" t="s">
        <v>339</v>
      </c>
      <c r="I70" s="36" t="s">
        <v>52</v>
      </c>
      <c r="J70" s="31">
        <v>7000043156</v>
      </c>
      <c r="K70" s="30">
        <v>0</v>
      </c>
      <c r="L70" s="31">
        <v>10</v>
      </c>
      <c r="M70" s="32">
        <v>10</v>
      </c>
      <c r="N70" s="31">
        <v>0</v>
      </c>
      <c r="O70" s="30">
        <v>0</v>
      </c>
      <c r="P70" s="30">
        <v>5000331046</v>
      </c>
      <c r="Q70" s="30" t="s">
        <v>349</v>
      </c>
      <c r="R70" s="30">
        <v>2020</v>
      </c>
      <c r="S70" s="30">
        <v>1006</v>
      </c>
      <c r="T70" s="30" t="s">
        <v>345</v>
      </c>
      <c r="U70" s="37" t="s">
        <v>88</v>
      </c>
      <c r="V70" s="34">
        <v>45015</v>
      </c>
      <c r="W70" s="30" t="s">
        <v>205</v>
      </c>
      <c r="X70" s="37" t="s">
        <v>57</v>
      </c>
      <c r="Y70" s="30"/>
      <c r="Z70" s="25">
        <v>0</v>
      </c>
      <c r="AA70" s="25">
        <v>0</v>
      </c>
      <c r="AB70" s="26">
        <v>0</v>
      </c>
      <c r="AC70" s="25">
        <v>50000</v>
      </c>
      <c r="AD70" s="25">
        <v>0</v>
      </c>
      <c r="AE70" s="25">
        <v>0</v>
      </c>
      <c r="AF70" s="25">
        <v>0</v>
      </c>
      <c r="AG70" s="25">
        <v>0</v>
      </c>
      <c r="AH70" s="25">
        <f>AC70+AD70+AE70+AF70</f>
        <v>50000</v>
      </c>
      <c r="AI70" s="25">
        <v>0</v>
      </c>
      <c r="AJ70" s="25"/>
      <c r="AK70" s="25">
        <f>AC70+AD70+AE70+AF70+AI70</f>
        <v>50000</v>
      </c>
      <c r="AL70" s="27">
        <f>AC70+AD70+AE70+AF70+AG70</f>
        <v>50000</v>
      </c>
      <c r="AM70" s="27">
        <v>0</v>
      </c>
      <c r="AN70" s="35" t="s">
        <v>346</v>
      </c>
      <c r="AO70" s="35" t="s">
        <v>347</v>
      </c>
      <c r="AP70" s="28"/>
      <c r="AQ70" s="19" t="s">
        <v>60</v>
      </c>
      <c r="AR70" s="29" t="s">
        <v>135</v>
      </c>
      <c r="AS70" s="6" t="s">
        <v>70</v>
      </c>
    </row>
    <row r="71" spans="1:45" ht="25.5" customHeight="1" x14ac:dyDescent="0.25">
      <c r="A71" s="18"/>
      <c r="B71" s="18"/>
      <c r="C71" s="30">
        <v>12001067</v>
      </c>
      <c r="D71" s="32" t="s">
        <v>332</v>
      </c>
      <c r="E71" s="32" t="s">
        <v>333</v>
      </c>
      <c r="F71" s="30">
        <v>52863</v>
      </c>
      <c r="G71" s="30" t="s">
        <v>82</v>
      </c>
      <c r="H71" s="20" t="s">
        <v>339</v>
      </c>
      <c r="I71" s="36" t="s">
        <v>52</v>
      </c>
      <c r="J71" s="31">
        <v>7000042217</v>
      </c>
      <c r="K71" s="30">
        <v>84798200</v>
      </c>
      <c r="L71" s="31">
        <v>9</v>
      </c>
      <c r="M71" s="32">
        <v>10</v>
      </c>
      <c r="N71" s="31">
        <v>0</v>
      </c>
      <c r="O71" s="30">
        <v>0</v>
      </c>
      <c r="P71" s="30">
        <v>5000324508</v>
      </c>
      <c r="Q71" s="30" t="s">
        <v>340</v>
      </c>
      <c r="R71" s="30">
        <v>2020</v>
      </c>
      <c r="S71" s="30">
        <v>1006</v>
      </c>
      <c r="T71" s="30" t="s">
        <v>336</v>
      </c>
      <c r="U71" s="37" t="s">
        <v>88</v>
      </c>
      <c r="V71" s="34">
        <v>45015</v>
      </c>
      <c r="W71" s="30" t="s">
        <v>205</v>
      </c>
      <c r="X71" s="37" t="s">
        <v>57</v>
      </c>
      <c r="Y71" s="30"/>
      <c r="Z71" s="25"/>
      <c r="AA71" s="25">
        <v>0</v>
      </c>
      <c r="AB71" s="26">
        <v>0</v>
      </c>
      <c r="AC71" s="25">
        <v>30000</v>
      </c>
      <c r="AD71" s="25">
        <v>0</v>
      </c>
      <c r="AE71" s="25">
        <v>0</v>
      </c>
      <c r="AF71" s="25">
        <v>0</v>
      </c>
      <c r="AG71" s="25">
        <v>0</v>
      </c>
      <c r="AH71" s="25">
        <f>AC71+AD71+AE71+AF71</f>
        <v>30000</v>
      </c>
      <c r="AI71" s="25">
        <v>0</v>
      </c>
      <c r="AJ71" s="25"/>
      <c r="AK71" s="25">
        <f>AC71+AD71+AE71+AF71+AI71</f>
        <v>30000</v>
      </c>
      <c r="AL71" s="27">
        <f>AC71+AD71+AE71+AF71+AG71</f>
        <v>30000</v>
      </c>
      <c r="AM71" s="27">
        <v>0</v>
      </c>
      <c r="AN71" s="35" t="s">
        <v>259</v>
      </c>
      <c r="AO71" s="35" t="s">
        <v>341</v>
      </c>
      <c r="AP71" s="28"/>
      <c r="AQ71" s="19" t="s">
        <v>60</v>
      </c>
      <c r="AR71" s="29" t="s">
        <v>135</v>
      </c>
      <c r="AS71" s="6" t="s">
        <v>70</v>
      </c>
    </row>
    <row r="72" spans="1:45" ht="25.5" customHeight="1" x14ac:dyDescent="0.25">
      <c r="A72" s="18">
        <v>27</v>
      </c>
      <c r="B72" s="18"/>
      <c r="C72" s="30">
        <v>13000239</v>
      </c>
      <c r="D72" s="32" t="s">
        <v>199</v>
      </c>
      <c r="E72" s="32" t="s">
        <v>200</v>
      </c>
      <c r="F72" s="30">
        <v>31297</v>
      </c>
      <c r="G72" s="30" t="s">
        <v>82</v>
      </c>
      <c r="H72" s="20" t="s">
        <v>201</v>
      </c>
      <c r="I72" s="36" t="s">
        <v>52</v>
      </c>
      <c r="J72" s="31">
        <v>7000042001</v>
      </c>
      <c r="K72" s="30">
        <v>90173010</v>
      </c>
      <c r="L72" s="31" t="s">
        <v>202</v>
      </c>
      <c r="M72" s="32">
        <v>10</v>
      </c>
      <c r="N72" s="31">
        <v>0</v>
      </c>
      <c r="O72" s="30">
        <v>0</v>
      </c>
      <c r="P72" s="30">
        <v>5000322574</v>
      </c>
      <c r="Q72" s="30" t="s">
        <v>203</v>
      </c>
      <c r="R72" s="30">
        <v>2021</v>
      </c>
      <c r="S72" s="30">
        <v>1006</v>
      </c>
      <c r="T72" s="30" t="s">
        <v>204</v>
      </c>
      <c r="U72" s="37" t="s">
        <v>55</v>
      </c>
      <c r="V72" s="34">
        <v>44765</v>
      </c>
      <c r="W72" s="30" t="s">
        <v>205</v>
      </c>
      <c r="X72" s="37" t="s">
        <v>77</v>
      </c>
      <c r="Y72" s="30">
        <v>1</v>
      </c>
      <c r="Z72" s="25">
        <v>8200</v>
      </c>
      <c r="AA72" s="25">
        <v>0</v>
      </c>
      <c r="AB72" s="26">
        <v>0</v>
      </c>
      <c r="AC72" s="25">
        <v>8000</v>
      </c>
      <c r="AD72" s="25">
        <v>200</v>
      </c>
      <c r="AE72" s="25">
        <v>0</v>
      </c>
      <c r="AF72" s="25">
        <v>0</v>
      </c>
      <c r="AG72" s="25">
        <f>(AC72+AD72)*18%</f>
        <v>1476</v>
      </c>
      <c r="AH72" s="25">
        <f>AC72+AD72+AE72+AF72</f>
        <v>8200</v>
      </c>
      <c r="AI72" s="25">
        <v>0</v>
      </c>
      <c r="AJ72" s="25"/>
      <c r="AK72" s="25">
        <f>AC72+AD72+AE72+AF72+AI72</f>
        <v>8200</v>
      </c>
      <c r="AL72" s="27">
        <f>AC72+AD72+AE72+AF72+AG72</f>
        <v>9676</v>
      </c>
      <c r="AM72" s="27">
        <f>Z72-AK72</f>
        <v>0</v>
      </c>
      <c r="AN72" s="35" t="s">
        <v>206</v>
      </c>
      <c r="AO72" s="35" t="s">
        <v>204</v>
      </c>
      <c r="AP72" s="28"/>
      <c r="AQ72" s="19" t="s">
        <v>60</v>
      </c>
      <c r="AR72" s="29" t="s">
        <v>135</v>
      </c>
      <c r="AS72" s="6" t="s">
        <v>70</v>
      </c>
    </row>
    <row r="73" spans="1:45" ht="25.5" hidden="1" customHeight="1" thickBot="1" x14ac:dyDescent="0.3">
      <c r="AB73" s="38" t="s">
        <v>386</v>
      </c>
      <c r="AC73" s="39">
        <f t="shared" ref="AC73:AK73" si="0">SUM(AC6:AC72)</f>
        <v>56362205.254000001</v>
      </c>
      <c r="AD73" s="39">
        <f t="shared" si="0"/>
        <v>1450472.1199999999</v>
      </c>
      <c r="AE73" s="39">
        <f t="shared" si="0"/>
        <v>3518924.2600000002</v>
      </c>
      <c r="AF73" s="39">
        <f t="shared" si="0"/>
        <v>0</v>
      </c>
      <c r="AG73" s="39">
        <f t="shared" si="0"/>
        <v>3316110.54</v>
      </c>
      <c r="AH73" s="39">
        <f t="shared" si="0"/>
        <v>61331601.634000018</v>
      </c>
      <c r="AI73" s="39">
        <f t="shared" si="0"/>
        <v>5104716.29</v>
      </c>
      <c r="AJ73" s="39">
        <f t="shared" si="0"/>
        <v>1989089</v>
      </c>
      <c r="AK73" s="39">
        <f t="shared" si="0"/>
        <v>68425406.92399998</v>
      </c>
    </row>
    <row r="74" spans="1:45" x14ac:dyDescent="0.25">
      <c r="K74" s="30"/>
    </row>
  </sheetData>
  <autoFilter ref="A5:AS73">
    <filterColumn colId="6">
      <filters>
        <filter val="Diffuser Making"/>
        <filter val="Mechanical Housing"/>
      </filters>
    </filterColumn>
    <sortState ref="A9:AS72">
      <sortCondition descending="1" ref="AK5:AK73"/>
    </sortState>
  </autoFilter>
  <pageMargins left="0.21" right="0" top="0.42" bottom="0.74803149606299202" header="0" footer="0"/>
  <pageSetup paperSize="8" scale="45" fitToHeight="3" orientation="landscape" r:id="rId1"/>
  <headerFooter>
    <oddFooter>&amp;R&amp;N  OF  &amp;P</oddFooter>
  </headerFooter>
  <colBreaks count="1" manualBreakCount="1">
    <brk id="14" max="10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C7" sqref="C7"/>
    </sheetView>
  </sheetViews>
  <sheetFormatPr defaultRowHeight="15" x14ac:dyDescent="0.25"/>
  <cols>
    <col min="1" max="1" width="10.5703125" customWidth="1"/>
    <col min="2" max="2" width="24.42578125" bestFit="1" customWidth="1"/>
    <col min="3" max="3" width="12.140625" bestFit="1" customWidth="1"/>
  </cols>
  <sheetData>
    <row r="3" spans="1:3" x14ac:dyDescent="0.25">
      <c r="A3" t="s">
        <v>387</v>
      </c>
    </row>
    <row r="4" spans="1:3" x14ac:dyDescent="0.25">
      <c r="A4" t="s">
        <v>388</v>
      </c>
      <c r="B4" t="s">
        <v>389</v>
      </c>
      <c r="C4" t="s">
        <v>386</v>
      </c>
    </row>
    <row r="5" spans="1:3" x14ac:dyDescent="0.25">
      <c r="A5">
        <v>4</v>
      </c>
      <c r="B5" t="s">
        <v>390</v>
      </c>
      <c r="C5" s="40">
        <v>292267.23</v>
      </c>
    </row>
    <row r="6" spans="1:3" x14ac:dyDescent="0.25">
      <c r="A6">
        <v>10</v>
      </c>
      <c r="B6" t="s">
        <v>391</v>
      </c>
      <c r="C6" s="40">
        <v>714000</v>
      </c>
    </row>
    <row r="7" spans="1:3" x14ac:dyDescent="0.25">
      <c r="A7">
        <v>38</v>
      </c>
      <c r="B7" t="s">
        <v>392</v>
      </c>
      <c r="C7" s="40">
        <v>1084878.99</v>
      </c>
    </row>
    <row r="8" spans="1:3" x14ac:dyDescent="0.25">
      <c r="A8">
        <v>39</v>
      </c>
      <c r="B8" t="s">
        <v>393</v>
      </c>
      <c r="C8" s="40">
        <v>657996.21</v>
      </c>
    </row>
    <row r="9" spans="1:3" x14ac:dyDescent="0.25">
      <c r="A9">
        <v>43</v>
      </c>
      <c r="B9" t="s">
        <v>394</v>
      </c>
      <c r="C9" s="40">
        <v>362130.66999999993</v>
      </c>
    </row>
    <row r="10" spans="1:3" x14ac:dyDescent="0.25">
      <c r="A10">
        <v>44</v>
      </c>
      <c r="B10" t="s">
        <v>395</v>
      </c>
      <c r="C10" s="40">
        <v>114142.61999999998</v>
      </c>
    </row>
    <row r="11" spans="1:3" x14ac:dyDescent="0.25">
      <c r="A11">
        <v>45</v>
      </c>
      <c r="B11" t="s">
        <v>396</v>
      </c>
      <c r="C11" s="40">
        <v>1278886.8499999994</v>
      </c>
    </row>
    <row r="12" spans="1:3" x14ac:dyDescent="0.25">
      <c r="A12">
        <v>53</v>
      </c>
      <c r="B12" t="s">
        <v>397</v>
      </c>
      <c r="C12" s="40">
        <v>117754.79</v>
      </c>
    </row>
    <row r="13" spans="1:3" x14ac:dyDescent="0.25">
      <c r="A13">
        <v>59</v>
      </c>
      <c r="B13" t="s">
        <v>398</v>
      </c>
      <c r="C13" s="40">
        <v>191390.93999999997</v>
      </c>
    </row>
    <row r="14" spans="1:3" x14ac:dyDescent="0.25">
      <c r="A14">
        <v>60</v>
      </c>
      <c r="B14" t="s">
        <v>399</v>
      </c>
      <c r="C14" s="40">
        <v>291268.0199999999</v>
      </c>
    </row>
    <row r="15" spans="1:3" x14ac:dyDescent="0.25">
      <c r="A15" t="s">
        <v>400</v>
      </c>
      <c r="C15" s="41">
        <v>5104716.3199999994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6"/>
  <sheetViews>
    <sheetView workbookViewId="0">
      <selection activeCell="B4" sqref="B4"/>
    </sheetView>
  </sheetViews>
  <sheetFormatPr defaultRowHeight="15" x14ac:dyDescent="0.25"/>
  <cols>
    <col min="1" max="1" width="4.85546875" bestFit="1" customWidth="1"/>
    <col min="2" max="2" width="8.85546875" bestFit="1" customWidth="1"/>
    <col min="3" max="3" width="10.42578125" bestFit="1" customWidth="1"/>
    <col min="4" max="4" width="20" bestFit="1" customWidth="1"/>
    <col min="5" max="5" width="30.28515625" customWidth="1"/>
    <col min="6" max="6" width="10.85546875" bestFit="1" customWidth="1"/>
    <col min="7" max="7" width="11.85546875" bestFit="1" customWidth="1"/>
    <col min="8" max="8" width="7.42578125" bestFit="1" customWidth="1"/>
    <col min="9" max="9" width="5.42578125" customWidth="1"/>
    <col min="10" max="10" width="4.42578125" bestFit="1" customWidth="1"/>
    <col min="11" max="11" width="10.42578125" bestFit="1" customWidth="1"/>
    <col min="12" max="12" width="13" style="42" bestFit="1" customWidth="1"/>
    <col min="13" max="13" width="26.5703125" bestFit="1" customWidth="1"/>
  </cols>
  <sheetData>
    <row r="1" spans="1:13" x14ac:dyDescent="0.25">
      <c r="L1" s="42">
        <f>SUBTOTAL(9,L3:L356)</f>
        <v>5104716.3200000012</v>
      </c>
      <c r="M1">
        <v>-1</v>
      </c>
    </row>
    <row r="2" spans="1:13" x14ac:dyDescent="0.25">
      <c r="A2" s="43" t="s">
        <v>401</v>
      </c>
      <c r="B2" s="43" t="s">
        <v>402</v>
      </c>
      <c r="C2" s="43" t="s">
        <v>403</v>
      </c>
      <c r="D2" s="43" t="s">
        <v>404</v>
      </c>
      <c r="E2" s="43" t="s">
        <v>405</v>
      </c>
      <c r="F2" s="43" t="s">
        <v>406</v>
      </c>
      <c r="G2" s="43" t="s">
        <v>407</v>
      </c>
      <c r="H2" s="43" t="s">
        <v>3</v>
      </c>
      <c r="I2" s="43" t="s">
        <v>388</v>
      </c>
      <c r="J2" s="43" t="s">
        <v>408</v>
      </c>
      <c r="K2" s="43" t="s">
        <v>409</v>
      </c>
      <c r="L2" s="44" t="s">
        <v>410</v>
      </c>
      <c r="M2" s="43" t="s">
        <v>389</v>
      </c>
    </row>
    <row r="3" spans="1:13" x14ac:dyDescent="0.25">
      <c r="A3" s="43">
        <v>1006</v>
      </c>
      <c r="B3" s="43">
        <v>58000100</v>
      </c>
      <c r="C3" s="45">
        <v>1.0063E+58</v>
      </c>
      <c r="D3" s="43" t="s">
        <v>411</v>
      </c>
      <c r="E3" s="43" t="s">
        <v>412</v>
      </c>
      <c r="F3" s="43">
        <v>4901871569</v>
      </c>
      <c r="G3" s="46">
        <v>44588</v>
      </c>
      <c r="H3" s="47" t="s">
        <v>413</v>
      </c>
      <c r="I3" s="47">
        <v>10</v>
      </c>
      <c r="J3" s="43">
        <v>201</v>
      </c>
      <c r="K3" s="43">
        <v>68</v>
      </c>
      <c r="L3" s="44">
        <v>714000</v>
      </c>
      <c r="M3" s="43" t="s">
        <v>391</v>
      </c>
    </row>
    <row r="4" spans="1:13" x14ac:dyDescent="0.25">
      <c r="A4" s="43">
        <v>1006</v>
      </c>
      <c r="B4" s="43">
        <v>58000100</v>
      </c>
      <c r="C4" s="43" t="s">
        <v>76</v>
      </c>
      <c r="D4" s="43" t="s">
        <v>528</v>
      </c>
      <c r="E4" s="43" t="s">
        <v>529</v>
      </c>
      <c r="F4" s="43">
        <v>4902102019</v>
      </c>
      <c r="G4" s="46">
        <v>44893</v>
      </c>
      <c r="H4" s="47" t="s">
        <v>478</v>
      </c>
      <c r="I4" s="47">
        <v>38</v>
      </c>
      <c r="J4" s="43">
        <v>201</v>
      </c>
      <c r="K4" s="43">
        <v>3</v>
      </c>
      <c r="L4" s="43">
        <v>305000</v>
      </c>
      <c r="M4" s="43" t="s">
        <v>530</v>
      </c>
    </row>
    <row r="5" spans="1:13" x14ac:dyDescent="0.25">
      <c r="A5" s="43">
        <v>1006</v>
      </c>
      <c r="B5" s="43">
        <v>58000100</v>
      </c>
      <c r="C5" s="43" t="s">
        <v>205</v>
      </c>
      <c r="D5" s="43" t="s">
        <v>641</v>
      </c>
      <c r="E5" s="43" t="s">
        <v>642</v>
      </c>
      <c r="F5" s="43">
        <v>4902205567</v>
      </c>
      <c r="G5" s="46">
        <v>45005</v>
      </c>
      <c r="H5" s="47" t="s">
        <v>478</v>
      </c>
      <c r="I5" s="47">
        <v>45</v>
      </c>
      <c r="J5" s="43">
        <v>201</v>
      </c>
      <c r="K5" s="43">
        <v>1890</v>
      </c>
      <c r="L5" s="43">
        <v>241505.11</v>
      </c>
      <c r="M5" s="43" t="s">
        <v>396</v>
      </c>
    </row>
    <row r="6" spans="1:13" x14ac:dyDescent="0.25">
      <c r="A6" s="43">
        <v>1006</v>
      </c>
      <c r="B6" s="43">
        <v>58000100</v>
      </c>
      <c r="C6" s="43" t="s">
        <v>205</v>
      </c>
      <c r="D6" s="43" t="s">
        <v>667</v>
      </c>
      <c r="E6" s="43" t="s">
        <v>668</v>
      </c>
      <c r="F6" s="43">
        <v>4902205567</v>
      </c>
      <c r="G6" s="46">
        <v>45005</v>
      </c>
      <c r="H6" s="47" t="s">
        <v>478</v>
      </c>
      <c r="I6" s="47">
        <v>45</v>
      </c>
      <c r="J6" s="43">
        <v>201</v>
      </c>
      <c r="K6" s="43">
        <v>100</v>
      </c>
      <c r="L6" s="43">
        <v>235728</v>
      </c>
      <c r="M6" s="43" t="s">
        <v>396</v>
      </c>
    </row>
    <row r="7" spans="1:13" x14ac:dyDescent="0.25">
      <c r="A7" s="43">
        <v>1006</v>
      </c>
      <c r="B7" s="43">
        <v>58000100</v>
      </c>
      <c r="C7" s="43" t="s">
        <v>76</v>
      </c>
      <c r="D7" s="43" t="s">
        <v>609</v>
      </c>
      <c r="E7" s="43" t="s">
        <v>610</v>
      </c>
      <c r="F7" s="43">
        <v>4902102019</v>
      </c>
      <c r="G7" s="46">
        <v>44893</v>
      </c>
      <c r="H7" s="47" t="s">
        <v>478</v>
      </c>
      <c r="I7" s="47">
        <v>38</v>
      </c>
      <c r="J7" s="43">
        <v>201</v>
      </c>
      <c r="K7" s="43">
        <v>5</v>
      </c>
      <c r="L7" s="43">
        <v>204623.62</v>
      </c>
      <c r="M7" s="43" t="s">
        <v>530</v>
      </c>
    </row>
    <row r="8" spans="1:13" x14ac:dyDescent="0.25">
      <c r="A8" s="43">
        <v>1006</v>
      </c>
      <c r="B8" s="43">
        <v>58000100</v>
      </c>
      <c r="C8" s="43" t="s">
        <v>76</v>
      </c>
      <c r="D8" s="43" t="s">
        <v>613</v>
      </c>
      <c r="E8" s="43" t="s">
        <v>614</v>
      </c>
      <c r="F8" s="43">
        <v>4902102019</v>
      </c>
      <c r="G8" s="46">
        <v>44893</v>
      </c>
      <c r="H8" s="47" t="s">
        <v>478</v>
      </c>
      <c r="I8" s="47">
        <v>38</v>
      </c>
      <c r="J8" s="43">
        <v>201</v>
      </c>
      <c r="K8" s="43">
        <v>1</v>
      </c>
      <c r="L8" s="43">
        <v>149275</v>
      </c>
      <c r="M8" s="43" t="s">
        <v>530</v>
      </c>
    </row>
    <row r="9" spans="1:13" x14ac:dyDescent="0.25">
      <c r="A9" s="43">
        <v>1006</v>
      </c>
      <c r="B9" s="43">
        <v>58000100</v>
      </c>
      <c r="C9" s="43" t="s">
        <v>205</v>
      </c>
      <c r="D9" s="43" t="s">
        <v>719</v>
      </c>
      <c r="E9" s="43" t="s">
        <v>720</v>
      </c>
      <c r="F9" s="43">
        <v>4902205570</v>
      </c>
      <c r="G9" s="46">
        <v>45005</v>
      </c>
      <c r="H9" s="47" t="s">
        <v>478</v>
      </c>
      <c r="I9" s="47">
        <v>43</v>
      </c>
      <c r="J9" s="43">
        <v>201</v>
      </c>
      <c r="K9" s="43">
        <v>572</v>
      </c>
      <c r="L9" s="43">
        <v>140859.35</v>
      </c>
      <c r="M9" s="43" t="s">
        <v>394</v>
      </c>
    </row>
    <row r="10" spans="1:13" x14ac:dyDescent="0.25">
      <c r="A10" s="43">
        <v>1006</v>
      </c>
      <c r="B10" s="43">
        <v>58000100</v>
      </c>
      <c r="C10" s="43" t="s">
        <v>519</v>
      </c>
      <c r="D10" s="43" t="s">
        <v>621</v>
      </c>
      <c r="E10" s="43" t="s">
        <v>622</v>
      </c>
      <c r="F10" s="43">
        <v>4902102080</v>
      </c>
      <c r="G10" s="46">
        <v>44893</v>
      </c>
      <c r="H10" s="47" t="s">
        <v>478</v>
      </c>
      <c r="I10" s="47">
        <v>39</v>
      </c>
      <c r="J10" s="43">
        <v>201</v>
      </c>
      <c r="K10" s="43">
        <v>1000</v>
      </c>
      <c r="L10" s="43">
        <v>87270.88</v>
      </c>
      <c r="M10" s="43" t="s">
        <v>393</v>
      </c>
    </row>
    <row r="11" spans="1:13" x14ac:dyDescent="0.25">
      <c r="A11" s="43">
        <v>1006</v>
      </c>
      <c r="B11" s="43">
        <v>58000100</v>
      </c>
      <c r="C11" s="43" t="s">
        <v>205</v>
      </c>
      <c r="D11" s="43" t="s">
        <v>665</v>
      </c>
      <c r="E11" s="43" t="s">
        <v>666</v>
      </c>
      <c r="F11" s="43">
        <v>4902205567</v>
      </c>
      <c r="G11" s="46">
        <v>45005</v>
      </c>
      <c r="H11" s="47" t="s">
        <v>478</v>
      </c>
      <c r="I11" s="47">
        <v>45</v>
      </c>
      <c r="J11" s="43">
        <v>201</v>
      </c>
      <c r="K11" s="43">
        <v>100</v>
      </c>
      <c r="L11" s="43">
        <v>85584</v>
      </c>
      <c r="M11" s="43" t="s">
        <v>396</v>
      </c>
    </row>
    <row r="12" spans="1:13" x14ac:dyDescent="0.25">
      <c r="A12" s="43">
        <v>1006</v>
      </c>
      <c r="B12" s="43">
        <v>58000100</v>
      </c>
      <c r="C12" s="43" t="s">
        <v>89</v>
      </c>
      <c r="D12" s="43" t="s">
        <v>474</v>
      </c>
      <c r="E12" s="43" t="s">
        <v>475</v>
      </c>
      <c r="F12" s="43">
        <v>4901878505</v>
      </c>
      <c r="G12" s="46">
        <v>44592</v>
      </c>
      <c r="H12" s="47" t="s">
        <v>413</v>
      </c>
      <c r="I12" s="47">
        <v>4</v>
      </c>
      <c r="J12" s="43">
        <v>201</v>
      </c>
      <c r="K12" s="43">
        <v>1</v>
      </c>
      <c r="L12" s="44">
        <v>80610.44</v>
      </c>
      <c r="M12" s="43" t="s">
        <v>390</v>
      </c>
    </row>
    <row r="13" spans="1:13" x14ac:dyDescent="0.25">
      <c r="A13" s="43">
        <v>1006</v>
      </c>
      <c r="B13" s="43">
        <v>58000100</v>
      </c>
      <c r="C13" s="43" t="s">
        <v>76</v>
      </c>
      <c r="D13" s="43" t="s">
        <v>589</v>
      </c>
      <c r="E13" s="43" t="s">
        <v>590</v>
      </c>
      <c r="F13" s="43">
        <v>4902102019</v>
      </c>
      <c r="G13" s="46">
        <v>44893</v>
      </c>
      <c r="H13" s="47" t="s">
        <v>478</v>
      </c>
      <c r="I13" s="47">
        <v>38</v>
      </c>
      <c r="J13" s="43">
        <v>201</v>
      </c>
      <c r="K13" s="43">
        <v>10</v>
      </c>
      <c r="L13" s="43">
        <v>67000</v>
      </c>
      <c r="M13" s="43" t="s">
        <v>530</v>
      </c>
    </row>
    <row r="14" spans="1:13" x14ac:dyDescent="0.25">
      <c r="A14" s="43">
        <v>1006</v>
      </c>
      <c r="B14" s="43">
        <v>58000100</v>
      </c>
      <c r="C14" s="43" t="s">
        <v>519</v>
      </c>
      <c r="D14" s="43" t="s">
        <v>420</v>
      </c>
      <c r="E14" s="43" t="s">
        <v>421</v>
      </c>
      <c r="F14" s="43">
        <v>4902102080</v>
      </c>
      <c r="G14" s="46">
        <v>44893</v>
      </c>
      <c r="H14" s="47" t="s">
        <v>478</v>
      </c>
      <c r="I14" s="47">
        <v>39</v>
      </c>
      <c r="J14" s="43">
        <v>201</v>
      </c>
      <c r="K14" s="43">
        <v>200</v>
      </c>
      <c r="L14" s="43">
        <v>62686.879999999997</v>
      </c>
      <c r="M14" s="43" t="s">
        <v>393</v>
      </c>
    </row>
    <row r="15" spans="1:13" x14ac:dyDescent="0.25">
      <c r="A15" s="43">
        <v>1006</v>
      </c>
      <c r="B15" s="43">
        <v>58000100</v>
      </c>
      <c r="C15" s="43" t="s">
        <v>76</v>
      </c>
      <c r="D15" s="43" t="s">
        <v>585</v>
      </c>
      <c r="E15" s="43" t="s">
        <v>586</v>
      </c>
      <c r="F15" s="43">
        <v>4902102019</v>
      </c>
      <c r="G15" s="46">
        <v>44893</v>
      </c>
      <c r="H15" s="47" t="s">
        <v>478</v>
      </c>
      <c r="I15" s="47">
        <v>38</v>
      </c>
      <c r="J15" s="43">
        <v>201</v>
      </c>
      <c r="K15" s="43">
        <v>10</v>
      </c>
      <c r="L15" s="43">
        <v>56666.67</v>
      </c>
      <c r="M15" s="43" t="s">
        <v>530</v>
      </c>
    </row>
    <row r="16" spans="1:13" x14ac:dyDescent="0.25">
      <c r="A16" s="43">
        <v>1006</v>
      </c>
      <c r="B16" s="43">
        <v>58000100</v>
      </c>
      <c r="C16" s="43" t="s">
        <v>89</v>
      </c>
      <c r="D16" s="43" t="s">
        <v>432</v>
      </c>
      <c r="E16" s="43" t="s">
        <v>433</v>
      </c>
      <c r="F16" s="43">
        <v>4901878503</v>
      </c>
      <c r="G16" s="46">
        <v>44592</v>
      </c>
      <c r="H16" s="47" t="s">
        <v>413</v>
      </c>
      <c r="I16" s="47">
        <v>4</v>
      </c>
      <c r="J16" s="43">
        <v>201</v>
      </c>
      <c r="K16" s="43">
        <v>5</v>
      </c>
      <c r="L16" s="44">
        <v>56300</v>
      </c>
      <c r="M16" s="43" t="s">
        <v>390</v>
      </c>
    </row>
    <row r="17" spans="1:13" x14ac:dyDescent="0.25">
      <c r="A17" s="43">
        <v>1006</v>
      </c>
      <c r="B17" s="43">
        <v>58000100</v>
      </c>
      <c r="C17" s="43" t="s">
        <v>205</v>
      </c>
      <c r="D17" s="43" t="s">
        <v>729</v>
      </c>
      <c r="E17" s="43" t="s">
        <v>730</v>
      </c>
      <c r="F17" s="43">
        <v>4902205570</v>
      </c>
      <c r="G17" s="46">
        <v>45005</v>
      </c>
      <c r="H17" s="47" t="s">
        <v>478</v>
      </c>
      <c r="I17" s="47">
        <v>43</v>
      </c>
      <c r="J17" s="43">
        <v>201</v>
      </c>
      <c r="K17" s="43">
        <v>726</v>
      </c>
      <c r="L17" s="43">
        <v>56296.27</v>
      </c>
      <c r="M17" s="43" t="s">
        <v>394</v>
      </c>
    </row>
    <row r="18" spans="1:13" x14ac:dyDescent="0.25">
      <c r="A18" s="43">
        <v>1006</v>
      </c>
      <c r="B18" s="43">
        <v>58000100</v>
      </c>
      <c r="C18" s="43" t="s">
        <v>76</v>
      </c>
      <c r="D18" s="43" t="s">
        <v>591</v>
      </c>
      <c r="E18" s="43" t="s">
        <v>592</v>
      </c>
      <c r="F18" s="43">
        <v>4902102019</v>
      </c>
      <c r="G18" s="46">
        <v>44893</v>
      </c>
      <c r="H18" s="47" t="s">
        <v>478</v>
      </c>
      <c r="I18" s="47">
        <v>38</v>
      </c>
      <c r="J18" s="43">
        <v>201</v>
      </c>
      <c r="K18" s="43">
        <v>6</v>
      </c>
      <c r="L18" s="43">
        <v>52927.5</v>
      </c>
      <c r="M18" s="43" t="s">
        <v>530</v>
      </c>
    </row>
    <row r="19" spans="1:13" x14ac:dyDescent="0.25">
      <c r="A19" s="43">
        <v>1006</v>
      </c>
      <c r="B19" s="43">
        <v>58000100</v>
      </c>
      <c r="C19" s="43" t="s">
        <v>205</v>
      </c>
      <c r="D19" s="43" t="s">
        <v>881</v>
      </c>
      <c r="E19" s="43" t="s">
        <v>882</v>
      </c>
      <c r="F19" s="43">
        <v>4902217941</v>
      </c>
      <c r="G19" s="46">
        <v>45015</v>
      </c>
      <c r="H19" s="47" t="s">
        <v>478</v>
      </c>
      <c r="I19" s="47">
        <v>53</v>
      </c>
      <c r="J19" s="43">
        <v>201</v>
      </c>
      <c r="K19" s="43">
        <v>5</v>
      </c>
      <c r="L19" s="43">
        <v>49819.7</v>
      </c>
      <c r="M19" s="43" t="s">
        <v>397</v>
      </c>
    </row>
    <row r="20" spans="1:13" x14ac:dyDescent="0.25">
      <c r="A20" s="43">
        <v>1006</v>
      </c>
      <c r="B20" s="43">
        <v>58000100</v>
      </c>
      <c r="C20" s="43" t="s">
        <v>519</v>
      </c>
      <c r="D20" s="43" t="s">
        <v>625</v>
      </c>
      <c r="E20" s="43" t="s">
        <v>626</v>
      </c>
      <c r="F20" s="43">
        <v>4902104527</v>
      </c>
      <c r="G20" s="46">
        <v>44894</v>
      </c>
      <c r="H20" s="47" t="s">
        <v>478</v>
      </c>
      <c r="I20" s="47">
        <v>39</v>
      </c>
      <c r="J20" s="43">
        <v>201</v>
      </c>
      <c r="K20" s="43">
        <v>46</v>
      </c>
      <c r="L20" s="43">
        <v>49800</v>
      </c>
      <c r="M20" s="43" t="s">
        <v>393</v>
      </c>
    </row>
    <row r="21" spans="1:13" x14ac:dyDescent="0.25">
      <c r="A21" s="43">
        <v>1006</v>
      </c>
      <c r="B21" s="43">
        <v>58000100</v>
      </c>
      <c r="C21" s="43" t="s">
        <v>205</v>
      </c>
      <c r="D21" s="43" t="s">
        <v>853</v>
      </c>
      <c r="E21" s="43" t="s">
        <v>854</v>
      </c>
      <c r="F21" s="43">
        <v>4902205567</v>
      </c>
      <c r="G21" s="46">
        <v>45005</v>
      </c>
      <c r="H21" s="47" t="s">
        <v>478</v>
      </c>
      <c r="I21" s="47">
        <v>45</v>
      </c>
      <c r="J21" s="43">
        <v>201</v>
      </c>
      <c r="K21" s="43">
        <v>50</v>
      </c>
      <c r="L21" s="43">
        <v>49800</v>
      </c>
      <c r="M21" s="43" t="s">
        <v>396</v>
      </c>
    </row>
    <row r="22" spans="1:13" x14ac:dyDescent="0.25">
      <c r="A22" s="43">
        <v>1006</v>
      </c>
      <c r="B22" s="43">
        <v>58000100</v>
      </c>
      <c r="C22" s="43" t="s">
        <v>205</v>
      </c>
      <c r="D22" s="43" t="s">
        <v>679</v>
      </c>
      <c r="E22" s="43" t="s">
        <v>680</v>
      </c>
      <c r="F22" s="43">
        <v>4902205567</v>
      </c>
      <c r="G22" s="46">
        <v>45005</v>
      </c>
      <c r="H22" s="47" t="s">
        <v>478</v>
      </c>
      <c r="I22" s="47">
        <v>45</v>
      </c>
      <c r="J22" s="43">
        <v>201</v>
      </c>
      <c r="K22" s="43">
        <v>2</v>
      </c>
      <c r="L22" s="43">
        <v>49000</v>
      </c>
      <c r="M22" s="43" t="s">
        <v>396</v>
      </c>
    </row>
    <row r="23" spans="1:13" x14ac:dyDescent="0.25">
      <c r="A23" s="43">
        <v>1006</v>
      </c>
      <c r="B23" s="43">
        <v>58000100</v>
      </c>
      <c r="C23" s="43" t="s">
        <v>205</v>
      </c>
      <c r="D23" s="43" t="s">
        <v>890</v>
      </c>
      <c r="E23" s="43" t="s">
        <v>891</v>
      </c>
      <c r="F23" s="43">
        <v>4902460651</v>
      </c>
      <c r="G23" s="46">
        <v>45288</v>
      </c>
      <c r="H23" s="47" t="s">
        <v>889</v>
      </c>
      <c r="I23" s="47">
        <v>60</v>
      </c>
      <c r="J23" s="43">
        <v>201</v>
      </c>
      <c r="K23" s="43">
        <v>1</v>
      </c>
      <c r="L23" s="43">
        <v>48760</v>
      </c>
      <c r="M23" s="43" t="s">
        <v>399</v>
      </c>
    </row>
    <row r="24" spans="1:13" x14ac:dyDescent="0.25">
      <c r="A24" s="43">
        <v>1006</v>
      </c>
      <c r="B24" s="43">
        <v>58000100</v>
      </c>
      <c r="C24" s="43" t="s">
        <v>205</v>
      </c>
      <c r="D24" s="43" t="s">
        <v>892</v>
      </c>
      <c r="E24" s="43" t="s">
        <v>893</v>
      </c>
      <c r="F24" s="43">
        <v>4902460651</v>
      </c>
      <c r="G24" s="46">
        <v>45288</v>
      </c>
      <c r="H24" s="47" t="s">
        <v>889</v>
      </c>
      <c r="I24" s="47">
        <v>60</v>
      </c>
      <c r="J24" s="43">
        <v>201</v>
      </c>
      <c r="K24" s="43">
        <v>1</v>
      </c>
      <c r="L24" s="43">
        <v>47080</v>
      </c>
      <c r="M24" s="43" t="s">
        <v>399</v>
      </c>
    </row>
    <row r="25" spans="1:13" x14ac:dyDescent="0.25">
      <c r="A25" s="43">
        <v>1006</v>
      </c>
      <c r="B25" s="43">
        <v>58000100</v>
      </c>
      <c r="C25" s="43" t="s">
        <v>76</v>
      </c>
      <c r="D25" s="43" t="s">
        <v>877</v>
      </c>
      <c r="E25" s="43" t="s">
        <v>878</v>
      </c>
      <c r="F25" s="43">
        <v>4902216589</v>
      </c>
      <c r="G25" s="46">
        <v>45014</v>
      </c>
      <c r="H25" s="47" t="s">
        <v>478</v>
      </c>
      <c r="I25" s="47">
        <v>59</v>
      </c>
      <c r="J25" s="43">
        <v>201</v>
      </c>
      <c r="K25" s="43">
        <v>2</v>
      </c>
      <c r="L25" s="43">
        <v>45800</v>
      </c>
      <c r="M25" s="43" t="s">
        <v>398</v>
      </c>
    </row>
    <row r="26" spans="1:13" x14ac:dyDescent="0.25">
      <c r="A26" s="43">
        <v>1006</v>
      </c>
      <c r="B26" s="43">
        <v>58000100</v>
      </c>
      <c r="C26" s="43" t="s">
        <v>519</v>
      </c>
      <c r="D26" s="43" t="s">
        <v>545</v>
      </c>
      <c r="E26" s="43" t="s">
        <v>546</v>
      </c>
      <c r="F26" s="43">
        <v>4902102080</v>
      </c>
      <c r="G26" s="46">
        <v>44893</v>
      </c>
      <c r="H26" s="47" t="s">
        <v>478</v>
      </c>
      <c r="I26" s="47">
        <v>39</v>
      </c>
      <c r="J26" s="43">
        <v>201</v>
      </c>
      <c r="K26" s="43">
        <v>300</v>
      </c>
      <c r="L26" s="43">
        <v>41868</v>
      </c>
      <c r="M26" s="43" t="s">
        <v>393</v>
      </c>
    </row>
    <row r="27" spans="1:13" x14ac:dyDescent="0.25">
      <c r="A27" s="43">
        <v>1006</v>
      </c>
      <c r="B27" s="43">
        <v>58000100</v>
      </c>
      <c r="C27" s="43" t="s">
        <v>205</v>
      </c>
      <c r="D27" s="43" t="s">
        <v>657</v>
      </c>
      <c r="E27" s="43" t="s">
        <v>658</v>
      </c>
      <c r="F27" s="43">
        <v>4902205572</v>
      </c>
      <c r="G27" s="46">
        <v>45005</v>
      </c>
      <c r="H27" s="47" t="s">
        <v>478</v>
      </c>
      <c r="I27" s="47">
        <v>44</v>
      </c>
      <c r="J27" s="43">
        <v>201</v>
      </c>
      <c r="K27" s="43">
        <v>180</v>
      </c>
      <c r="L27" s="43">
        <v>40787.879999999997</v>
      </c>
      <c r="M27" s="43" t="s">
        <v>395</v>
      </c>
    </row>
    <row r="28" spans="1:13" x14ac:dyDescent="0.25">
      <c r="A28" s="43">
        <v>1006</v>
      </c>
      <c r="B28" s="43">
        <v>58000100</v>
      </c>
      <c r="C28" s="43" t="s">
        <v>205</v>
      </c>
      <c r="D28" s="43" t="s">
        <v>735</v>
      </c>
      <c r="E28" s="43" t="s">
        <v>736</v>
      </c>
      <c r="F28" s="43">
        <v>4902205570</v>
      </c>
      <c r="G28" s="46">
        <v>45005</v>
      </c>
      <c r="H28" s="47" t="s">
        <v>478</v>
      </c>
      <c r="I28" s="47">
        <v>43</v>
      </c>
      <c r="J28" s="43">
        <v>201</v>
      </c>
      <c r="K28" s="43">
        <v>320</v>
      </c>
      <c r="L28" s="43">
        <v>40122.160000000003</v>
      </c>
      <c r="M28" s="43" t="s">
        <v>394</v>
      </c>
    </row>
    <row r="29" spans="1:13" x14ac:dyDescent="0.25">
      <c r="A29" s="43">
        <v>1006</v>
      </c>
      <c r="B29" s="43">
        <v>58000100</v>
      </c>
      <c r="C29" s="43" t="s">
        <v>89</v>
      </c>
      <c r="D29" s="43" t="s">
        <v>420</v>
      </c>
      <c r="E29" s="43" t="s">
        <v>421</v>
      </c>
      <c r="F29" s="43">
        <v>4901878503</v>
      </c>
      <c r="G29" s="46">
        <v>44592</v>
      </c>
      <c r="H29" s="47" t="s">
        <v>413</v>
      </c>
      <c r="I29" s="47">
        <v>4</v>
      </c>
      <c r="J29" s="43">
        <v>201</v>
      </c>
      <c r="K29" s="43">
        <v>155</v>
      </c>
      <c r="L29" s="44">
        <v>39317.49</v>
      </c>
      <c r="M29" s="43" t="s">
        <v>390</v>
      </c>
    </row>
    <row r="30" spans="1:13" x14ac:dyDescent="0.25">
      <c r="A30" s="43">
        <v>1006</v>
      </c>
      <c r="B30" s="43">
        <v>58000100</v>
      </c>
      <c r="C30" s="43" t="s">
        <v>76</v>
      </c>
      <c r="D30" s="43" t="s">
        <v>587</v>
      </c>
      <c r="E30" s="43" t="s">
        <v>588</v>
      </c>
      <c r="F30" s="43">
        <v>4902102019</v>
      </c>
      <c r="G30" s="46">
        <v>44893</v>
      </c>
      <c r="H30" s="47" t="s">
        <v>478</v>
      </c>
      <c r="I30" s="47">
        <v>38</v>
      </c>
      <c r="J30" s="43">
        <v>201</v>
      </c>
      <c r="K30" s="43">
        <v>5</v>
      </c>
      <c r="L30" s="43">
        <v>38100</v>
      </c>
      <c r="M30" s="43" t="s">
        <v>530</v>
      </c>
    </row>
    <row r="31" spans="1:13" x14ac:dyDescent="0.25">
      <c r="A31" s="43">
        <v>1006</v>
      </c>
      <c r="B31" s="43">
        <v>58000100</v>
      </c>
      <c r="C31" s="43" t="s">
        <v>205</v>
      </c>
      <c r="D31" s="43" t="s">
        <v>645</v>
      </c>
      <c r="E31" s="43" t="s">
        <v>646</v>
      </c>
      <c r="F31" s="43">
        <v>4902205567</v>
      </c>
      <c r="G31" s="46">
        <v>45005</v>
      </c>
      <c r="H31" s="47" t="s">
        <v>478</v>
      </c>
      <c r="I31" s="47">
        <v>45</v>
      </c>
      <c r="J31" s="43">
        <v>201</v>
      </c>
      <c r="K31" s="43">
        <v>210</v>
      </c>
      <c r="L31" s="43">
        <v>37800</v>
      </c>
      <c r="M31" s="43" t="s">
        <v>396</v>
      </c>
    </row>
    <row r="32" spans="1:13" x14ac:dyDescent="0.25">
      <c r="A32" s="43">
        <v>1006</v>
      </c>
      <c r="B32" s="43">
        <v>58000100</v>
      </c>
      <c r="C32" s="43" t="s">
        <v>205</v>
      </c>
      <c r="D32" s="43" t="s">
        <v>851</v>
      </c>
      <c r="E32" s="43" t="s">
        <v>852</v>
      </c>
      <c r="F32" s="43">
        <v>4902460651</v>
      </c>
      <c r="G32" s="46">
        <v>45288</v>
      </c>
      <c r="H32" s="47" t="s">
        <v>889</v>
      </c>
      <c r="I32" s="47">
        <v>60</v>
      </c>
      <c r="J32" s="43">
        <v>201</v>
      </c>
      <c r="K32" s="43">
        <v>6</v>
      </c>
      <c r="L32" s="43">
        <v>34998</v>
      </c>
      <c r="M32" s="43" t="s">
        <v>399</v>
      </c>
    </row>
    <row r="33" spans="1:13" x14ac:dyDescent="0.25">
      <c r="A33" s="43">
        <v>1006</v>
      </c>
      <c r="B33" s="43">
        <v>58000100</v>
      </c>
      <c r="C33" s="43" t="s">
        <v>519</v>
      </c>
      <c r="D33" s="43" t="s">
        <v>623</v>
      </c>
      <c r="E33" s="43" t="s">
        <v>624</v>
      </c>
      <c r="F33" s="43">
        <v>4902102080</v>
      </c>
      <c r="G33" s="46">
        <v>44893</v>
      </c>
      <c r="H33" s="47" t="s">
        <v>478</v>
      </c>
      <c r="I33" s="47">
        <v>39</v>
      </c>
      <c r="J33" s="43">
        <v>201</v>
      </c>
      <c r="K33" s="43">
        <v>1200</v>
      </c>
      <c r="L33" s="43">
        <v>34800</v>
      </c>
      <c r="M33" s="43" t="s">
        <v>393</v>
      </c>
    </row>
    <row r="34" spans="1:13" x14ac:dyDescent="0.25">
      <c r="A34" s="43">
        <v>1006</v>
      </c>
      <c r="B34" s="43">
        <v>58000100</v>
      </c>
      <c r="C34" s="43" t="s">
        <v>205</v>
      </c>
      <c r="D34" s="43" t="s">
        <v>733</v>
      </c>
      <c r="E34" s="43" t="s">
        <v>734</v>
      </c>
      <c r="F34" s="43">
        <v>4902217941</v>
      </c>
      <c r="G34" s="46">
        <v>45015</v>
      </c>
      <c r="H34" s="47" t="s">
        <v>478</v>
      </c>
      <c r="I34" s="47">
        <v>53</v>
      </c>
      <c r="J34" s="43">
        <v>201</v>
      </c>
      <c r="K34" s="43">
        <v>104</v>
      </c>
      <c r="L34" s="43">
        <v>34320</v>
      </c>
      <c r="M34" s="43" t="s">
        <v>397</v>
      </c>
    </row>
    <row r="35" spans="1:13" x14ac:dyDescent="0.25">
      <c r="A35" s="43">
        <v>1006</v>
      </c>
      <c r="B35" s="43">
        <v>58000100</v>
      </c>
      <c r="C35" s="43" t="s">
        <v>205</v>
      </c>
      <c r="D35" s="43" t="s">
        <v>663</v>
      </c>
      <c r="E35" s="43" t="s">
        <v>664</v>
      </c>
      <c r="F35" s="43">
        <v>4902205567</v>
      </c>
      <c r="G35" s="46">
        <v>45005</v>
      </c>
      <c r="H35" s="47" t="s">
        <v>478</v>
      </c>
      <c r="I35" s="47">
        <v>45</v>
      </c>
      <c r="J35" s="43">
        <v>201</v>
      </c>
      <c r="K35" s="43">
        <v>1</v>
      </c>
      <c r="L35" s="43">
        <v>33787.33</v>
      </c>
      <c r="M35" s="43" t="s">
        <v>396</v>
      </c>
    </row>
    <row r="36" spans="1:13" x14ac:dyDescent="0.25">
      <c r="A36" s="43">
        <v>1006</v>
      </c>
      <c r="B36" s="43">
        <v>58000100</v>
      </c>
      <c r="C36" s="43" t="s">
        <v>205</v>
      </c>
      <c r="D36" s="43" t="s">
        <v>733</v>
      </c>
      <c r="E36" s="43" t="s">
        <v>734</v>
      </c>
      <c r="F36" s="43">
        <v>4902205570</v>
      </c>
      <c r="G36" s="46">
        <v>45005</v>
      </c>
      <c r="H36" s="47" t="s">
        <v>478</v>
      </c>
      <c r="I36" s="47">
        <v>43</v>
      </c>
      <c r="J36" s="43">
        <v>201</v>
      </c>
      <c r="K36" s="43">
        <v>101</v>
      </c>
      <c r="L36" s="43">
        <v>33669.17</v>
      </c>
      <c r="M36" s="43" t="s">
        <v>394</v>
      </c>
    </row>
    <row r="37" spans="1:13" x14ac:dyDescent="0.25">
      <c r="A37" s="43">
        <v>1006</v>
      </c>
      <c r="B37" s="43">
        <v>58000100</v>
      </c>
      <c r="C37" s="43" t="s">
        <v>205</v>
      </c>
      <c r="D37" s="43" t="s">
        <v>681</v>
      </c>
      <c r="E37" s="43" t="s">
        <v>682</v>
      </c>
      <c r="F37" s="43">
        <v>4902205567</v>
      </c>
      <c r="G37" s="46">
        <v>45005</v>
      </c>
      <c r="H37" s="47" t="s">
        <v>478</v>
      </c>
      <c r="I37" s="47">
        <v>45</v>
      </c>
      <c r="J37" s="43">
        <v>201</v>
      </c>
      <c r="K37" s="43">
        <v>28</v>
      </c>
      <c r="L37" s="43">
        <v>30800</v>
      </c>
      <c r="M37" s="43" t="s">
        <v>396</v>
      </c>
    </row>
    <row r="38" spans="1:13" x14ac:dyDescent="0.25">
      <c r="A38" s="43">
        <v>1006</v>
      </c>
      <c r="B38" s="43">
        <v>58000100</v>
      </c>
      <c r="C38" s="43" t="s">
        <v>519</v>
      </c>
      <c r="D38" s="43" t="s">
        <v>595</v>
      </c>
      <c r="E38" s="43" t="s">
        <v>596</v>
      </c>
      <c r="F38" s="43">
        <v>4902102080</v>
      </c>
      <c r="G38" s="46">
        <v>44893</v>
      </c>
      <c r="H38" s="47" t="s">
        <v>478</v>
      </c>
      <c r="I38" s="47">
        <v>39</v>
      </c>
      <c r="J38" s="43">
        <v>201</v>
      </c>
      <c r="K38" s="43">
        <v>100</v>
      </c>
      <c r="L38" s="43">
        <v>30085.26</v>
      </c>
      <c r="M38" s="43" t="s">
        <v>393</v>
      </c>
    </row>
    <row r="39" spans="1:13" x14ac:dyDescent="0.25">
      <c r="A39" s="43">
        <v>1006</v>
      </c>
      <c r="B39" s="43">
        <v>58000100</v>
      </c>
      <c r="C39" s="43" t="s">
        <v>76</v>
      </c>
      <c r="D39" s="43" t="s">
        <v>505</v>
      </c>
      <c r="E39" s="43" t="s">
        <v>506</v>
      </c>
      <c r="F39" s="43">
        <v>4902032090</v>
      </c>
      <c r="G39" s="46">
        <v>44804</v>
      </c>
      <c r="H39" s="47" t="s">
        <v>478</v>
      </c>
      <c r="I39" s="47">
        <v>38</v>
      </c>
      <c r="J39" s="43">
        <v>201</v>
      </c>
      <c r="K39" s="43">
        <v>80</v>
      </c>
      <c r="L39" s="43">
        <v>29500</v>
      </c>
      <c r="M39" s="43" t="s">
        <v>392</v>
      </c>
    </row>
    <row r="40" spans="1:13" x14ac:dyDescent="0.25">
      <c r="A40" s="43">
        <v>1006</v>
      </c>
      <c r="B40" s="43">
        <v>58000100</v>
      </c>
      <c r="C40" s="43" t="s">
        <v>519</v>
      </c>
      <c r="D40" s="43" t="s">
        <v>567</v>
      </c>
      <c r="E40" s="43" t="s">
        <v>568</v>
      </c>
      <c r="F40" s="43">
        <v>4902102080</v>
      </c>
      <c r="G40" s="46">
        <v>44893</v>
      </c>
      <c r="H40" s="47" t="s">
        <v>478</v>
      </c>
      <c r="I40" s="47">
        <v>39</v>
      </c>
      <c r="J40" s="43">
        <v>201</v>
      </c>
      <c r="K40" s="43">
        <v>2</v>
      </c>
      <c r="L40" s="43">
        <v>29000</v>
      </c>
      <c r="M40" s="43" t="s">
        <v>393</v>
      </c>
    </row>
    <row r="41" spans="1:13" x14ac:dyDescent="0.25">
      <c r="A41" s="43">
        <v>1006</v>
      </c>
      <c r="B41" s="43">
        <v>58000100</v>
      </c>
      <c r="C41" s="43" t="s">
        <v>76</v>
      </c>
      <c r="D41" s="43" t="s">
        <v>517</v>
      </c>
      <c r="E41" s="43" t="s">
        <v>518</v>
      </c>
      <c r="F41" s="43">
        <v>4902032090</v>
      </c>
      <c r="G41" s="46">
        <v>44804</v>
      </c>
      <c r="H41" s="47" t="s">
        <v>478</v>
      </c>
      <c r="I41" s="47">
        <v>38</v>
      </c>
      <c r="J41" s="43">
        <v>201</v>
      </c>
      <c r="K41" s="43">
        <v>5</v>
      </c>
      <c r="L41" s="43">
        <v>27962.84</v>
      </c>
      <c r="M41" s="43" t="s">
        <v>392</v>
      </c>
    </row>
    <row r="42" spans="1:13" x14ac:dyDescent="0.25">
      <c r="A42" s="43">
        <v>1006</v>
      </c>
      <c r="B42" s="43">
        <v>58000100</v>
      </c>
      <c r="C42" s="43" t="s">
        <v>205</v>
      </c>
      <c r="D42" s="43" t="s">
        <v>731</v>
      </c>
      <c r="E42" s="43" t="s">
        <v>732</v>
      </c>
      <c r="F42" s="43">
        <v>4902205570</v>
      </c>
      <c r="G42" s="46">
        <v>45005</v>
      </c>
      <c r="H42" s="47" t="s">
        <v>478</v>
      </c>
      <c r="I42" s="47">
        <v>43</v>
      </c>
      <c r="J42" s="43">
        <v>201</v>
      </c>
      <c r="K42" s="43">
        <v>377.6</v>
      </c>
      <c r="L42" s="43">
        <v>27007.14</v>
      </c>
      <c r="M42" s="43" t="s">
        <v>394</v>
      </c>
    </row>
    <row r="43" spans="1:13" x14ac:dyDescent="0.25">
      <c r="A43" s="43">
        <v>1006</v>
      </c>
      <c r="B43" s="43">
        <v>58000100</v>
      </c>
      <c r="C43" s="43" t="s">
        <v>76</v>
      </c>
      <c r="D43" s="43" t="s">
        <v>859</v>
      </c>
      <c r="E43" s="43" t="s">
        <v>860</v>
      </c>
      <c r="F43" s="43">
        <v>4902216589</v>
      </c>
      <c r="G43" s="46">
        <v>45014</v>
      </c>
      <c r="H43" s="47" t="s">
        <v>478</v>
      </c>
      <c r="I43" s="47">
        <v>59</v>
      </c>
      <c r="J43" s="43">
        <v>201</v>
      </c>
      <c r="K43" s="43">
        <v>4</v>
      </c>
      <c r="L43" s="43">
        <v>25562.16</v>
      </c>
      <c r="M43" s="43" t="s">
        <v>398</v>
      </c>
    </row>
    <row r="44" spans="1:13" x14ac:dyDescent="0.25">
      <c r="A44" s="43">
        <v>1006</v>
      </c>
      <c r="B44" s="43">
        <v>58000100</v>
      </c>
      <c r="C44" s="43" t="s">
        <v>76</v>
      </c>
      <c r="D44" s="43" t="s">
        <v>476</v>
      </c>
      <c r="E44" s="43" t="s">
        <v>477</v>
      </c>
      <c r="F44" s="43">
        <v>4902032090</v>
      </c>
      <c r="G44" s="46">
        <v>44804</v>
      </c>
      <c r="H44" s="47" t="s">
        <v>478</v>
      </c>
      <c r="I44" s="47">
        <v>38</v>
      </c>
      <c r="J44" s="43">
        <v>201</v>
      </c>
      <c r="K44" s="43">
        <v>10</v>
      </c>
      <c r="L44" s="43">
        <v>23000</v>
      </c>
      <c r="M44" s="43" t="s">
        <v>392</v>
      </c>
    </row>
    <row r="45" spans="1:13" x14ac:dyDescent="0.25">
      <c r="A45" s="43">
        <v>1006</v>
      </c>
      <c r="B45" s="43">
        <v>58000100</v>
      </c>
      <c r="C45" s="43" t="s">
        <v>76</v>
      </c>
      <c r="D45" s="43" t="s">
        <v>517</v>
      </c>
      <c r="E45" s="43" t="s">
        <v>518</v>
      </c>
      <c r="F45" s="43">
        <v>4902216589</v>
      </c>
      <c r="G45" s="46">
        <v>45014</v>
      </c>
      <c r="H45" s="47" t="s">
        <v>478</v>
      </c>
      <c r="I45" s="47">
        <v>59</v>
      </c>
      <c r="J45" s="43">
        <v>201</v>
      </c>
      <c r="K45" s="43">
        <v>4</v>
      </c>
      <c r="L45" s="43">
        <v>22730.32</v>
      </c>
      <c r="M45" s="43" t="s">
        <v>398</v>
      </c>
    </row>
    <row r="46" spans="1:13" x14ac:dyDescent="0.25">
      <c r="A46" s="43">
        <v>1006</v>
      </c>
      <c r="B46" s="43">
        <v>58000100</v>
      </c>
      <c r="C46" s="43" t="s">
        <v>205</v>
      </c>
      <c r="D46" s="43" t="s">
        <v>635</v>
      </c>
      <c r="E46" s="43" t="s">
        <v>636</v>
      </c>
      <c r="F46" s="43">
        <v>4902205567</v>
      </c>
      <c r="G46" s="46">
        <v>45005</v>
      </c>
      <c r="H46" s="47" t="s">
        <v>478</v>
      </c>
      <c r="I46" s="47">
        <v>45</v>
      </c>
      <c r="J46" s="43">
        <v>201</v>
      </c>
      <c r="K46" s="43">
        <v>28</v>
      </c>
      <c r="L46" s="43">
        <v>21885.81</v>
      </c>
      <c r="M46" s="43" t="s">
        <v>396</v>
      </c>
    </row>
    <row r="47" spans="1:13" x14ac:dyDescent="0.25">
      <c r="A47" s="43">
        <v>1006</v>
      </c>
      <c r="B47" s="43">
        <v>58000100</v>
      </c>
      <c r="C47" s="43" t="s">
        <v>89</v>
      </c>
      <c r="D47" s="43" t="s">
        <v>436</v>
      </c>
      <c r="E47" s="43" t="s">
        <v>437</v>
      </c>
      <c r="F47" s="43">
        <v>4901878503</v>
      </c>
      <c r="G47" s="46">
        <v>44592</v>
      </c>
      <c r="H47" s="47" t="s">
        <v>413</v>
      </c>
      <c r="I47" s="47">
        <v>4</v>
      </c>
      <c r="J47" s="43">
        <v>201</v>
      </c>
      <c r="K47" s="43">
        <v>1</v>
      </c>
      <c r="L47" s="44">
        <v>21600</v>
      </c>
      <c r="M47" s="43" t="s">
        <v>390</v>
      </c>
    </row>
    <row r="48" spans="1:13" x14ac:dyDescent="0.25">
      <c r="A48" s="43">
        <v>1006</v>
      </c>
      <c r="B48" s="43">
        <v>58000100</v>
      </c>
      <c r="C48" s="43" t="s">
        <v>205</v>
      </c>
      <c r="D48" s="43" t="s">
        <v>436</v>
      </c>
      <c r="E48" s="43" t="s">
        <v>437</v>
      </c>
      <c r="F48" s="43">
        <v>4902205567</v>
      </c>
      <c r="G48" s="46">
        <v>45005</v>
      </c>
      <c r="H48" s="47" t="s">
        <v>478</v>
      </c>
      <c r="I48" s="47">
        <v>45</v>
      </c>
      <c r="J48" s="43">
        <v>201</v>
      </c>
      <c r="K48" s="43">
        <v>1</v>
      </c>
      <c r="L48" s="43">
        <v>21600</v>
      </c>
      <c r="M48" s="43" t="s">
        <v>396</v>
      </c>
    </row>
    <row r="49" spans="1:13" x14ac:dyDescent="0.25">
      <c r="A49" s="43">
        <v>1006</v>
      </c>
      <c r="B49" s="43">
        <v>58000100</v>
      </c>
      <c r="C49" s="43" t="s">
        <v>519</v>
      </c>
      <c r="D49" s="43" t="s">
        <v>557</v>
      </c>
      <c r="E49" s="43" t="s">
        <v>558</v>
      </c>
      <c r="F49" s="43">
        <v>4902102080</v>
      </c>
      <c r="G49" s="46">
        <v>44893</v>
      </c>
      <c r="H49" s="47" t="s">
        <v>478</v>
      </c>
      <c r="I49" s="47">
        <v>39</v>
      </c>
      <c r="J49" s="43">
        <v>201</v>
      </c>
      <c r="K49" s="43">
        <v>100</v>
      </c>
      <c r="L49" s="43">
        <v>20832</v>
      </c>
      <c r="M49" s="43" t="s">
        <v>393</v>
      </c>
    </row>
    <row r="50" spans="1:13" x14ac:dyDescent="0.25">
      <c r="A50" s="43">
        <v>1006</v>
      </c>
      <c r="B50" s="43">
        <v>58000100</v>
      </c>
      <c r="C50" s="43" t="s">
        <v>76</v>
      </c>
      <c r="D50" s="43" t="s">
        <v>577</v>
      </c>
      <c r="E50" s="43" t="s">
        <v>578</v>
      </c>
      <c r="F50" s="43">
        <v>4902102019</v>
      </c>
      <c r="G50" s="46">
        <v>44893</v>
      </c>
      <c r="H50" s="47" t="s">
        <v>478</v>
      </c>
      <c r="I50" s="47">
        <v>38</v>
      </c>
      <c r="J50" s="43">
        <v>201</v>
      </c>
      <c r="K50" s="43">
        <v>2</v>
      </c>
      <c r="L50" s="43">
        <v>20277.54</v>
      </c>
      <c r="M50" s="43" t="s">
        <v>530</v>
      </c>
    </row>
    <row r="51" spans="1:13" x14ac:dyDescent="0.25">
      <c r="A51" s="43">
        <v>1006</v>
      </c>
      <c r="B51" s="43">
        <v>58000100</v>
      </c>
      <c r="C51" s="43" t="s">
        <v>205</v>
      </c>
      <c r="D51" s="43" t="s">
        <v>438</v>
      </c>
      <c r="E51" s="43" t="s">
        <v>439</v>
      </c>
      <c r="F51" s="43">
        <v>4902205567</v>
      </c>
      <c r="G51" s="46">
        <v>45005</v>
      </c>
      <c r="H51" s="47" t="s">
        <v>478</v>
      </c>
      <c r="I51" s="47">
        <v>45</v>
      </c>
      <c r="J51" s="43">
        <v>201</v>
      </c>
      <c r="K51" s="43">
        <v>60</v>
      </c>
      <c r="L51" s="43">
        <v>20256.939999999999</v>
      </c>
      <c r="M51" s="43" t="s">
        <v>396</v>
      </c>
    </row>
    <row r="52" spans="1:13" x14ac:dyDescent="0.25">
      <c r="A52" s="43">
        <v>1006</v>
      </c>
      <c r="B52" s="43">
        <v>58000100</v>
      </c>
      <c r="C52" s="43" t="s">
        <v>519</v>
      </c>
      <c r="D52" s="43" t="s">
        <v>619</v>
      </c>
      <c r="E52" s="43" t="s">
        <v>620</v>
      </c>
      <c r="F52" s="43">
        <v>4902102080</v>
      </c>
      <c r="G52" s="46">
        <v>44893</v>
      </c>
      <c r="H52" s="47" t="s">
        <v>478</v>
      </c>
      <c r="I52" s="47">
        <v>39</v>
      </c>
      <c r="J52" s="43">
        <v>201</v>
      </c>
      <c r="K52" s="43">
        <v>1</v>
      </c>
      <c r="L52" s="43">
        <v>20000</v>
      </c>
      <c r="M52" s="43" t="s">
        <v>393</v>
      </c>
    </row>
    <row r="53" spans="1:13" x14ac:dyDescent="0.25">
      <c r="A53" s="43">
        <v>1006</v>
      </c>
      <c r="B53" s="43">
        <v>58000100</v>
      </c>
      <c r="C53" s="43" t="s">
        <v>519</v>
      </c>
      <c r="D53" s="43" t="s">
        <v>533</v>
      </c>
      <c r="E53" s="43" t="s">
        <v>534</v>
      </c>
      <c r="F53" s="43">
        <v>4902102080</v>
      </c>
      <c r="G53" s="46">
        <v>44893</v>
      </c>
      <c r="H53" s="47" t="s">
        <v>478</v>
      </c>
      <c r="I53" s="47">
        <v>39</v>
      </c>
      <c r="J53" s="43">
        <v>201</v>
      </c>
      <c r="K53" s="43">
        <v>15</v>
      </c>
      <c r="L53" s="43">
        <v>19441.18</v>
      </c>
      <c r="M53" s="43" t="s">
        <v>393</v>
      </c>
    </row>
    <row r="54" spans="1:13" x14ac:dyDescent="0.25">
      <c r="A54" s="43">
        <v>1006</v>
      </c>
      <c r="B54" s="43">
        <v>58000100</v>
      </c>
      <c r="C54" s="43" t="s">
        <v>205</v>
      </c>
      <c r="D54" s="43" t="s">
        <v>418</v>
      </c>
      <c r="E54" s="43" t="s">
        <v>419</v>
      </c>
      <c r="F54" s="43">
        <v>4902205567</v>
      </c>
      <c r="G54" s="46">
        <v>45005</v>
      </c>
      <c r="H54" s="47" t="s">
        <v>478</v>
      </c>
      <c r="I54" s="47">
        <v>45</v>
      </c>
      <c r="J54" s="43">
        <v>201</v>
      </c>
      <c r="K54" s="43">
        <v>2</v>
      </c>
      <c r="L54" s="43">
        <v>19198.330000000002</v>
      </c>
      <c r="M54" s="43" t="s">
        <v>396</v>
      </c>
    </row>
    <row r="55" spans="1:13" x14ac:dyDescent="0.25">
      <c r="A55" s="43">
        <v>1006</v>
      </c>
      <c r="B55" s="43">
        <v>58000100</v>
      </c>
      <c r="C55" s="43" t="s">
        <v>76</v>
      </c>
      <c r="D55" s="43" t="s">
        <v>865</v>
      </c>
      <c r="E55" s="43" t="s">
        <v>866</v>
      </c>
      <c r="F55" s="43">
        <v>4902216589</v>
      </c>
      <c r="G55" s="46">
        <v>45014</v>
      </c>
      <c r="H55" s="47" t="s">
        <v>478</v>
      </c>
      <c r="I55" s="47">
        <v>59</v>
      </c>
      <c r="J55" s="43">
        <v>201</v>
      </c>
      <c r="K55" s="43">
        <v>6</v>
      </c>
      <c r="L55" s="43">
        <v>19030.02</v>
      </c>
      <c r="M55" s="43" t="s">
        <v>398</v>
      </c>
    </row>
    <row r="56" spans="1:13" x14ac:dyDescent="0.25">
      <c r="A56" s="43">
        <v>1006</v>
      </c>
      <c r="B56" s="43">
        <v>58000100</v>
      </c>
      <c r="C56" s="43" t="s">
        <v>519</v>
      </c>
      <c r="D56" s="43" t="s">
        <v>615</v>
      </c>
      <c r="E56" s="43" t="s">
        <v>616</v>
      </c>
      <c r="F56" s="43">
        <v>4902102080</v>
      </c>
      <c r="G56" s="46">
        <v>44893</v>
      </c>
      <c r="H56" s="47" t="s">
        <v>478</v>
      </c>
      <c r="I56" s="47">
        <v>39</v>
      </c>
      <c r="J56" s="43">
        <v>201</v>
      </c>
      <c r="K56" s="43">
        <v>2</v>
      </c>
      <c r="L56" s="43">
        <v>19019.560000000001</v>
      </c>
      <c r="M56" s="43" t="s">
        <v>393</v>
      </c>
    </row>
    <row r="57" spans="1:13" x14ac:dyDescent="0.25">
      <c r="A57" s="43">
        <v>1006</v>
      </c>
      <c r="B57" s="43">
        <v>58000100</v>
      </c>
      <c r="C57" s="43" t="s">
        <v>205</v>
      </c>
      <c r="D57" s="43" t="s">
        <v>855</v>
      </c>
      <c r="E57" s="43" t="s">
        <v>856</v>
      </c>
      <c r="F57" s="43">
        <v>4902205572</v>
      </c>
      <c r="G57" s="46">
        <v>45005</v>
      </c>
      <c r="H57" s="47" t="s">
        <v>478</v>
      </c>
      <c r="I57" s="47">
        <v>44</v>
      </c>
      <c r="J57" s="43">
        <v>201</v>
      </c>
      <c r="K57" s="43">
        <v>10</v>
      </c>
      <c r="L57" s="43">
        <v>18500</v>
      </c>
      <c r="M57" s="43" t="s">
        <v>395</v>
      </c>
    </row>
    <row r="58" spans="1:13" x14ac:dyDescent="0.25">
      <c r="A58" s="43">
        <v>1006</v>
      </c>
      <c r="B58" s="43">
        <v>58000100</v>
      </c>
      <c r="C58" s="43" t="s">
        <v>205</v>
      </c>
      <c r="D58" s="43" t="s">
        <v>526</v>
      </c>
      <c r="E58" s="43" t="s">
        <v>527</v>
      </c>
      <c r="F58" s="43">
        <v>4902205567</v>
      </c>
      <c r="G58" s="46">
        <v>45005</v>
      </c>
      <c r="H58" s="47" t="s">
        <v>478</v>
      </c>
      <c r="I58" s="47">
        <v>45</v>
      </c>
      <c r="J58" s="43">
        <v>201</v>
      </c>
      <c r="K58" s="43">
        <v>10</v>
      </c>
      <c r="L58" s="43">
        <v>18430</v>
      </c>
      <c r="M58" s="43" t="s">
        <v>396</v>
      </c>
    </row>
    <row r="59" spans="1:13" x14ac:dyDescent="0.25">
      <c r="A59" s="43">
        <v>1006</v>
      </c>
      <c r="B59" s="43">
        <v>58000100</v>
      </c>
      <c r="C59" s="43" t="s">
        <v>205</v>
      </c>
      <c r="D59" s="43" t="s">
        <v>883</v>
      </c>
      <c r="E59" s="43" t="s">
        <v>884</v>
      </c>
      <c r="F59" s="43">
        <v>4902217941</v>
      </c>
      <c r="G59" s="46">
        <v>45015</v>
      </c>
      <c r="H59" s="47" t="s">
        <v>478</v>
      </c>
      <c r="I59" s="47">
        <v>53</v>
      </c>
      <c r="J59" s="43">
        <v>201</v>
      </c>
      <c r="K59" s="43">
        <v>20</v>
      </c>
      <c r="L59" s="43">
        <v>18425.09</v>
      </c>
      <c r="M59" s="43" t="s">
        <v>397</v>
      </c>
    </row>
    <row r="60" spans="1:13" x14ac:dyDescent="0.25">
      <c r="A60" s="43">
        <v>1006</v>
      </c>
      <c r="B60" s="43">
        <v>58000100</v>
      </c>
      <c r="C60" s="43" t="s">
        <v>205</v>
      </c>
      <c r="D60" s="43" t="s">
        <v>851</v>
      </c>
      <c r="E60" s="43" t="s">
        <v>852</v>
      </c>
      <c r="F60" s="43">
        <v>4902205572</v>
      </c>
      <c r="G60" s="46">
        <v>45005</v>
      </c>
      <c r="H60" s="47" t="s">
        <v>478</v>
      </c>
      <c r="I60" s="47">
        <v>44</v>
      </c>
      <c r="J60" s="43">
        <v>201</v>
      </c>
      <c r="K60" s="43">
        <v>2</v>
      </c>
      <c r="L60" s="43">
        <v>17600</v>
      </c>
      <c r="M60" s="43" t="s">
        <v>395</v>
      </c>
    </row>
    <row r="61" spans="1:13" x14ac:dyDescent="0.25">
      <c r="A61" s="43">
        <v>1006</v>
      </c>
      <c r="B61" s="43">
        <v>58000100</v>
      </c>
      <c r="C61" s="43" t="s">
        <v>519</v>
      </c>
      <c r="D61" s="43" t="s">
        <v>617</v>
      </c>
      <c r="E61" s="43" t="s">
        <v>618</v>
      </c>
      <c r="F61" s="43">
        <v>4902104527</v>
      </c>
      <c r="G61" s="46">
        <v>44894</v>
      </c>
      <c r="H61" s="47" t="s">
        <v>478</v>
      </c>
      <c r="I61" s="47">
        <v>39</v>
      </c>
      <c r="J61" s="43">
        <v>201</v>
      </c>
      <c r="K61" s="43">
        <v>2500</v>
      </c>
      <c r="L61" s="43">
        <v>17500</v>
      </c>
      <c r="M61" s="43" t="s">
        <v>393</v>
      </c>
    </row>
    <row r="62" spans="1:13" x14ac:dyDescent="0.25">
      <c r="A62" s="43">
        <v>1006</v>
      </c>
      <c r="B62" s="43">
        <v>58000100</v>
      </c>
      <c r="C62" s="43" t="s">
        <v>76</v>
      </c>
      <c r="D62" s="43" t="s">
        <v>873</v>
      </c>
      <c r="E62" s="43" t="s">
        <v>874</v>
      </c>
      <c r="F62" s="43">
        <v>4902216589</v>
      </c>
      <c r="G62" s="46">
        <v>45014</v>
      </c>
      <c r="H62" s="47" t="s">
        <v>478</v>
      </c>
      <c r="I62" s="47">
        <v>59</v>
      </c>
      <c r="J62" s="43">
        <v>201</v>
      </c>
      <c r="K62" s="43">
        <v>2</v>
      </c>
      <c r="L62" s="43">
        <v>16953.34</v>
      </c>
      <c r="M62" s="43" t="s">
        <v>398</v>
      </c>
    </row>
    <row r="63" spans="1:13" x14ac:dyDescent="0.25">
      <c r="A63" s="43">
        <v>1006</v>
      </c>
      <c r="B63" s="43">
        <v>58000100</v>
      </c>
      <c r="C63" s="43" t="s">
        <v>205</v>
      </c>
      <c r="D63" s="43" t="s">
        <v>749</v>
      </c>
      <c r="E63" s="43" t="s">
        <v>750</v>
      </c>
      <c r="F63" s="43">
        <v>4902205570</v>
      </c>
      <c r="G63" s="46">
        <v>45005</v>
      </c>
      <c r="H63" s="47" t="s">
        <v>478</v>
      </c>
      <c r="I63" s="47">
        <v>43</v>
      </c>
      <c r="J63" s="43">
        <v>201</v>
      </c>
      <c r="K63" s="43">
        <v>15</v>
      </c>
      <c r="L63" s="43">
        <v>16350</v>
      </c>
      <c r="M63" s="43" t="s">
        <v>394</v>
      </c>
    </row>
    <row r="64" spans="1:13" x14ac:dyDescent="0.25">
      <c r="A64" s="43">
        <v>1006</v>
      </c>
      <c r="B64" s="43">
        <v>58000100</v>
      </c>
      <c r="C64" s="43" t="s">
        <v>519</v>
      </c>
      <c r="D64" s="43" t="s">
        <v>603</v>
      </c>
      <c r="E64" s="43" t="s">
        <v>604</v>
      </c>
      <c r="F64" s="43">
        <v>4902102080</v>
      </c>
      <c r="G64" s="46">
        <v>44893</v>
      </c>
      <c r="H64" s="47" t="s">
        <v>478</v>
      </c>
      <c r="I64" s="47">
        <v>39</v>
      </c>
      <c r="J64" s="43">
        <v>201</v>
      </c>
      <c r="K64" s="43">
        <v>25</v>
      </c>
      <c r="L64" s="43">
        <v>15754.73</v>
      </c>
      <c r="M64" s="43" t="s">
        <v>393</v>
      </c>
    </row>
    <row r="65" spans="1:13" x14ac:dyDescent="0.25">
      <c r="A65" s="43">
        <v>1006</v>
      </c>
      <c r="B65" s="43">
        <v>58000100</v>
      </c>
      <c r="C65" s="43" t="s">
        <v>205</v>
      </c>
      <c r="D65" s="43" t="s">
        <v>747</v>
      </c>
      <c r="E65" s="43" t="s">
        <v>748</v>
      </c>
      <c r="F65" s="43">
        <v>4902205570</v>
      </c>
      <c r="G65" s="46">
        <v>45005</v>
      </c>
      <c r="H65" s="47" t="s">
        <v>478</v>
      </c>
      <c r="I65" s="47">
        <v>43</v>
      </c>
      <c r="J65" s="43">
        <v>201</v>
      </c>
      <c r="K65" s="43">
        <v>15</v>
      </c>
      <c r="L65" s="43">
        <v>15000</v>
      </c>
      <c r="M65" s="43" t="s">
        <v>394</v>
      </c>
    </row>
    <row r="66" spans="1:13" x14ac:dyDescent="0.25">
      <c r="A66" s="43">
        <v>1006</v>
      </c>
      <c r="B66" s="43">
        <v>58000100</v>
      </c>
      <c r="C66" s="43" t="s">
        <v>519</v>
      </c>
      <c r="D66" s="43" t="s">
        <v>555</v>
      </c>
      <c r="E66" s="43" t="s">
        <v>556</v>
      </c>
      <c r="F66" s="43">
        <v>4902102080</v>
      </c>
      <c r="G66" s="46">
        <v>44893</v>
      </c>
      <c r="H66" s="47" t="s">
        <v>478</v>
      </c>
      <c r="I66" s="47">
        <v>39</v>
      </c>
      <c r="J66" s="43">
        <v>201</v>
      </c>
      <c r="K66" s="43">
        <v>200</v>
      </c>
      <c r="L66" s="43">
        <v>14844.88</v>
      </c>
      <c r="M66" s="43" t="s">
        <v>393</v>
      </c>
    </row>
    <row r="67" spans="1:13" x14ac:dyDescent="0.25">
      <c r="A67" s="43">
        <v>1006</v>
      </c>
      <c r="B67" s="43">
        <v>58000100</v>
      </c>
      <c r="C67" s="43" t="s">
        <v>205</v>
      </c>
      <c r="D67" s="43" t="s">
        <v>434</v>
      </c>
      <c r="E67" s="43" t="s">
        <v>435</v>
      </c>
      <c r="F67" s="43">
        <v>4902205567</v>
      </c>
      <c r="G67" s="46">
        <v>45005</v>
      </c>
      <c r="H67" s="47" t="s">
        <v>478</v>
      </c>
      <c r="I67" s="47">
        <v>45</v>
      </c>
      <c r="J67" s="43">
        <v>201</v>
      </c>
      <c r="K67" s="43">
        <v>147</v>
      </c>
      <c r="L67" s="43">
        <v>14822.53</v>
      </c>
      <c r="M67" s="43" t="s">
        <v>396</v>
      </c>
    </row>
    <row r="68" spans="1:13" x14ac:dyDescent="0.25">
      <c r="A68" s="43">
        <v>1006</v>
      </c>
      <c r="B68" s="43">
        <v>58000100</v>
      </c>
      <c r="C68" s="43" t="s">
        <v>205</v>
      </c>
      <c r="D68" s="43" t="s">
        <v>647</v>
      </c>
      <c r="E68" s="43" t="s">
        <v>648</v>
      </c>
      <c r="F68" s="43">
        <v>4902205567</v>
      </c>
      <c r="G68" s="46">
        <v>45005</v>
      </c>
      <c r="H68" s="47" t="s">
        <v>478</v>
      </c>
      <c r="I68" s="47">
        <v>45</v>
      </c>
      <c r="J68" s="43">
        <v>201</v>
      </c>
      <c r="K68" s="43">
        <v>60</v>
      </c>
      <c r="L68" s="43">
        <v>14400</v>
      </c>
      <c r="M68" s="43" t="s">
        <v>396</v>
      </c>
    </row>
    <row r="69" spans="1:13" x14ac:dyDescent="0.25">
      <c r="A69" s="43">
        <v>1006</v>
      </c>
      <c r="B69" s="43">
        <v>58000100</v>
      </c>
      <c r="C69" s="43" t="s">
        <v>76</v>
      </c>
      <c r="D69" s="43" t="s">
        <v>863</v>
      </c>
      <c r="E69" s="43" t="s">
        <v>864</v>
      </c>
      <c r="F69" s="43">
        <v>4902216589</v>
      </c>
      <c r="G69" s="46">
        <v>45014</v>
      </c>
      <c r="H69" s="47" t="s">
        <v>478</v>
      </c>
      <c r="I69" s="47">
        <v>59</v>
      </c>
      <c r="J69" s="43">
        <v>201</v>
      </c>
      <c r="K69" s="43">
        <v>2</v>
      </c>
      <c r="L69" s="43">
        <v>14291.4</v>
      </c>
      <c r="M69" s="43" t="s">
        <v>398</v>
      </c>
    </row>
    <row r="70" spans="1:13" x14ac:dyDescent="0.25">
      <c r="A70" s="43">
        <v>1006</v>
      </c>
      <c r="B70" s="43">
        <v>58000100</v>
      </c>
      <c r="C70" s="43" t="s">
        <v>205</v>
      </c>
      <c r="D70" s="43" t="s">
        <v>885</v>
      </c>
      <c r="E70" s="43" t="s">
        <v>886</v>
      </c>
      <c r="F70" s="43">
        <v>4902217941</v>
      </c>
      <c r="G70" s="46">
        <v>45015</v>
      </c>
      <c r="H70" s="47" t="s">
        <v>478</v>
      </c>
      <c r="I70" s="47">
        <v>53</v>
      </c>
      <c r="J70" s="43">
        <v>201</v>
      </c>
      <c r="K70" s="43">
        <v>200</v>
      </c>
      <c r="L70" s="43">
        <v>14000</v>
      </c>
      <c r="M70" s="43" t="s">
        <v>397</v>
      </c>
    </row>
    <row r="71" spans="1:13" x14ac:dyDescent="0.25">
      <c r="A71" s="43">
        <v>1006</v>
      </c>
      <c r="B71" s="43">
        <v>58000100</v>
      </c>
      <c r="C71" s="43" t="s">
        <v>205</v>
      </c>
      <c r="D71" s="43" t="s">
        <v>633</v>
      </c>
      <c r="E71" s="43" t="s">
        <v>634</v>
      </c>
      <c r="F71" s="43">
        <v>4902205567</v>
      </c>
      <c r="G71" s="46">
        <v>45005</v>
      </c>
      <c r="H71" s="47" t="s">
        <v>478</v>
      </c>
      <c r="I71" s="47">
        <v>45</v>
      </c>
      <c r="J71" s="43">
        <v>201</v>
      </c>
      <c r="K71" s="43">
        <v>10</v>
      </c>
      <c r="L71" s="43">
        <v>13820</v>
      </c>
      <c r="M71" s="43" t="s">
        <v>396</v>
      </c>
    </row>
    <row r="72" spans="1:13" x14ac:dyDescent="0.25">
      <c r="A72" s="43">
        <v>1006</v>
      </c>
      <c r="B72" s="43">
        <v>58000100</v>
      </c>
      <c r="C72" s="43" t="s">
        <v>519</v>
      </c>
      <c r="D72" s="43" t="s">
        <v>605</v>
      </c>
      <c r="E72" s="43" t="s">
        <v>606</v>
      </c>
      <c r="F72" s="43">
        <v>4902102080</v>
      </c>
      <c r="G72" s="46">
        <v>44893</v>
      </c>
      <c r="H72" s="47" t="s">
        <v>478</v>
      </c>
      <c r="I72" s="47">
        <v>39</v>
      </c>
      <c r="J72" s="43">
        <v>201</v>
      </c>
      <c r="K72" s="43">
        <v>1</v>
      </c>
      <c r="L72" s="43">
        <v>13815.33</v>
      </c>
      <c r="M72" s="43" t="s">
        <v>393</v>
      </c>
    </row>
    <row r="73" spans="1:13" x14ac:dyDescent="0.25">
      <c r="A73" s="43">
        <v>1006</v>
      </c>
      <c r="B73" s="43">
        <v>58000100</v>
      </c>
      <c r="C73" s="43" t="s">
        <v>89</v>
      </c>
      <c r="D73" s="43" t="s">
        <v>414</v>
      </c>
      <c r="E73" s="43" t="s">
        <v>415</v>
      </c>
      <c r="F73" s="43">
        <v>4901878503</v>
      </c>
      <c r="G73" s="46">
        <v>44592</v>
      </c>
      <c r="H73" s="47" t="s">
        <v>413</v>
      </c>
      <c r="I73" s="47">
        <v>4</v>
      </c>
      <c r="J73" s="43">
        <v>201</v>
      </c>
      <c r="K73" s="43">
        <v>76</v>
      </c>
      <c r="L73" s="44">
        <v>13680</v>
      </c>
      <c r="M73" s="43" t="s">
        <v>390</v>
      </c>
    </row>
    <row r="74" spans="1:13" x14ac:dyDescent="0.25">
      <c r="A74" s="43">
        <v>1006</v>
      </c>
      <c r="B74" s="43">
        <v>58000100</v>
      </c>
      <c r="C74" s="43" t="s">
        <v>76</v>
      </c>
      <c r="D74" s="43" t="s">
        <v>861</v>
      </c>
      <c r="E74" s="43" t="s">
        <v>862</v>
      </c>
      <c r="F74" s="43">
        <v>4902216589</v>
      </c>
      <c r="G74" s="46">
        <v>45014</v>
      </c>
      <c r="H74" s="47" t="s">
        <v>478</v>
      </c>
      <c r="I74" s="47">
        <v>59</v>
      </c>
      <c r="J74" s="43">
        <v>201</v>
      </c>
      <c r="K74" s="43">
        <v>2</v>
      </c>
      <c r="L74" s="43">
        <v>13673.11</v>
      </c>
      <c r="M74" s="43" t="s">
        <v>398</v>
      </c>
    </row>
    <row r="75" spans="1:13" x14ac:dyDescent="0.25">
      <c r="A75" s="43">
        <v>1006</v>
      </c>
      <c r="B75" s="43">
        <v>58000100</v>
      </c>
      <c r="C75" s="43" t="s">
        <v>519</v>
      </c>
      <c r="D75" s="43" t="s">
        <v>424</v>
      </c>
      <c r="E75" s="43" t="s">
        <v>425</v>
      </c>
      <c r="F75" s="43">
        <v>4902102080</v>
      </c>
      <c r="G75" s="46">
        <v>44893</v>
      </c>
      <c r="H75" s="47" t="s">
        <v>478</v>
      </c>
      <c r="I75" s="47">
        <v>39</v>
      </c>
      <c r="J75" s="43">
        <v>201</v>
      </c>
      <c r="K75" s="43">
        <v>100</v>
      </c>
      <c r="L75" s="43">
        <v>13571</v>
      </c>
      <c r="M75" s="43" t="s">
        <v>393</v>
      </c>
    </row>
    <row r="76" spans="1:13" x14ac:dyDescent="0.25">
      <c r="A76" s="43">
        <v>1006</v>
      </c>
      <c r="B76" s="43">
        <v>58000100</v>
      </c>
      <c r="C76" s="43" t="s">
        <v>519</v>
      </c>
      <c r="D76" s="43" t="s">
        <v>531</v>
      </c>
      <c r="E76" s="43" t="s">
        <v>532</v>
      </c>
      <c r="F76" s="43">
        <v>4902102080</v>
      </c>
      <c r="G76" s="46">
        <v>44893</v>
      </c>
      <c r="H76" s="47" t="s">
        <v>478</v>
      </c>
      <c r="I76" s="47">
        <v>39</v>
      </c>
      <c r="J76" s="43">
        <v>201</v>
      </c>
      <c r="K76" s="43">
        <v>2</v>
      </c>
      <c r="L76" s="43">
        <v>13054</v>
      </c>
      <c r="M76" s="43" t="s">
        <v>393</v>
      </c>
    </row>
    <row r="77" spans="1:13" x14ac:dyDescent="0.25">
      <c r="A77" s="43">
        <v>1006</v>
      </c>
      <c r="B77" s="43">
        <v>58000100</v>
      </c>
      <c r="C77" s="43" t="s">
        <v>205</v>
      </c>
      <c r="D77" s="43" t="s">
        <v>821</v>
      </c>
      <c r="E77" s="43" t="s">
        <v>822</v>
      </c>
      <c r="F77" s="43">
        <v>4902205567</v>
      </c>
      <c r="G77" s="46">
        <v>45005</v>
      </c>
      <c r="H77" s="47" t="s">
        <v>478</v>
      </c>
      <c r="I77" s="47">
        <v>45</v>
      </c>
      <c r="J77" s="43">
        <v>201</v>
      </c>
      <c r="K77" s="43">
        <v>2</v>
      </c>
      <c r="L77" s="43">
        <v>13000</v>
      </c>
      <c r="M77" s="43" t="s">
        <v>396</v>
      </c>
    </row>
    <row r="78" spans="1:13" x14ac:dyDescent="0.25">
      <c r="A78" s="43">
        <v>1006</v>
      </c>
      <c r="B78" s="43">
        <v>58000100</v>
      </c>
      <c r="C78" s="43" t="s">
        <v>76</v>
      </c>
      <c r="D78" s="43" t="s">
        <v>575</v>
      </c>
      <c r="E78" s="43" t="s">
        <v>576</v>
      </c>
      <c r="F78" s="43">
        <v>4902102019</v>
      </c>
      <c r="G78" s="46">
        <v>44893</v>
      </c>
      <c r="H78" s="47" t="s">
        <v>478</v>
      </c>
      <c r="I78" s="47">
        <v>38</v>
      </c>
      <c r="J78" s="43">
        <v>201</v>
      </c>
      <c r="K78" s="43">
        <v>1</v>
      </c>
      <c r="L78" s="43">
        <v>12664.74</v>
      </c>
      <c r="M78" s="43" t="s">
        <v>530</v>
      </c>
    </row>
    <row r="79" spans="1:13" x14ac:dyDescent="0.25">
      <c r="A79" s="43">
        <v>1006</v>
      </c>
      <c r="B79" s="43">
        <v>58000100</v>
      </c>
      <c r="C79" s="43" t="s">
        <v>205</v>
      </c>
      <c r="D79" s="43" t="s">
        <v>575</v>
      </c>
      <c r="E79" s="43" t="s">
        <v>576</v>
      </c>
      <c r="F79" s="43">
        <v>4902205567</v>
      </c>
      <c r="G79" s="46">
        <v>45005</v>
      </c>
      <c r="H79" s="47" t="s">
        <v>478</v>
      </c>
      <c r="I79" s="47">
        <v>45</v>
      </c>
      <c r="J79" s="43">
        <v>201</v>
      </c>
      <c r="K79" s="43">
        <v>1</v>
      </c>
      <c r="L79" s="43">
        <v>12664.74</v>
      </c>
      <c r="M79" s="43" t="s">
        <v>396</v>
      </c>
    </row>
    <row r="80" spans="1:13" x14ac:dyDescent="0.25">
      <c r="A80" s="43">
        <v>1006</v>
      </c>
      <c r="B80" s="43">
        <v>58000100</v>
      </c>
      <c r="C80" s="43" t="s">
        <v>205</v>
      </c>
      <c r="D80" s="43" t="s">
        <v>717</v>
      </c>
      <c r="E80" s="43" t="s">
        <v>718</v>
      </c>
      <c r="F80" s="43">
        <v>4902205567</v>
      </c>
      <c r="G80" s="46">
        <v>45005</v>
      </c>
      <c r="H80" s="47" t="s">
        <v>478</v>
      </c>
      <c r="I80" s="47">
        <v>45</v>
      </c>
      <c r="J80" s="43">
        <v>201</v>
      </c>
      <c r="K80" s="43">
        <v>200</v>
      </c>
      <c r="L80" s="43">
        <v>12295.69</v>
      </c>
      <c r="M80" s="43" t="s">
        <v>396</v>
      </c>
    </row>
    <row r="81" spans="1:13" x14ac:dyDescent="0.25">
      <c r="A81" s="43">
        <v>1006</v>
      </c>
      <c r="B81" s="43">
        <v>58000100</v>
      </c>
      <c r="C81" s="43" t="s">
        <v>89</v>
      </c>
      <c r="D81" s="43" t="s">
        <v>424</v>
      </c>
      <c r="E81" s="43" t="s">
        <v>425</v>
      </c>
      <c r="F81" s="43">
        <v>4901878503</v>
      </c>
      <c r="G81" s="46">
        <v>44592</v>
      </c>
      <c r="H81" s="47" t="s">
        <v>413</v>
      </c>
      <c r="I81" s="47">
        <v>4</v>
      </c>
      <c r="J81" s="43">
        <v>201</v>
      </c>
      <c r="K81" s="43">
        <v>100</v>
      </c>
      <c r="L81" s="44">
        <v>12142.82</v>
      </c>
      <c r="M81" s="43" t="s">
        <v>390</v>
      </c>
    </row>
    <row r="82" spans="1:13" x14ac:dyDescent="0.25">
      <c r="A82" s="43">
        <v>1006</v>
      </c>
      <c r="B82" s="43">
        <v>58000100</v>
      </c>
      <c r="C82" s="43" t="s">
        <v>519</v>
      </c>
      <c r="D82" s="43" t="s">
        <v>601</v>
      </c>
      <c r="E82" s="43" t="s">
        <v>602</v>
      </c>
      <c r="F82" s="43">
        <v>4902102080</v>
      </c>
      <c r="G82" s="46">
        <v>44893</v>
      </c>
      <c r="H82" s="47" t="s">
        <v>478</v>
      </c>
      <c r="I82" s="47">
        <v>39</v>
      </c>
      <c r="J82" s="43">
        <v>201</v>
      </c>
      <c r="K82" s="43">
        <v>11</v>
      </c>
      <c r="L82" s="43">
        <v>11572.65</v>
      </c>
      <c r="M82" s="43" t="s">
        <v>393</v>
      </c>
    </row>
    <row r="83" spans="1:13" x14ac:dyDescent="0.25">
      <c r="A83" s="43">
        <v>1006</v>
      </c>
      <c r="B83" s="43">
        <v>58000100</v>
      </c>
      <c r="C83" s="43" t="s">
        <v>519</v>
      </c>
      <c r="D83" s="43" t="s">
        <v>617</v>
      </c>
      <c r="E83" s="43" t="s">
        <v>618</v>
      </c>
      <c r="F83" s="43">
        <v>4902102080</v>
      </c>
      <c r="G83" s="46">
        <v>44893</v>
      </c>
      <c r="H83" s="47" t="s">
        <v>478</v>
      </c>
      <c r="I83" s="47">
        <v>39</v>
      </c>
      <c r="J83" s="43">
        <v>201</v>
      </c>
      <c r="K83" s="43">
        <v>1500</v>
      </c>
      <c r="L83" s="43">
        <v>10500</v>
      </c>
      <c r="M83" s="43" t="s">
        <v>393</v>
      </c>
    </row>
    <row r="84" spans="1:13" x14ac:dyDescent="0.25">
      <c r="A84" s="43">
        <v>1006</v>
      </c>
      <c r="B84" s="43">
        <v>58000100</v>
      </c>
      <c r="C84" s="43" t="s">
        <v>205</v>
      </c>
      <c r="D84" s="43" t="s">
        <v>655</v>
      </c>
      <c r="E84" s="43" t="s">
        <v>656</v>
      </c>
      <c r="F84" s="43">
        <v>4902205567</v>
      </c>
      <c r="G84" s="46">
        <v>45005</v>
      </c>
      <c r="H84" s="47" t="s">
        <v>478</v>
      </c>
      <c r="I84" s="47">
        <v>45</v>
      </c>
      <c r="J84" s="43">
        <v>201</v>
      </c>
      <c r="K84" s="43">
        <v>30</v>
      </c>
      <c r="L84" s="43">
        <v>10379.959999999999</v>
      </c>
      <c r="M84" s="43" t="s">
        <v>396</v>
      </c>
    </row>
    <row r="85" spans="1:13" x14ac:dyDescent="0.25">
      <c r="A85" s="43">
        <v>1006</v>
      </c>
      <c r="B85" s="43">
        <v>58000100</v>
      </c>
      <c r="C85" s="43" t="s">
        <v>205</v>
      </c>
      <c r="D85" s="43" t="s">
        <v>827</v>
      </c>
      <c r="E85" s="43" t="s">
        <v>828</v>
      </c>
      <c r="F85" s="43">
        <v>4902205567</v>
      </c>
      <c r="G85" s="46">
        <v>45005</v>
      </c>
      <c r="H85" s="47" t="s">
        <v>478</v>
      </c>
      <c r="I85" s="47">
        <v>45</v>
      </c>
      <c r="J85" s="43">
        <v>201</v>
      </c>
      <c r="K85" s="43">
        <v>2</v>
      </c>
      <c r="L85" s="43">
        <v>10307.94</v>
      </c>
      <c r="M85" s="43" t="s">
        <v>396</v>
      </c>
    </row>
    <row r="86" spans="1:13" x14ac:dyDescent="0.25">
      <c r="A86" s="43">
        <v>1006</v>
      </c>
      <c r="B86" s="43">
        <v>58000100</v>
      </c>
      <c r="C86" s="43" t="s">
        <v>519</v>
      </c>
      <c r="D86" s="43" t="s">
        <v>571</v>
      </c>
      <c r="E86" s="43" t="s">
        <v>572</v>
      </c>
      <c r="F86" s="43">
        <v>4902102080</v>
      </c>
      <c r="G86" s="46">
        <v>44893</v>
      </c>
      <c r="H86" s="47" t="s">
        <v>478</v>
      </c>
      <c r="I86" s="47">
        <v>39</v>
      </c>
      <c r="J86" s="43">
        <v>201</v>
      </c>
      <c r="K86" s="43">
        <v>1170</v>
      </c>
      <c r="L86" s="43">
        <v>10237.5</v>
      </c>
      <c r="M86" s="43" t="s">
        <v>393</v>
      </c>
    </row>
    <row r="87" spans="1:13" x14ac:dyDescent="0.25">
      <c r="A87" s="43">
        <v>1006</v>
      </c>
      <c r="B87" s="43">
        <v>58000100</v>
      </c>
      <c r="C87" s="43" t="s">
        <v>519</v>
      </c>
      <c r="D87" s="43" t="s">
        <v>563</v>
      </c>
      <c r="E87" s="43" t="s">
        <v>564</v>
      </c>
      <c r="F87" s="43">
        <v>4902102080</v>
      </c>
      <c r="G87" s="46">
        <v>44893</v>
      </c>
      <c r="H87" s="47" t="s">
        <v>478</v>
      </c>
      <c r="I87" s="47">
        <v>39</v>
      </c>
      <c r="J87" s="43">
        <v>201</v>
      </c>
      <c r="K87" s="43">
        <v>2</v>
      </c>
      <c r="L87" s="43">
        <v>10038</v>
      </c>
      <c r="M87" s="43" t="s">
        <v>393</v>
      </c>
    </row>
    <row r="88" spans="1:13" x14ac:dyDescent="0.25">
      <c r="A88" s="43">
        <v>1006</v>
      </c>
      <c r="B88" s="43">
        <v>58000100</v>
      </c>
      <c r="C88" s="43" t="s">
        <v>519</v>
      </c>
      <c r="D88" s="43" t="s">
        <v>434</v>
      </c>
      <c r="E88" s="43" t="s">
        <v>435</v>
      </c>
      <c r="F88" s="43">
        <v>4902102080</v>
      </c>
      <c r="G88" s="46">
        <v>44893</v>
      </c>
      <c r="H88" s="47" t="s">
        <v>478</v>
      </c>
      <c r="I88" s="47">
        <v>39</v>
      </c>
      <c r="J88" s="43">
        <v>201</v>
      </c>
      <c r="K88" s="43">
        <v>100</v>
      </c>
      <c r="L88" s="43">
        <v>9900.61</v>
      </c>
      <c r="M88" s="43" t="s">
        <v>393</v>
      </c>
    </row>
    <row r="89" spans="1:13" x14ac:dyDescent="0.25">
      <c r="A89" s="43">
        <v>1006</v>
      </c>
      <c r="B89" s="43">
        <v>58000100</v>
      </c>
      <c r="C89" s="43" t="s">
        <v>205</v>
      </c>
      <c r="D89" s="43" t="s">
        <v>452</v>
      </c>
      <c r="E89" s="43" t="s">
        <v>453</v>
      </c>
      <c r="F89" s="43">
        <v>4902205567</v>
      </c>
      <c r="G89" s="46">
        <v>45005</v>
      </c>
      <c r="H89" s="47" t="s">
        <v>478</v>
      </c>
      <c r="I89" s="47">
        <v>45</v>
      </c>
      <c r="J89" s="43">
        <v>201</v>
      </c>
      <c r="K89" s="43">
        <v>36</v>
      </c>
      <c r="L89" s="43">
        <v>9830.6</v>
      </c>
      <c r="M89" s="43" t="s">
        <v>396</v>
      </c>
    </row>
    <row r="90" spans="1:13" x14ac:dyDescent="0.25">
      <c r="A90" s="43">
        <v>1006</v>
      </c>
      <c r="B90" s="43">
        <v>58000100</v>
      </c>
      <c r="C90" s="43" t="s">
        <v>519</v>
      </c>
      <c r="D90" s="43" t="s">
        <v>627</v>
      </c>
      <c r="E90" s="43" t="s">
        <v>628</v>
      </c>
      <c r="F90" s="43">
        <v>4902104527</v>
      </c>
      <c r="G90" s="46">
        <v>44894</v>
      </c>
      <c r="H90" s="47" t="s">
        <v>478</v>
      </c>
      <c r="I90" s="47">
        <v>39</v>
      </c>
      <c r="J90" s="43">
        <v>201</v>
      </c>
      <c r="K90" s="43">
        <v>1890</v>
      </c>
      <c r="L90" s="43">
        <v>9760.2000000000007</v>
      </c>
      <c r="M90" s="43" t="s">
        <v>393</v>
      </c>
    </row>
    <row r="91" spans="1:13" x14ac:dyDescent="0.25">
      <c r="A91" s="43">
        <v>1006</v>
      </c>
      <c r="B91" s="43">
        <v>58000100</v>
      </c>
      <c r="C91" s="43" t="s">
        <v>205</v>
      </c>
      <c r="D91" s="43" t="s">
        <v>631</v>
      </c>
      <c r="E91" s="43" t="s">
        <v>632</v>
      </c>
      <c r="F91" s="43">
        <v>4902205567</v>
      </c>
      <c r="G91" s="46">
        <v>45005</v>
      </c>
      <c r="H91" s="47" t="s">
        <v>478</v>
      </c>
      <c r="I91" s="47">
        <v>45</v>
      </c>
      <c r="J91" s="43">
        <v>201</v>
      </c>
      <c r="K91" s="43">
        <v>12</v>
      </c>
      <c r="L91" s="43">
        <v>9720</v>
      </c>
      <c r="M91" s="43" t="s">
        <v>396</v>
      </c>
    </row>
    <row r="92" spans="1:13" x14ac:dyDescent="0.25">
      <c r="A92" s="43">
        <v>1006</v>
      </c>
      <c r="B92" s="43">
        <v>58000100</v>
      </c>
      <c r="C92" s="43" t="s">
        <v>205</v>
      </c>
      <c r="D92" s="43" t="s">
        <v>629</v>
      </c>
      <c r="E92" s="43" t="s">
        <v>630</v>
      </c>
      <c r="F92" s="43">
        <v>4902205573</v>
      </c>
      <c r="G92" s="46">
        <v>45005</v>
      </c>
      <c r="H92" s="47" t="s">
        <v>478</v>
      </c>
      <c r="I92" s="47">
        <v>45</v>
      </c>
      <c r="J92" s="43">
        <v>201</v>
      </c>
      <c r="K92" s="43">
        <v>2</v>
      </c>
      <c r="L92" s="43">
        <v>9600</v>
      </c>
      <c r="M92" s="43" t="s">
        <v>396</v>
      </c>
    </row>
    <row r="93" spans="1:13" x14ac:dyDescent="0.25">
      <c r="A93" s="43">
        <v>1006</v>
      </c>
      <c r="B93" s="43">
        <v>58000100</v>
      </c>
      <c r="C93" s="43" t="s">
        <v>76</v>
      </c>
      <c r="D93" s="43" t="s">
        <v>507</v>
      </c>
      <c r="E93" s="43" t="s">
        <v>508</v>
      </c>
      <c r="F93" s="43">
        <v>4902032090</v>
      </c>
      <c r="G93" s="46">
        <v>44804</v>
      </c>
      <c r="H93" s="47" t="s">
        <v>478</v>
      </c>
      <c r="I93" s="47">
        <v>38</v>
      </c>
      <c r="J93" s="43">
        <v>201</v>
      </c>
      <c r="K93" s="43">
        <v>2</v>
      </c>
      <c r="L93" s="43">
        <v>9500</v>
      </c>
      <c r="M93" s="43" t="s">
        <v>392</v>
      </c>
    </row>
    <row r="94" spans="1:13" x14ac:dyDescent="0.25">
      <c r="A94" s="43">
        <v>1006</v>
      </c>
      <c r="B94" s="43">
        <v>58000100</v>
      </c>
      <c r="C94" s="43" t="s">
        <v>205</v>
      </c>
      <c r="D94" s="43" t="s">
        <v>902</v>
      </c>
      <c r="E94" s="43" t="s">
        <v>903</v>
      </c>
      <c r="F94" s="43">
        <v>4902460651</v>
      </c>
      <c r="G94" s="46">
        <v>45288</v>
      </c>
      <c r="H94" s="47" t="s">
        <v>889</v>
      </c>
      <c r="I94" s="47">
        <v>60</v>
      </c>
      <c r="J94" s="43">
        <v>201</v>
      </c>
      <c r="K94" s="43">
        <v>2</v>
      </c>
      <c r="L94" s="43">
        <v>9500</v>
      </c>
      <c r="M94" s="43" t="s">
        <v>399</v>
      </c>
    </row>
    <row r="95" spans="1:13" x14ac:dyDescent="0.25">
      <c r="A95" s="43">
        <v>1006</v>
      </c>
      <c r="B95" s="43">
        <v>58000100</v>
      </c>
      <c r="C95" s="43" t="s">
        <v>205</v>
      </c>
      <c r="D95" s="43" t="s">
        <v>908</v>
      </c>
      <c r="E95" s="43" t="s">
        <v>909</v>
      </c>
      <c r="F95" s="43">
        <v>4902460651</v>
      </c>
      <c r="G95" s="46">
        <v>45288</v>
      </c>
      <c r="H95" s="47" t="s">
        <v>889</v>
      </c>
      <c r="I95" s="47">
        <v>60</v>
      </c>
      <c r="J95" s="43">
        <v>201</v>
      </c>
      <c r="K95" s="43">
        <v>2</v>
      </c>
      <c r="L95" s="43">
        <v>9500</v>
      </c>
      <c r="M95" s="43" t="s">
        <v>399</v>
      </c>
    </row>
    <row r="96" spans="1:13" x14ac:dyDescent="0.25">
      <c r="A96" s="43">
        <v>1006</v>
      </c>
      <c r="B96" s="43">
        <v>58000100</v>
      </c>
      <c r="C96" s="43" t="s">
        <v>205</v>
      </c>
      <c r="D96" s="43" t="s">
        <v>910</v>
      </c>
      <c r="E96" s="43" t="s">
        <v>911</v>
      </c>
      <c r="F96" s="43">
        <v>4902460651</v>
      </c>
      <c r="G96" s="46">
        <v>45288</v>
      </c>
      <c r="H96" s="47" t="s">
        <v>889</v>
      </c>
      <c r="I96" s="47">
        <v>60</v>
      </c>
      <c r="J96" s="43">
        <v>201</v>
      </c>
      <c r="K96" s="43">
        <v>2</v>
      </c>
      <c r="L96" s="43">
        <v>9500</v>
      </c>
      <c r="M96" s="43" t="s">
        <v>399</v>
      </c>
    </row>
    <row r="97" spans="1:13" x14ac:dyDescent="0.25">
      <c r="A97" s="43">
        <v>1006</v>
      </c>
      <c r="B97" s="43">
        <v>58000100</v>
      </c>
      <c r="C97" s="43" t="s">
        <v>76</v>
      </c>
      <c r="D97" s="43" t="s">
        <v>422</v>
      </c>
      <c r="E97" s="43" t="s">
        <v>423</v>
      </c>
      <c r="F97" s="43">
        <v>4902102019</v>
      </c>
      <c r="G97" s="46">
        <v>44893</v>
      </c>
      <c r="H97" s="47" t="s">
        <v>478</v>
      </c>
      <c r="I97" s="47">
        <v>38</v>
      </c>
      <c r="J97" s="43">
        <v>201</v>
      </c>
      <c r="K97" s="43">
        <v>100</v>
      </c>
      <c r="L97" s="43">
        <v>9467.08</v>
      </c>
      <c r="M97" s="43" t="s">
        <v>530</v>
      </c>
    </row>
    <row r="98" spans="1:13" x14ac:dyDescent="0.25">
      <c r="A98" s="43">
        <v>1006</v>
      </c>
      <c r="B98" s="43">
        <v>58000100</v>
      </c>
      <c r="C98" s="43" t="s">
        <v>519</v>
      </c>
      <c r="D98" s="43" t="s">
        <v>422</v>
      </c>
      <c r="E98" s="43" t="s">
        <v>423</v>
      </c>
      <c r="F98" s="43">
        <v>4902102080</v>
      </c>
      <c r="G98" s="46">
        <v>44893</v>
      </c>
      <c r="H98" s="47" t="s">
        <v>478</v>
      </c>
      <c r="I98" s="47">
        <v>39</v>
      </c>
      <c r="J98" s="43">
        <v>201</v>
      </c>
      <c r="K98" s="43">
        <v>100</v>
      </c>
      <c r="L98" s="43">
        <v>9467.08</v>
      </c>
      <c r="M98" s="43" t="s">
        <v>393</v>
      </c>
    </row>
    <row r="99" spans="1:13" x14ac:dyDescent="0.25">
      <c r="A99" s="43">
        <v>1006</v>
      </c>
      <c r="B99" s="43">
        <v>58000100</v>
      </c>
      <c r="C99" s="43" t="s">
        <v>205</v>
      </c>
      <c r="D99" s="43" t="s">
        <v>904</v>
      </c>
      <c r="E99" s="43" t="s">
        <v>905</v>
      </c>
      <c r="F99" s="43">
        <v>4902460651</v>
      </c>
      <c r="G99" s="46">
        <v>45288</v>
      </c>
      <c r="H99" s="47" t="s">
        <v>889</v>
      </c>
      <c r="I99" s="47">
        <v>60</v>
      </c>
      <c r="J99" s="43">
        <v>201</v>
      </c>
      <c r="K99" s="43">
        <v>2</v>
      </c>
      <c r="L99" s="43">
        <v>9463.2999999999993</v>
      </c>
      <c r="M99" s="43" t="s">
        <v>399</v>
      </c>
    </row>
    <row r="100" spans="1:13" x14ac:dyDescent="0.25">
      <c r="A100" s="43">
        <v>1006</v>
      </c>
      <c r="B100" s="43">
        <v>58000100</v>
      </c>
      <c r="C100" s="43" t="s">
        <v>205</v>
      </c>
      <c r="D100" s="43" t="s">
        <v>904</v>
      </c>
      <c r="E100" s="43" t="s">
        <v>905</v>
      </c>
      <c r="F100" s="43">
        <v>4902460651</v>
      </c>
      <c r="G100" s="46">
        <v>45288</v>
      </c>
      <c r="H100" s="47" t="s">
        <v>889</v>
      </c>
      <c r="I100" s="47">
        <v>60</v>
      </c>
      <c r="J100" s="43">
        <v>201</v>
      </c>
      <c r="K100" s="43">
        <v>2</v>
      </c>
      <c r="L100" s="43">
        <v>9463.2900000000009</v>
      </c>
      <c r="M100" s="43" t="s">
        <v>399</v>
      </c>
    </row>
    <row r="101" spans="1:13" x14ac:dyDescent="0.25">
      <c r="A101" s="43">
        <v>1006</v>
      </c>
      <c r="B101" s="43">
        <v>58000100</v>
      </c>
      <c r="C101" s="43" t="s">
        <v>205</v>
      </c>
      <c r="D101" s="43" t="s">
        <v>675</v>
      </c>
      <c r="E101" s="43" t="s">
        <v>676</v>
      </c>
      <c r="F101" s="43">
        <v>4902205567</v>
      </c>
      <c r="G101" s="46">
        <v>45005</v>
      </c>
      <c r="H101" s="47" t="s">
        <v>478</v>
      </c>
      <c r="I101" s="47">
        <v>45</v>
      </c>
      <c r="J101" s="43">
        <v>201</v>
      </c>
      <c r="K101" s="43">
        <v>200</v>
      </c>
      <c r="L101" s="43">
        <v>9400</v>
      </c>
      <c r="M101" s="43" t="s">
        <v>396</v>
      </c>
    </row>
    <row r="102" spans="1:13" x14ac:dyDescent="0.25">
      <c r="A102" s="43">
        <v>1006</v>
      </c>
      <c r="B102" s="43">
        <v>58000100</v>
      </c>
      <c r="C102" s="43" t="s">
        <v>205</v>
      </c>
      <c r="D102" s="43" t="s">
        <v>906</v>
      </c>
      <c r="E102" s="43" t="s">
        <v>907</v>
      </c>
      <c r="F102" s="43">
        <v>4902460651</v>
      </c>
      <c r="G102" s="46">
        <v>45288</v>
      </c>
      <c r="H102" s="47" t="s">
        <v>889</v>
      </c>
      <c r="I102" s="47">
        <v>60</v>
      </c>
      <c r="J102" s="43">
        <v>201</v>
      </c>
      <c r="K102" s="43">
        <v>2</v>
      </c>
      <c r="L102" s="43">
        <v>9366.59</v>
      </c>
      <c r="M102" s="43" t="s">
        <v>399</v>
      </c>
    </row>
    <row r="103" spans="1:13" x14ac:dyDescent="0.25">
      <c r="A103" s="43">
        <v>1006</v>
      </c>
      <c r="B103" s="43">
        <v>58000100</v>
      </c>
      <c r="C103" s="43" t="s">
        <v>205</v>
      </c>
      <c r="D103" s="43" t="s">
        <v>912</v>
      </c>
      <c r="E103" s="43" t="s">
        <v>913</v>
      </c>
      <c r="F103" s="43">
        <v>4902460651</v>
      </c>
      <c r="G103" s="46">
        <v>45288</v>
      </c>
      <c r="H103" s="47" t="s">
        <v>889</v>
      </c>
      <c r="I103" s="47">
        <v>60</v>
      </c>
      <c r="J103" s="43">
        <v>201</v>
      </c>
      <c r="K103" s="43">
        <v>2</v>
      </c>
      <c r="L103" s="43">
        <v>9366.59</v>
      </c>
      <c r="M103" s="43" t="s">
        <v>399</v>
      </c>
    </row>
    <row r="104" spans="1:13" x14ac:dyDescent="0.25">
      <c r="A104" s="43">
        <v>1006</v>
      </c>
      <c r="B104" s="43">
        <v>58000100</v>
      </c>
      <c r="C104" s="43" t="s">
        <v>205</v>
      </c>
      <c r="D104" s="43" t="s">
        <v>914</v>
      </c>
      <c r="E104" s="43" t="s">
        <v>915</v>
      </c>
      <c r="F104" s="43">
        <v>4902460651</v>
      </c>
      <c r="G104" s="46">
        <v>45288</v>
      </c>
      <c r="H104" s="47" t="s">
        <v>889</v>
      </c>
      <c r="I104" s="47">
        <v>60</v>
      </c>
      <c r="J104" s="43">
        <v>201</v>
      </c>
      <c r="K104" s="43">
        <v>2</v>
      </c>
      <c r="L104" s="43">
        <v>9366.59</v>
      </c>
      <c r="M104" s="43" t="s">
        <v>399</v>
      </c>
    </row>
    <row r="105" spans="1:13" x14ac:dyDescent="0.25">
      <c r="A105" s="43">
        <v>1006</v>
      </c>
      <c r="B105" s="43">
        <v>58000100</v>
      </c>
      <c r="C105" s="43" t="s">
        <v>89</v>
      </c>
      <c r="D105" s="43" t="s">
        <v>422</v>
      </c>
      <c r="E105" s="43" t="s">
        <v>423</v>
      </c>
      <c r="F105" s="43">
        <v>4901878503</v>
      </c>
      <c r="G105" s="46">
        <v>44592</v>
      </c>
      <c r="H105" s="47" t="s">
        <v>413</v>
      </c>
      <c r="I105" s="47">
        <v>4</v>
      </c>
      <c r="J105" s="43">
        <v>201</v>
      </c>
      <c r="K105" s="43">
        <v>100</v>
      </c>
      <c r="L105" s="44">
        <v>9300</v>
      </c>
      <c r="M105" s="43" t="s">
        <v>390</v>
      </c>
    </row>
    <row r="106" spans="1:13" x14ac:dyDescent="0.25">
      <c r="A106" s="43">
        <v>1006</v>
      </c>
      <c r="B106" s="43">
        <v>58000100</v>
      </c>
      <c r="C106" s="43" t="s">
        <v>89</v>
      </c>
      <c r="D106" s="43" t="s">
        <v>434</v>
      </c>
      <c r="E106" s="43" t="s">
        <v>435</v>
      </c>
      <c r="F106" s="43">
        <v>4901878503</v>
      </c>
      <c r="G106" s="46">
        <v>44592</v>
      </c>
      <c r="H106" s="47" t="s">
        <v>413</v>
      </c>
      <c r="I106" s="47">
        <v>4</v>
      </c>
      <c r="J106" s="43">
        <v>201</v>
      </c>
      <c r="K106" s="43">
        <v>100</v>
      </c>
      <c r="L106" s="44">
        <v>9297.06</v>
      </c>
      <c r="M106" s="43" t="s">
        <v>390</v>
      </c>
    </row>
    <row r="107" spans="1:13" x14ac:dyDescent="0.25">
      <c r="A107" s="43">
        <v>1006</v>
      </c>
      <c r="B107" s="43">
        <v>58000100</v>
      </c>
      <c r="C107" s="43" t="s">
        <v>89</v>
      </c>
      <c r="D107" s="43" t="s">
        <v>418</v>
      </c>
      <c r="E107" s="43" t="s">
        <v>419</v>
      </c>
      <c r="F107" s="43">
        <v>4901878503</v>
      </c>
      <c r="G107" s="46">
        <v>44592</v>
      </c>
      <c r="H107" s="47" t="s">
        <v>413</v>
      </c>
      <c r="I107" s="47">
        <v>4</v>
      </c>
      <c r="J107" s="43">
        <v>201</v>
      </c>
      <c r="K107" s="43">
        <v>1</v>
      </c>
      <c r="L107" s="44">
        <v>9226.6</v>
      </c>
      <c r="M107" s="43" t="s">
        <v>390</v>
      </c>
    </row>
    <row r="108" spans="1:13" x14ac:dyDescent="0.25">
      <c r="A108" s="43">
        <v>1006</v>
      </c>
      <c r="B108" s="43">
        <v>58000100</v>
      </c>
      <c r="C108" s="43" t="s">
        <v>519</v>
      </c>
      <c r="D108" s="43" t="s">
        <v>526</v>
      </c>
      <c r="E108" s="43" t="s">
        <v>527</v>
      </c>
      <c r="F108" s="43">
        <v>4902102080</v>
      </c>
      <c r="G108" s="46">
        <v>44893</v>
      </c>
      <c r="H108" s="47" t="s">
        <v>478</v>
      </c>
      <c r="I108" s="47">
        <v>39</v>
      </c>
      <c r="J108" s="43">
        <v>201</v>
      </c>
      <c r="K108" s="43">
        <v>5</v>
      </c>
      <c r="L108" s="43">
        <v>9215</v>
      </c>
      <c r="M108" s="43" t="s">
        <v>393</v>
      </c>
    </row>
    <row r="109" spans="1:13" x14ac:dyDescent="0.25">
      <c r="A109" s="43">
        <v>1006</v>
      </c>
      <c r="B109" s="43">
        <v>58000100</v>
      </c>
      <c r="C109" s="43" t="s">
        <v>519</v>
      </c>
      <c r="D109" s="43" t="s">
        <v>418</v>
      </c>
      <c r="E109" s="43" t="s">
        <v>419</v>
      </c>
      <c r="F109" s="43">
        <v>4902102080</v>
      </c>
      <c r="G109" s="46">
        <v>44893</v>
      </c>
      <c r="H109" s="47" t="s">
        <v>478</v>
      </c>
      <c r="I109" s="47">
        <v>39</v>
      </c>
      <c r="J109" s="43">
        <v>201</v>
      </c>
      <c r="K109" s="43">
        <v>1</v>
      </c>
      <c r="L109" s="43">
        <v>9204.06</v>
      </c>
      <c r="M109" s="43" t="s">
        <v>393</v>
      </c>
    </row>
    <row r="110" spans="1:13" x14ac:dyDescent="0.25">
      <c r="A110" s="43">
        <v>1006</v>
      </c>
      <c r="B110" s="43">
        <v>58000100</v>
      </c>
      <c r="C110" s="43" t="s">
        <v>76</v>
      </c>
      <c r="D110" s="43" t="s">
        <v>438</v>
      </c>
      <c r="E110" s="43" t="s">
        <v>439</v>
      </c>
      <c r="F110" s="43">
        <v>4902032090</v>
      </c>
      <c r="G110" s="46">
        <v>44804</v>
      </c>
      <c r="H110" s="47" t="s">
        <v>478</v>
      </c>
      <c r="I110" s="47">
        <v>38</v>
      </c>
      <c r="J110" s="43">
        <v>201</v>
      </c>
      <c r="K110" s="43">
        <v>25</v>
      </c>
      <c r="L110" s="43">
        <v>9000</v>
      </c>
      <c r="M110" s="43" t="s">
        <v>392</v>
      </c>
    </row>
    <row r="111" spans="1:13" x14ac:dyDescent="0.25">
      <c r="A111" s="43">
        <v>1006</v>
      </c>
      <c r="B111" s="43">
        <v>58000100</v>
      </c>
      <c r="C111" s="43" t="s">
        <v>205</v>
      </c>
      <c r="D111" s="43" t="s">
        <v>414</v>
      </c>
      <c r="E111" s="43" t="s">
        <v>415</v>
      </c>
      <c r="F111" s="43">
        <v>4902205567</v>
      </c>
      <c r="G111" s="46">
        <v>45005</v>
      </c>
      <c r="H111" s="47" t="s">
        <v>478</v>
      </c>
      <c r="I111" s="47">
        <v>45</v>
      </c>
      <c r="J111" s="43">
        <v>201</v>
      </c>
      <c r="K111" s="43">
        <v>50</v>
      </c>
      <c r="L111" s="43">
        <v>9000</v>
      </c>
      <c r="M111" s="43" t="s">
        <v>396</v>
      </c>
    </row>
    <row r="112" spans="1:13" x14ac:dyDescent="0.25">
      <c r="A112" s="43">
        <v>1006</v>
      </c>
      <c r="B112" s="43">
        <v>58000100</v>
      </c>
      <c r="C112" s="43" t="s">
        <v>205</v>
      </c>
      <c r="D112" s="43" t="s">
        <v>928</v>
      </c>
      <c r="E112" s="43" t="s">
        <v>929</v>
      </c>
      <c r="F112" s="43">
        <v>4902460651</v>
      </c>
      <c r="G112" s="46">
        <v>45288</v>
      </c>
      <c r="H112" s="47" t="s">
        <v>889</v>
      </c>
      <c r="I112" s="47">
        <v>60</v>
      </c>
      <c r="J112" s="43">
        <v>201</v>
      </c>
      <c r="K112" s="43">
        <v>2</v>
      </c>
      <c r="L112" s="43">
        <v>8860</v>
      </c>
      <c r="M112" s="43" t="s">
        <v>399</v>
      </c>
    </row>
    <row r="113" spans="1:13" x14ac:dyDescent="0.25">
      <c r="A113" s="43">
        <v>1006</v>
      </c>
      <c r="B113" s="43">
        <v>58000100</v>
      </c>
      <c r="C113" s="43" t="s">
        <v>205</v>
      </c>
      <c r="D113" s="43" t="s">
        <v>916</v>
      </c>
      <c r="E113" s="43" t="s">
        <v>917</v>
      </c>
      <c r="F113" s="43">
        <v>4902460651</v>
      </c>
      <c r="G113" s="46">
        <v>45288</v>
      </c>
      <c r="H113" s="47" t="s">
        <v>889</v>
      </c>
      <c r="I113" s="47">
        <v>60</v>
      </c>
      <c r="J113" s="43">
        <v>201</v>
      </c>
      <c r="K113" s="43">
        <v>2</v>
      </c>
      <c r="L113" s="43">
        <v>8815.61</v>
      </c>
      <c r="M113" s="43" t="s">
        <v>399</v>
      </c>
    </row>
    <row r="114" spans="1:13" x14ac:dyDescent="0.25">
      <c r="A114" s="43">
        <v>1006</v>
      </c>
      <c r="B114" s="43">
        <v>58000100</v>
      </c>
      <c r="C114" s="43" t="s">
        <v>205</v>
      </c>
      <c r="D114" s="43" t="s">
        <v>918</v>
      </c>
      <c r="E114" s="43" t="s">
        <v>919</v>
      </c>
      <c r="F114" s="43">
        <v>4902460651</v>
      </c>
      <c r="G114" s="46">
        <v>45288</v>
      </c>
      <c r="H114" s="47" t="s">
        <v>889</v>
      </c>
      <c r="I114" s="47">
        <v>60</v>
      </c>
      <c r="J114" s="43">
        <v>201</v>
      </c>
      <c r="K114" s="43">
        <v>2</v>
      </c>
      <c r="L114" s="43">
        <v>8815.61</v>
      </c>
      <c r="M114" s="43" t="s">
        <v>399</v>
      </c>
    </row>
    <row r="115" spans="1:13" x14ac:dyDescent="0.25">
      <c r="A115" s="43">
        <v>1006</v>
      </c>
      <c r="B115" s="43">
        <v>58000100</v>
      </c>
      <c r="C115" s="43" t="s">
        <v>205</v>
      </c>
      <c r="D115" s="43" t="s">
        <v>920</v>
      </c>
      <c r="E115" s="43" t="s">
        <v>921</v>
      </c>
      <c r="F115" s="43">
        <v>4902460651</v>
      </c>
      <c r="G115" s="46">
        <v>45288</v>
      </c>
      <c r="H115" s="47" t="s">
        <v>889</v>
      </c>
      <c r="I115" s="47">
        <v>60</v>
      </c>
      <c r="J115" s="43">
        <v>201</v>
      </c>
      <c r="K115" s="43">
        <v>2</v>
      </c>
      <c r="L115" s="43">
        <v>8815.61</v>
      </c>
      <c r="M115" s="43" t="s">
        <v>399</v>
      </c>
    </row>
    <row r="116" spans="1:13" x14ac:dyDescent="0.25">
      <c r="A116" s="43">
        <v>1006</v>
      </c>
      <c r="B116" s="43">
        <v>58000100</v>
      </c>
      <c r="C116" s="43" t="s">
        <v>205</v>
      </c>
      <c r="D116" s="43" t="s">
        <v>922</v>
      </c>
      <c r="E116" s="43" t="s">
        <v>923</v>
      </c>
      <c r="F116" s="43">
        <v>4902460651</v>
      </c>
      <c r="G116" s="46">
        <v>45288</v>
      </c>
      <c r="H116" s="47" t="s">
        <v>889</v>
      </c>
      <c r="I116" s="47">
        <v>60</v>
      </c>
      <c r="J116" s="43">
        <v>201</v>
      </c>
      <c r="K116" s="43">
        <v>2</v>
      </c>
      <c r="L116" s="43">
        <v>8815.61</v>
      </c>
      <c r="M116" s="43" t="s">
        <v>399</v>
      </c>
    </row>
    <row r="117" spans="1:13" x14ac:dyDescent="0.25">
      <c r="A117" s="43">
        <v>1006</v>
      </c>
      <c r="B117" s="43">
        <v>58000100</v>
      </c>
      <c r="C117" s="43" t="s">
        <v>205</v>
      </c>
      <c r="D117" s="43" t="s">
        <v>924</v>
      </c>
      <c r="E117" s="43" t="s">
        <v>925</v>
      </c>
      <c r="F117" s="43">
        <v>4902460651</v>
      </c>
      <c r="G117" s="46">
        <v>45288</v>
      </c>
      <c r="H117" s="47" t="s">
        <v>889</v>
      </c>
      <c r="I117" s="47">
        <v>60</v>
      </c>
      <c r="J117" s="43">
        <v>201</v>
      </c>
      <c r="K117" s="43">
        <v>2</v>
      </c>
      <c r="L117" s="43">
        <v>8815.61</v>
      </c>
      <c r="M117" s="43" t="s">
        <v>399</v>
      </c>
    </row>
    <row r="118" spans="1:13" x14ac:dyDescent="0.25">
      <c r="A118" s="43">
        <v>1006</v>
      </c>
      <c r="B118" s="43">
        <v>58000100</v>
      </c>
      <c r="C118" s="43" t="s">
        <v>205</v>
      </c>
      <c r="D118" s="43" t="s">
        <v>926</v>
      </c>
      <c r="E118" s="43" t="s">
        <v>927</v>
      </c>
      <c r="F118" s="43">
        <v>4902460651</v>
      </c>
      <c r="G118" s="46">
        <v>45288</v>
      </c>
      <c r="H118" s="47" t="s">
        <v>889</v>
      </c>
      <c r="I118" s="47">
        <v>60</v>
      </c>
      <c r="J118" s="43">
        <v>201</v>
      </c>
      <c r="K118" s="43">
        <v>2</v>
      </c>
      <c r="L118" s="43">
        <v>8815.61</v>
      </c>
      <c r="M118" s="43" t="s">
        <v>399</v>
      </c>
    </row>
    <row r="119" spans="1:13" x14ac:dyDescent="0.25">
      <c r="A119" s="43">
        <v>1006</v>
      </c>
      <c r="B119" s="43">
        <v>58000100</v>
      </c>
      <c r="C119" s="43" t="s">
        <v>205</v>
      </c>
      <c r="D119" s="43" t="s">
        <v>817</v>
      </c>
      <c r="E119" s="43" t="s">
        <v>818</v>
      </c>
      <c r="F119" s="43">
        <v>4902205567</v>
      </c>
      <c r="G119" s="46">
        <v>45005</v>
      </c>
      <c r="H119" s="47" t="s">
        <v>478</v>
      </c>
      <c r="I119" s="47">
        <v>45</v>
      </c>
      <c r="J119" s="43">
        <v>201</v>
      </c>
      <c r="K119" s="43">
        <v>1</v>
      </c>
      <c r="L119" s="43">
        <v>8750</v>
      </c>
      <c r="M119" s="43" t="s">
        <v>396</v>
      </c>
    </row>
    <row r="120" spans="1:13" x14ac:dyDescent="0.25">
      <c r="A120" s="43">
        <v>1006</v>
      </c>
      <c r="B120" s="43">
        <v>58000100</v>
      </c>
      <c r="C120" s="43" t="s">
        <v>76</v>
      </c>
      <c r="D120" s="43" t="s">
        <v>857</v>
      </c>
      <c r="E120" s="43" t="s">
        <v>858</v>
      </c>
      <c r="F120" s="43">
        <v>4902216589</v>
      </c>
      <c r="G120" s="46">
        <v>45014</v>
      </c>
      <c r="H120" s="47" t="s">
        <v>478</v>
      </c>
      <c r="I120" s="47">
        <v>59</v>
      </c>
      <c r="J120" s="43">
        <v>201</v>
      </c>
      <c r="K120" s="43">
        <v>14</v>
      </c>
      <c r="L120" s="43">
        <v>8727.09</v>
      </c>
      <c r="M120" s="43" t="s">
        <v>398</v>
      </c>
    </row>
    <row r="121" spans="1:13" x14ac:dyDescent="0.25">
      <c r="A121" s="43">
        <v>1006</v>
      </c>
      <c r="B121" s="43">
        <v>58000100</v>
      </c>
      <c r="C121" s="43" t="s">
        <v>205</v>
      </c>
      <c r="D121" s="43" t="s">
        <v>767</v>
      </c>
      <c r="E121" s="43" t="s">
        <v>768</v>
      </c>
      <c r="F121" s="43">
        <v>4902205570</v>
      </c>
      <c r="G121" s="46">
        <v>45005</v>
      </c>
      <c r="H121" s="47" t="s">
        <v>478</v>
      </c>
      <c r="I121" s="47">
        <v>43</v>
      </c>
      <c r="J121" s="43">
        <v>201</v>
      </c>
      <c r="K121" s="43">
        <v>26</v>
      </c>
      <c r="L121" s="43">
        <v>8580</v>
      </c>
      <c r="M121" s="43" t="s">
        <v>394</v>
      </c>
    </row>
    <row r="122" spans="1:13" x14ac:dyDescent="0.25">
      <c r="A122" s="43">
        <v>1006</v>
      </c>
      <c r="B122" s="43">
        <v>58000100</v>
      </c>
      <c r="C122" s="43" t="s">
        <v>519</v>
      </c>
      <c r="D122" s="43" t="s">
        <v>573</v>
      </c>
      <c r="E122" s="43" t="s">
        <v>574</v>
      </c>
      <c r="F122" s="43">
        <v>4902102080</v>
      </c>
      <c r="G122" s="46">
        <v>44893</v>
      </c>
      <c r="H122" s="47" t="s">
        <v>478</v>
      </c>
      <c r="I122" s="47">
        <v>39</v>
      </c>
      <c r="J122" s="43">
        <v>201</v>
      </c>
      <c r="K122" s="43">
        <v>100</v>
      </c>
      <c r="L122" s="43">
        <v>8400</v>
      </c>
      <c r="M122" s="43" t="s">
        <v>393</v>
      </c>
    </row>
    <row r="123" spans="1:13" x14ac:dyDescent="0.25">
      <c r="A123" s="43">
        <v>1006</v>
      </c>
      <c r="B123" s="43">
        <v>58000100</v>
      </c>
      <c r="C123" s="43" t="s">
        <v>205</v>
      </c>
      <c r="D123" s="43" t="s">
        <v>637</v>
      </c>
      <c r="E123" s="43" t="s">
        <v>638</v>
      </c>
      <c r="F123" s="43">
        <v>4902205567</v>
      </c>
      <c r="G123" s="46">
        <v>45005</v>
      </c>
      <c r="H123" s="47" t="s">
        <v>478</v>
      </c>
      <c r="I123" s="47">
        <v>45</v>
      </c>
      <c r="J123" s="43">
        <v>201</v>
      </c>
      <c r="K123" s="43">
        <v>10</v>
      </c>
      <c r="L123" s="43">
        <v>8250</v>
      </c>
      <c r="M123" s="43" t="s">
        <v>396</v>
      </c>
    </row>
    <row r="124" spans="1:13" x14ac:dyDescent="0.25">
      <c r="A124" s="43">
        <v>1006</v>
      </c>
      <c r="B124" s="43">
        <v>58000100</v>
      </c>
      <c r="C124" s="43" t="s">
        <v>205</v>
      </c>
      <c r="D124" s="43" t="s">
        <v>841</v>
      </c>
      <c r="E124" s="43" t="s">
        <v>842</v>
      </c>
      <c r="F124" s="43">
        <v>4902205572</v>
      </c>
      <c r="G124" s="46">
        <v>45005</v>
      </c>
      <c r="H124" s="47" t="s">
        <v>478</v>
      </c>
      <c r="I124" s="47">
        <v>44</v>
      </c>
      <c r="J124" s="43">
        <v>201</v>
      </c>
      <c r="K124" s="43">
        <v>50</v>
      </c>
      <c r="L124" s="43">
        <v>8250</v>
      </c>
      <c r="M124" s="43" t="s">
        <v>395</v>
      </c>
    </row>
    <row r="125" spans="1:13" x14ac:dyDescent="0.25">
      <c r="A125" s="43">
        <v>1006</v>
      </c>
      <c r="B125" s="43">
        <v>58000100</v>
      </c>
      <c r="C125" s="43" t="s">
        <v>205</v>
      </c>
      <c r="D125" s="43" t="s">
        <v>843</v>
      </c>
      <c r="E125" s="43" t="s">
        <v>844</v>
      </c>
      <c r="F125" s="43">
        <v>4902205572</v>
      </c>
      <c r="G125" s="46">
        <v>45005</v>
      </c>
      <c r="H125" s="47" t="s">
        <v>478</v>
      </c>
      <c r="I125" s="47">
        <v>44</v>
      </c>
      <c r="J125" s="43">
        <v>201</v>
      </c>
      <c r="K125" s="43">
        <v>50</v>
      </c>
      <c r="L125" s="43">
        <v>8250</v>
      </c>
      <c r="M125" s="43" t="s">
        <v>395</v>
      </c>
    </row>
    <row r="126" spans="1:13" x14ac:dyDescent="0.25">
      <c r="A126" s="43">
        <v>1006</v>
      </c>
      <c r="B126" s="43">
        <v>58000100</v>
      </c>
      <c r="C126" s="43" t="s">
        <v>205</v>
      </c>
      <c r="D126" s="43" t="s">
        <v>487</v>
      </c>
      <c r="E126" s="43" t="s">
        <v>488</v>
      </c>
      <c r="F126" s="43">
        <v>4902205567</v>
      </c>
      <c r="G126" s="46">
        <v>45005</v>
      </c>
      <c r="H126" s="47" t="s">
        <v>478</v>
      </c>
      <c r="I126" s="47">
        <v>45</v>
      </c>
      <c r="J126" s="43">
        <v>201</v>
      </c>
      <c r="K126" s="43">
        <v>42</v>
      </c>
      <c r="L126" s="43">
        <v>8157.29</v>
      </c>
      <c r="M126" s="43" t="s">
        <v>396</v>
      </c>
    </row>
    <row r="127" spans="1:13" x14ac:dyDescent="0.25">
      <c r="A127" s="43">
        <v>1006</v>
      </c>
      <c r="B127" s="43">
        <v>58000100</v>
      </c>
      <c r="C127" s="43" t="s">
        <v>519</v>
      </c>
      <c r="D127" s="43" t="s">
        <v>611</v>
      </c>
      <c r="E127" s="43" t="s">
        <v>612</v>
      </c>
      <c r="F127" s="43">
        <v>4902102080</v>
      </c>
      <c r="G127" s="46">
        <v>44893</v>
      </c>
      <c r="H127" s="47" t="s">
        <v>478</v>
      </c>
      <c r="I127" s="47">
        <v>39</v>
      </c>
      <c r="J127" s="43">
        <v>201</v>
      </c>
      <c r="K127" s="43">
        <v>2</v>
      </c>
      <c r="L127" s="43">
        <v>7700</v>
      </c>
      <c r="M127" s="43" t="s">
        <v>393</v>
      </c>
    </row>
    <row r="128" spans="1:13" x14ac:dyDescent="0.25">
      <c r="A128" s="43">
        <v>1006</v>
      </c>
      <c r="B128" s="43">
        <v>58000100</v>
      </c>
      <c r="C128" s="43" t="s">
        <v>205</v>
      </c>
      <c r="D128" s="43" t="s">
        <v>661</v>
      </c>
      <c r="E128" s="43" t="s">
        <v>662</v>
      </c>
      <c r="F128" s="43">
        <v>4902205567</v>
      </c>
      <c r="G128" s="46">
        <v>45005</v>
      </c>
      <c r="H128" s="47" t="s">
        <v>478</v>
      </c>
      <c r="I128" s="47">
        <v>45</v>
      </c>
      <c r="J128" s="43">
        <v>201</v>
      </c>
      <c r="K128" s="43">
        <v>1</v>
      </c>
      <c r="L128" s="43">
        <v>7646.6</v>
      </c>
      <c r="M128" s="43" t="s">
        <v>396</v>
      </c>
    </row>
    <row r="129" spans="1:13" x14ac:dyDescent="0.25">
      <c r="A129" s="43">
        <v>1006</v>
      </c>
      <c r="B129" s="43">
        <v>58000100</v>
      </c>
      <c r="C129" s="43" t="s">
        <v>205</v>
      </c>
      <c r="D129" s="43" t="s">
        <v>896</v>
      </c>
      <c r="E129" s="43" t="s">
        <v>897</v>
      </c>
      <c r="F129" s="43">
        <v>4902460651</v>
      </c>
      <c r="G129" s="46">
        <v>45288</v>
      </c>
      <c r="H129" s="47" t="s">
        <v>889</v>
      </c>
      <c r="I129" s="47">
        <v>60</v>
      </c>
      <c r="J129" s="43">
        <v>201</v>
      </c>
      <c r="K129" s="43">
        <v>10</v>
      </c>
      <c r="L129" s="43">
        <v>7625.88</v>
      </c>
      <c r="M129" s="43" t="s">
        <v>399</v>
      </c>
    </row>
    <row r="130" spans="1:13" x14ac:dyDescent="0.25">
      <c r="A130" s="43">
        <v>1006</v>
      </c>
      <c r="B130" s="43">
        <v>58000100</v>
      </c>
      <c r="C130" s="43" t="s">
        <v>205</v>
      </c>
      <c r="D130" s="43" t="s">
        <v>900</v>
      </c>
      <c r="E130" s="43" t="s">
        <v>901</v>
      </c>
      <c r="F130" s="43">
        <v>4902460651</v>
      </c>
      <c r="G130" s="46">
        <v>45288</v>
      </c>
      <c r="H130" s="47" t="s">
        <v>889</v>
      </c>
      <c r="I130" s="47">
        <v>60</v>
      </c>
      <c r="J130" s="43">
        <v>201</v>
      </c>
      <c r="K130" s="43">
        <v>10</v>
      </c>
      <c r="L130" s="43">
        <v>7625.88</v>
      </c>
      <c r="M130" s="43" t="s">
        <v>399</v>
      </c>
    </row>
    <row r="131" spans="1:13" x14ac:dyDescent="0.25">
      <c r="A131" s="43">
        <v>1006</v>
      </c>
      <c r="B131" s="43">
        <v>58000100</v>
      </c>
      <c r="C131" s="43" t="s">
        <v>205</v>
      </c>
      <c r="D131" s="43" t="s">
        <v>671</v>
      </c>
      <c r="E131" s="43" t="s">
        <v>672</v>
      </c>
      <c r="F131" s="43">
        <v>4902205567</v>
      </c>
      <c r="G131" s="46">
        <v>45005</v>
      </c>
      <c r="H131" s="47" t="s">
        <v>478</v>
      </c>
      <c r="I131" s="47">
        <v>45</v>
      </c>
      <c r="J131" s="43">
        <v>201</v>
      </c>
      <c r="K131" s="43">
        <v>2</v>
      </c>
      <c r="L131" s="43">
        <v>7617.77</v>
      </c>
      <c r="M131" s="43" t="s">
        <v>396</v>
      </c>
    </row>
    <row r="132" spans="1:13" x14ac:dyDescent="0.25">
      <c r="A132" s="43">
        <v>1006</v>
      </c>
      <c r="B132" s="43">
        <v>58000100</v>
      </c>
      <c r="C132" s="43" t="s">
        <v>76</v>
      </c>
      <c r="D132" s="43" t="s">
        <v>879</v>
      </c>
      <c r="E132" s="43" t="s">
        <v>880</v>
      </c>
      <c r="F132" s="43">
        <v>4902216589</v>
      </c>
      <c r="G132" s="46">
        <v>45014</v>
      </c>
      <c r="H132" s="47" t="s">
        <v>478</v>
      </c>
      <c r="I132" s="47">
        <v>59</v>
      </c>
      <c r="J132" s="43">
        <v>201</v>
      </c>
      <c r="K132" s="43">
        <v>4</v>
      </c>
      <c r="L132" s="43">
        <v>7533.11</v>
      </c>
      <c r="M132" s="43" t="s">
        <v>398</v>
      </c>
    </row>
    <row r="133" spans="1:13" x14ac:dyDescent="0.25">
      <c r="A133" s="43">
        <v>1006</v>
      </c>
      <c r="B133" s="43">
        <v>58000100</v>
      </c>
      <c r="C133" s="43" t="s">
        <v>205</v>
      </c>
      <c r="D133" s="43" t="s">
        <v>799</v>
      </c>
      <c r="E133" s="43" t="s">
        <v>800</v>
      </c>
      <c r="F133" s="43">
        <v>4902205567</v>
      </c>
      <c r="G133" s="46">
        <v>45005</v>
      </c>
      <c r="H133" s="47" t="s">
        <v>478</v>
      </c>
      <c r="I133" s="47">
        <v>45</v>
      </c>
      <c r="J133" s="43">
        <v>201</v>
      </c>
      <c r="K133" s="43">
        <v>2</v>
      </c>
      <c r="L133" s="43">
        <v>7248.85</v>
      </c>
      <c r="M133" s="43" t="s">
        <v>396</v>
      </c>
    </row>
    <row r="134" spans="1:13" x14ac:dyDescent="0.25">
      <c r="A134" s="43">
        <v>1006</v>
      </c>
      <c r="B134" s="43">
        <v>58000100</v>
      </c>
      <c r="C134" s="43" t="s">
        <v>205</v>
      </c>
      <c r="D134" s="43" t="s">
        <v>799</v>
      </c>
      <c r="E134" s="43" t="s">
        <v>800</v>
      </c>
      <c r="F134" s="43">
        <v>4902205567</v>
      </c>
      <c r="G134" s="46">
        <v>45005</v>
      </c>
      <c r="H134" s="47" t="s">
        <v>478</v>
      </c>
      <c r="I134" s="47">
        <v>45</v>
      </c>
      <c r="J134" s="43">
        <v>201</v>
      </c>
      <c r="K134" s="43">
        <v>2</v>
      </c>
      <c r="L134" s="43">
        <v>7248.84</v>
      </c>
      <c r="M134" s="43" t="s">
        <v>396</v>
      </c>
    </row>
    <row r="135" spans="1:13" x14ac:dyDescent="0.25">
      <c r="A135" s="43">
        <v>1006</v>
      </c>
      <c r="B135" s="43">
        <v>58000100</v>
      </c>
      <c r="C135" s="43" t="s">
        <v>205</v>
      </c>
      <c r="D135" s="43" t="s">
        <v>659</v>
      </c>
      <c r="E135" s="43" t="s">
        <v>660</v>
      </c>
      <c r="F135" s="43">
        <v>4902205572</v>
      </c>
      <c r="G135" s="46">
        <v>45005</v>
      </c>
      <c r="H135" s="47" t="s">
        <v>478</v>
      </c>
      <c r="I135" s="47">
        <v>44</v>
      </c>
      <c r="J135" s="43">
        <v>201</v>
      </c>
      <c r="K135" s="43">
        <v>20</v>
      </c>
      <c r="L135" s="43">
        <v>7000</v>
      </c>
      <c r="M135" s="43" t="s">
        <v>395</v>
      </c>
    </row>
    <row r="136" spans="1:13" x14ac:dyDescent="0.25">
      <c r="A136" s="43">
        <v>1006</v>
      </c>
      <c r="B136" s="43">
        <v>58000100</v>
      </c>
      <c r="C136" s="43" t="s">
        <v>205</v>
      </c>
      <c r="D136" s="43" t="s">
        <v>829</v>
      </c>
      <c r="E136" s="43" t="s">
        <v>830</v>
      </c>
      <c r="F136" s="43">
        <v>4902205567</v>
      </c>
      <c r="G136" s="46">
        <v>45005</v>
      </c>
      <c r="H136" s="47" t="s">
        <v>478</v>
      </c>
      <c r="I136" s="47">
        <v>45</v>
      </c>
      <c r="J136" s="43">
        <v>201</v>
      </c>
      <c r="K136" s="43">
        <v>4</v>
      </c>
      <c r="L136" s="43">
        <v>7000</v>
      </c>
      <c r="M136" s="43" t="s">
        <v>396</v>
      </c>
    </row>
    <row r="137" spans="1:13" x14ac:dyDescent="0.25">
      <c r="A137" s="43">
        <v>1006</v>
      </c>
      <c r="B137" s="43">
        <v>58000100</v>
      </c>
      <c r="C137" s="43" t="s">
        <v>205</v>
      </c>
      <c r="D137" s="43" t="s">
        <v>487</v>
      </c>
      <c r="E137" s="43" t="s">
        <v>488</v>
      </c>
      <c r="F137" s="43">
        <v>4902205567</v>
      </c>
      <c r="G137" s="46">
        <v>45005</v>
      </c>
      <c r="H137" s="47" t="s">
        <v>478</v>
      </c>
      <c r="I137" s="47">
        <v>45</v>
      </c>
      <c r="J137" s="43">
        <v>201</v>
      </c>
      <c r="K137" s="43">
        <v>36</v>
      </c>
      <c r="L137" s="43">
        <v>6991.96</v>
      </c>
      <c r="M137" s="43" t="s">
        <v>396</v>
      </c>
    </row>
    <row r="138" spans="1:13" x14ac:dyDescent="0.25">
      <c r="A138" s="43">
        <v>1006</v>
      </c>
      <c r="B138" s="43">
        <v>58000100</v>
      </c>
      <c r="C138" s="43" t="s">
        <v>205</v>
      </c>
      <c r="D138" s="43" t="s">
        <v>727</v>
      </c>
      <c r="E138" s="43" t="s">
        <v>728</v>
      </c>
      <c r="F138" s="43">
        <v>4902205570</v>
      </c>
      <c r="G138" s="46">
        <v>45005</v>
      </c>
      <c r="H138" s="47" t="s">
        <v>478</v>
      </c>
      <c r="I138" s="47">
        <v>43</v>
      </c>
      <c r="J138" s="43">
        <v>201</v>
      </c>
      <c r="K138" s="43">
        <v>100</v>
      </c>
      <c r="L138" s="43">
        <v>6943.4</v>
      </c>
      <c r="M138" s="43" t="s">
        <v>394</v>
      </c>
    </row>
    <row r="139" spans="1:13" x14ac:dyDescent="0.25">
      <c r="A139" s="43">
        <v>1006</v>
      </c>
      <c r="B139" s="43">
        <v>58000100</v>
      </c>
      <c r="C139" s="43" t="s">
        <v>205</v>
      </c>
      <c r="D139" s="43" t="s">
        <v>438</v>
      </c>
      <c r="E139" s="43" t="s">
        <v>439</v>
      </c>
      <c r="F139" s="43">
        <v>4902205567</v>
      </c>
      <c r="G139" s="46">
        <v>45005</v>
      </c>
      <c r="H139" s="47" t="s">
        <v>478</v>
      </c>
      <c r="I139" s="47">
        <v>45</v>
      </c>
      <c r="J139" s="43">
        <v>201</v>
      </c>
      <c r="K139" s="43">
        <v>20</v>
      </c>
      <c r="L139" s="43">
        <v>6752.31</v>
      </c>
      <c r="M139" s="43" t="s">
        <v>396</v>
      </c>
    </row>
    <row r="140" spans="1:13" x14ac:dyDescent="0.25">
      <c r="A140" s="43">
        <v>1006</v>
      </c>
      <c r="B140" s="43">
        <v>58000100</v>
      </c>
      <c r="C140" s="43" t="s">
        <v>519</v>
      </c>
      <c r="D140" s="43" t="s">
        <v>522</v>
      </c>
      <c r="E140" s="43" t="s">
        <v>523</v>
      </c>
      <c r="F140" s="43">
        <v>4902102080</v>
      </c>
      <c r="G140" s="46">
        <v>44893</v>
      </c>
      <c r="H140" s="47" t="s">
        <v>478</v>
      </c>
      <c r="I140" s="47">
        <v>39</v>
      </c>
      <c r="J140" s="43">
        <v>201</v>
      </c>
      <c r="K140" s="43">
        <v>8</v>
      </c>
      <c r="L140" s="43">
        <v>6600</v>
      </c>
      <c r="M140" s="43" t="s">
        <v>393</v>
      </c>
    </row>
    <row r="141" spans="1:13" x14ac:dyDescent="0.25">
      <c r="A141" s="43">
        <v>1006</v>
      </c>
      <c r="B141" s="43">
        <v>58000100</v>
      </c>
      <c r="C141" s="43" t="s">
        <v>205</v>
      </c>
      <c r="D141" s="43" t="s">
        <v>821</v>
      </c>
      <c r="E141" s="43" t="s">
        <v>822</v>
      </c>
      <c r="F141" s="43">
        <v>4902205567</v>
      </c>
      <c r="G141" s="46">
        <v>45005</v>
      </c>
      <c r="H141" s="47" t="s">
        <v>478</v>
      </c>
      <c r="I141" s="47">
        <v>45</v>
      </c>
      <c r="J141" s="43">
        <v>201</v>
      </c>
      <c r="K141" s="43">
        <v>1</v>
      </c>
      <c r="L141" s="43">
        <v>6500</v>
      </c>
      <c r="M141" s="43" t="s">
        <v>396</v>
      </c>
    </row>
    <row r="142" spans="1:13" x14ac:dyDescent="0.25">
      <c r="A142" s="43">
        <v>1006</v>
      </c>
      <c r="B142" s="43">
        <v>58000100</v>
      </c>
      <c r="C142" s="43" t="s">
        <v>76</v>
      </c>
      <c r="D142" s="43" t="s">
        <v>821</v>
      </c>
      <c r="E142" s="43" t="s">
        <v>822</v>
      </c>
      <c r="F142" s="43">
        <v>4902216589</v>
      </c>
      <c r="G142" s="46">
        <v>45014</v>
      </c>
      <c r="H142" s="47" t="s">
        <v>478</v>
      </c>
      <c r="I142" s="47">
        <v>59</v>
      </c>
      <c r="J142" s="43">
        <v>201</v>
      </c>
      <c r="K142" s="43">
        <v>1</v>
      </c>
      <c r="L142" s="43">
        <v>6500</v>
      </c>
      <c r="M142" s="43" t="s">
        <v>398</v>
      </c>
    </row>
    <row r="143" spans="1:13" x14ac:dyDescent="0.25">
      <c r="A143" s="43">
        <v>1006</v>
      </c>
      <c r="B143" s="43">
        <v>58000100</v>
      </c>
      <c r="C143" s="43" t="s">
        <v>205</v>
      </c>
      <c r="D143" s="43" t="s">
        <v>416</v>
      </c>
      <c r="E143" s="43" t="s">
        <v>417</v>
      </c>
      <c r="F143" s="43">
        <v>4902205567</v>
      </c>
      <c r="G143" s="46">
        <v>45005</v>
      </c>
      <c r="H143" s="47" t="s">
        <v>478</v>
      </c>
      <c r="I143" s="47">
        <v>45</v>
      </c>
      <c r="J143" s="43">
        <v>201</v>
      </c>
      <c r="K143" s="43">
        <v>1</v>
      </c>
      <c r="L143" s="43">
        <v>6479.99</v>
      </c>
      <c r="M143" s="43" t="s">
        <v>396</v>
      </c>
    </row>
    <row r="144" spans="1:13" x14ac:dyDescent="0.25">
      <c r="A144" s="43">
        <v>1006</v>
      </c>
      <c r="B144" s="43">
        <v>58000100</v>
      </c>
      <c r="C144" s="43" t="s">
        <v>89</v>
      </c>
      <c r="D144" s="43" t="s">
        <v>416</v>
      </c>
      <c r="E144" s="43" t="s">
        <v>417</v>
      </c>
      <c r="F144" s="43">
        <v>4901878503</v>
      </c>
      <c r="G144" s="46">
        <v>44592</v>
      </c>
      <c r="H144" s="47" t="s">
        <v>413</v>
      </c>
      <c r="I144" s="47">
        <v>4</v>
      </c>
      <c r="J144" s="43">
        <v>201</v>
      </c>
      <c r="K144" s="43">
        <v>1</v>
      </c>
      <c r="L144" s="44">
        <v>5996.4</v>
      </c>
      <c r="M144" s="43" t="s">
        <v>390</v>
      </c>
    </row>
    <row r="145" spans="1:13" x14ac:dyDescent="0.25">
      <c r="A145" s="43">
        <v>1006</v>
      </c>
      <c r="B145" s="43">
        <v>58000100</v>
      </c>
      <c r="C145" s="43" t="s">
        <v>205</v>
      </c>
      <c r="D145" s="43" t="s">
        <v>673</v>
      </c>
      <c r="E145" s="43" t="s">
        <v>674</v>
      </c>
      <c r="F145" s="43">
        <v>4902205567</v>
      </c>
      <c r="G145" s="46">
        <v>45005</v>
      </c>
      <c r="H145" s="47" t="s">
        <v>478</v>
      </c>
      <c r="I145" s="47">
        <v>45</v>
      </c>
      <c r="J145" s="43">
        <v>201</v>
      </c>
      <c r="K145" s="43">
        <v>70</v>
      </c>
      <c r="L145" s="43">
        <v>5950</v>
      </c>
      <c r="M145" s="43" t="s">
        <v>396</v>
      </c>
    </row>
    <row r="146" spans="1:13" x14ac:dyDescent="0.25">
      <c r="A146" s="43">
        <v>1006</v>
      </c>
      <c r="B146" s="43">
        <v>58000100</v>
      </c>
      <c r="C146" s="43" t="s">
        <v>205</v>
      </c>
      <c r="D146" s="43" t="s">
        <v>569</v>
      </c>
      <c r="E146" s="43" t="s">
        <v>570</v>
      </c>
      <c r="F146" s="43">
        <v>4902205567</v>
      </c>
      <c r="G146" s="46">
        <v>45005</v>
      </c>
      <c r="H146" s="47" t="s">
        <v>478</v>
      </c>
      <c r="I146" s="47">
        <v>45</v>
      </c>
      <c r="J146" s="43">
        <v>201</v>
      </c>
      <c r="K146" s="43">
        <v>4</v>
      </c>
      <c r="L146" s="43">
        <v>5939.37</v>
      </c>
      <c r="M146" s="43" t="s">
        <v>396</v>
      </c>
    </row>
    <row r="147" spans="1:13" x14ac:dyDescent="0.25">
      <c r="A147" s="43">
        <v>1006</v>
      </c>
      <c r="B147" s="43">
        <v>58000100</v>
      </c>
      <c r="C147" s="43" t="s">
        <v>89</v>
      </c>
      <c r="D147" s="43" t="s">
        <v>452</v>
      </c>
      <c r="E147" s="43" t="s">
        <v>453</v>
      </c>
      <c r="F147" s="43">
        <v>4901878503</v>
      </c>
      <c r="G147" s="46">
        <v>44592</v>
      </c>
      <c r="H147" s="47" t="s">
        <v>413</v>
      </c>
      <c r="I147" s="47">
        <v>4</v>
      </c>
      <c r="J147" s="43">
        <v>201</v>
      </c>
      <c r="K147" s="43">
        <v>36</v>
      </c>
      <c r="L147" s="44">
        <v>5760</v>
      </c>
      <c r="M147" s="43" t="s">
        <v>390</v>
      </c>
    </row>
    <row r="148" spans="1:13" x14ac:dyDescent="0.25">
      <c r="A148" s="43">
        <v>1006</v>
      </c>
      <c r="B148" s="43">
        <v>58000100</v>
      </c>
      <c r="C148" s="43" t="s">
        <v>205</v>
      </c>
      <c r="D148" s="43" t="s">
        <v>541</v>
      </c>
      <c r="E148" s="43" t="s">
        <v>542</v>
      </c>
      <c r="F148" s="43">
        <v>4902205567</v>
      </c>
      <c r="G148" s="46">
        <v>45005</v>
      </c>
      <c r="H148" s="47" t="s">
        <v>478</v>
      </c>
      <c r="I148" s="47">
        <v>45</v>
      </c>
      <c r="J148" s="43">
        <v>201</v>
      </c>
      <c r="K148" s="43">
        <v>4</v>
      </c>
      <c r="L148" s="43">
        <v>5751.37</v>
      </c>
      <c r="M148" s="43" t="s">
        <v>396</v>
      </c>
    </row>
    <row r="149" spans="1:13" x14ac:dyDescent="0.25">
      <c r="A149" s="43">
        <v>1006</v>
      </c>
      <c r="B149" s="43">
        <v>58000100</v>
      </c>
      <c r="C149" s="43" t="s">
        <v>89</v>
      </c>
      <c r="D149" s="43" t="s">
        <v>428</v>
      </c>
      <c r="E149" s="43" t="s">
        <v>429</v>
      </c>
      <c r="F149" s="43">
        <v>4901878503</v>
      </c>
      <c r="G149" s="46">
        <v>44592</v>
      </c>
      <c r="H149" s="47" t="s">
        <v>413</v>
      </c>
      <c r="I149" s="47">
        <v>4</v>
      </c>
      <c r="J149" s="43">
        <v>201</v>
      </c>
      <c r="K149" s="43">
        <v>50</v>
      </c>
      <c r="L149" s="44">
        <v>5540</v>
      </c>
      <c r="M149" s="43" t="s">
        <v>390</v>
      </c>
    </row>
    <row r="150" spans="1:13" x14ac:dyDescent="0.25">
      <c r="A150" s="43">
        <v>1006</v>
      </c>
      <c r="B150" s="43">
        <v>58000100</v>
      </c>
      <c r="C150" s="43" t="s">
        <v>205</v>
      </c>
      <c r="D150" s="43" t="s">
        <v>573</v>
      </c>
      <c r="E150" s="43" t="s">
        <v>574</v>
      </c>
      <c r="F150" s="43">
        <v>4902205567</v>
      </c>
      <c r="G150" s="46">
        <v>45005</v>
      </c>
      <c r="H150" s="47" t="s">
        <v>478</v>
      </c>
      <c r="I150" s="47">
        <v>45</v>
      </c>
      <c r="J150" s="43">
        <v>201</v>
      </c>
      <c r="K150" s="43">
        <v>65</v>
      </c>
      <c r="L150" s="43">
        <v>5460</v>
      </c>
      <c r="M150" s="43" t="s">
        <v>396</v>
      </c>
    </row>
    <row r="151" spans="1:13" x14ac:dyDescent="0.25">
      <c r="A151" s="43">
        <v>1006</v>
      </c>
      <c r="B151" s="43">
        <v>58000100</v>
      </c>
      <c r="C151" s="43" t="s">
        <v>205</v>
      </c>
      <c r="D151" s="43" t="s">
        <v>894</v>
      </c>
      <c r="E151" s="43" t="s">
        <v>895</v>
      </c>
      <c r="F151" s="43">
        <v>4902460651</v>
      </c>
      <c r="G151" s="46">
        <v>45288</v>
      </c>
      <c r="H151" s="47" t="s">
        <v>889</v>
      </c>
      <c r="I151" s="47">
        <v>60</v>
      </c>
      <c r="J151" s="43">
        <v>201</v>
      </c>
      <c r="K151" s="43">
        <v>10</v>
      </c>
      <c r="L151" s="43">
        <v>5447.06</v>
      </c>
      <c r="M151" s="43" t="s">
        <v>399</v>
      </c>
    </row>
    <row r="152" spans="1:13" x14ac:dyDescent="0.25">
      <c r="A152" s="43">
        <v>1006</v>
      </c>
      <c r="B152" s="43">
        <v>58000100</v>
      </c>
      <c r="C152" s="43" t="s">
        <v>205</v>
      </c>
      <c r="D152" s="43" t="s">
        <v>831</v>
      </c>
      <c r="E152" s="43" t="s">
        <v>832</v>
      </c>
      <c r="F152" s="43">
        <v>4902205567</v>
      </c>
      <c r="G152" s="46">
        <v>45005</v>
      </c>
      <c r="H152" s="47" t="s">
        <v>478</v>
      </c>
      <c r="I152" s="47">
        <v>45</v>
      </c>
      <c r="J152" s="43">
        <v>201</v>
      </c>
      <c r="K152" s="43">
        <v>4</v>
      </c>
      <c r="L152" s="43">
        <v>5400</v>
      </c>
      <c r="M152" s="43" t="s">
        <v>396</v>
      </c>
    </row>
    <row r="153" spans="1:13" x14ac:dyDescent="0.25">
      <c r="A153" s="43">
        <v>1006</v>
      </c>
      <c r="B153" s="43">
        <v>58000100</v>
      </c>
      <c r="C153" s="43" t="s">
        <v>519</v>
      </c>
      <c r="D153" s="43" t="s">
        <v>551</v>
      </c>
      <c r="E153" s="43" t="s">
        <v>552</v>
      </c>
      <c r="F153" s="43">
        <v>4902102080</v>
      </c>
      <c r="G153" s="46">
        <v>44893</v>
      </c>
      <c r="H153" s="47" t="s">
        <v>478</v>
      </c>
      <c r="I153" s="47">
        <v>39</v>
      </c>
      <c r="J153" s="43">
        <v>201</v>
      </c>
      <c r="K153" s="43">
        <v>1</v>
      </c>
      <c r="L153" s="43">
        <v>5346.68</v>
      </c>
      <c r="M153" s="43" t="s">
        <v>393</v>
      </c>
    </row>
    <row r="154" spans="1:13" x14ac:dyDescent="0.25">
      <c r="A154" s="43">
        <v>1006</v>
      </c>
      <c r="B154" s="43">
        <v>58000100</v>
      </c>
      <c r="C154" s="43" t="s">
        <v>205</v>
      </c>
      <c r="D154" s="43" t="s">
        <v>737</v>
      </c>
      <c r="E154" s="43" t="s">
        <v>738</v>
      </c>
      <c r="F154" s="43">
        <v>4902205570</v>
      </c>
      <c r="G154" s="46">
        <v>45005</v>
      </c>
      <c r="H154" s="47" t="s">
        <v>478</v>
      </c>
      <c r="I154" s="47">
        <v>43</v>
      </c>
      <c r="J154" s="43">
        <v>201</v>
      </c>
      <c r="K154" s="43">
        <v>4</v>
      </c>
      <c r="L154" s="43">
        <v>5312</v>
      </c>
      <c r="M154" s="43" t="s">
        <v>394</v>
      </c>
    </row>
    <row r="155" spans="1:13" x14ac:dyDescent="0.25">
      <c r="A155" s="43">
        <v>1006</v>
      </c>
      <c r="B155" s="43">
        <v>58000100</v>
      </c>
      <c r="C155" s="43" t="s">
        <v>76</v>
      </c>
      <c r="D155" s="43" t="s">
        <v>452</v>
      </c>
      <c r="E155" s="43" t="s">
        <v>453</v>
      </c>
      <c r="F155" s="43">
        <v>4902032090</v>
      </c>
      <c r="G155" s="46">
        <v>44804</v>
      </c>
      <c r="H155" s="47" t="s">
        <v>478</v>
      </c>
      <c r="I155" s="47">
        <v>38</v>
      </c>
      <c r="J155" s="43">
        <v>201</v>
      </c>
      <c r="K155" s="43">
        <v>24</v>
      </c>
      <c r="L155" s="43">
        <v>5280</v>
      </c>
      <c r="M155" s="43" t="s">
        <v>392</v>
      </c>
    </row>
    <row r="156" spans="1:13" x14ac:dyDescent="0.25">
      <c r="A156" s="43">
        <v>1006</v>
      </c>
      <c r="B156" s="43">
        <v>58000100</v>
      </c>
      <c r="C156" s="43" t="s">
        <v>76</v>
      </c>
      <c r="D156" s="43" t="s">
        <v>452</v>
      </c>
      <c r="E156" s="43" t="s">
        <v>453</v>
      </c>
      <c r="F156" s="43">
        <v>4902032090</v>
      </c>
      <c r="G156" s="46">
        <v>44804</v>
      </c>
      <c r="H156" s="47" t="s">
        <v>478</v>
      </c>
      <c r="I156" s="47">
        <v>38</v>
      </c>
      <c r="J156" s="43">
        <v>201</v>
      </c>
      <c r="K156" s="43">
        <v>24</v>
      </c>
      <c r="L156" s="43">
        <v>5280</v>
      </c>
      <c r="M156" s="43" t="s">
        <v>392</v>
      </c>
    </row>
    <row r="157" spans="1:13" x14ac:dyDescent="0.25">
      <c r="A157" s="43">
        <v>1006</v>
      </c>
      <c r="B157" s="43">
        <v>58000100</v>
      </c>
      <c r="C157" s="43" t="s">
        <v>205</v>
      </c>
      <c r="D157" s="43" t="s">
        <v>725</v>
      </c>
      <c r="E157" s="43" t="s">
        <v>726</v>
      </c>
      <c r="F157" s="43">
        <v>4902205567</v>
      </c>
      <c r="G157" s="46">
        <v>45005</v>
      </c>
      <c r="H157" s="47" t="s">
        <v>478</v>
      </c>
      <c r="I157" s="47">
        <v>45</v>
      </c>
      <c r="J157" s="43">
        <v>201</v>
      </c>
      <c r="K157" s="43">
        <v>100</v>
      </c>
      <c r="L157" s="43">
        <v>5200</v>
      </c>
      <c r="M157" s="43" t="s">
        <v>396</v>
      </c>
    </row>
    <row r="158" spans="1:13" x14ac:dyDescent="0.25">
      <c r="A158" s="43">
        <v>1006</v>
      </c>
      <c r="B158" s="43">
        <v>58000100</v>
      </c>
      <c r="C158" s="43" t="s">
        <v>205</v>
      </c>
      <c r="D158" s="43" t="s">
        <v>489</v>
      </c>
      <c r="E158" s="43" t="s">
        <v>490</v>
      </c>
      <c r="F158" s="43">
        <v>4902205567</v>
      </c>
      <c r="G158" s="46">
        <v>45005</v>
      </c>
      <c r="H158" s="47" t="s">
        <v>478</v>
      </c>
      <c r="I158" s="47">
        <v>45</v>
      </c>
      <c r="J158" s="43">
        <v>201</v>
      </c>
      <c r="K158" s="43">
        <v>12</v>
      </c>
      <c r="L158" s="43">
        <v>4893.01</v>
      </c>
      <c r="M158" s="43" t="s">
        <v>396</v>
      </c>
    </row>
    <row r="159" spans="1:13" x14ac:dyDescent="0.25">
      <c r="A159" s="43">
        <v>1006</v>
      </c>
      <c r="B159" s="43">
        <v>58000100</v>
      </c>
      <c r="C159" s="43" t="s">
        <v>76</v>
      </c>
      <c r="D159" s="43" t="s">
        <v>607</v>
      </c>
      <c r="E159" s="43" t="s">
        <v>608</v>
      </c>
      <c r="F159" s="43">
        <v>4902102019</v>
      </c>
      <c r="G159" s="46">
        <v>44893</v>
      </c>
      <c r="H159" s="47" t="s">
        <v>478</v>
      </c>
      <c r="I159" s="47">
        <v>38</v>
      </c>
      <c r="J159" s="43">
        <v>201</v>
      </c>
      <c r="K159" s="43">
        <v>30</v>
      </c>
      <c r="L159" s="43">
        <v>4500</v>
      </c>
      <c r="M159" s="43" t="s">
        <v>530</v>
      </c>
    </row>
    <row r="160" spans="1:13" x14ac:dyDescent="0.25">
      <c r="A160" s="43">
        <v>1006</v>
      </c>
      <c r="B160" s="43">
        <v>58000100</v>
      </c>
      <c r="C160" s="43" t="s">
        <v>205</v>
      </c>
      <c r="D160" s="43" t="s">
        <v>669</v>
      </c>
      <c r="E160" s="43" t="s">
        <v>670</v>
      </c>
      <c r="F160" s="43">
        <v>4902205567</v>
      </c>
      <c r="G160" s="46">
        <v>45005</v>
      </c>
      <c r="H160" s="47" t="s">
        <v>478</v>
      </c>
      <c r="I160" s="47">
        <v>45</v>
      </c>
      <c r="J160" s="43">
        <v>201</v>
      </c>
      <c r="K160" s="43">
        <v>4</v>
      </c>
      <c r="L160" s="43">
        <v>4482.43</v>
      </c>
      <c r="M160" s="43" t="s">
        <v>396</v>
      </c>
    </row>
    <row r="161" spans="1:13" x14ac:dyDescent="0.25">
      <c r="A161" s="43">
        <v>1006</v>
      </c>
      <c r="B161" s="43">
        <v>58000100</v>
      </c>
      <c r="C161" s="43" t="s">
        <v>205</v>
      </c>
      <c r="D161" s="43" t="s">
        <v>677</v>
      </c>
      <c r="E161" s="43" t="s">
        <v>678</v>
      </c>
      <c r="F161" s="43">
        <v>4902205567</v>
      </c>
      <c r="G161" s="46">
        <v>45005</v>
      </c>
      <c r="H161" s="47" t="s">
        <v>478</v>
      </c>
      <c r="I161" s="47">
        <v>45</v>
      </c>
      <c r="J161" s="43">
        <v>201</v>
      </c>
      <c r="K161" s="43">
        <v>90</v>
      </c>
      <c r="L161" s="43">
        <v>4414.5</v>
      </c>
      <c r="M161" s="43" t="s">
        <v>396</v>
      </c>
    </row>
    <row r="162" spans="1:13" x14ac:dyDescent="0.25">
      <c r="A162" s="43">
        <v>1006</v>
      </c>
      <c r="B162" s="43">
        <v>58000100</v>
      </c>
      <c r="C162" s="43" t="s">
        <v>205</v>
      </c>
      <c r="D162" s="43" t="s">
        <v>683</v>
      </c>
      <c r="E162" s="43" t="s">
        <v>684</v>
      </c>
      <c r="F162" s="43">
        <v>4902205572</v>
      </c>
      <c r="G162" s="46">
        <v>45005</v>
      </c>
      <c r="H162" s="47" t="s">
        <v>478</v>
      </c>
      <c r="I162" s="47">
        <v>44</v>
      </c>
      <c r="J162" s="43">
        <v>201</v>
      </c>
      <c r="K162" s="43">
        <v>2</v>
      </c>
      <c r="L162" s="43">
        <v>4321.66</v>
      </c>
      <c r="M162" s="43" t="s">
        <v>395</v>
      </c>
    </row>
    <row r="163" spans="1:13" x14ac:dyDescent="0.25">
      <c r="A163" s="43">
        <v>1006</v>
      </c>
      <c r="B163" s="43">
        <v>58000100</v>
      </c>
      <c r="C163" s="43" t="s">
        <v>205</v>
      </c>
      <c r="D163" s="43" t="s">
        <v>723</v>
      </c>
      <c r="E163" s="43" t="s">
        <v>724</v>
      </c>
      <c r="F163" s="43">
        <v>4902205567</v>
      </c>
      <c r="G163" s="46">
        <v>45005</v>
      </c>
      <c r="H163" s="47" t="s">
        <v>478</v>
      </c>
      <c r="I163" s="47">
        <v>45</v>
      </c>
      <c r="J163" s="43">
        <v>201</v>
      </c>
      <c r="K163" s="43">
        <v>60</v>
      </c>
      <c r="L163" s="43">
        <v>4320</v>
      </c>
      <c r="M163" s="43" t="s">
        <v>396</v>
      </c>
    </row>
    <row r="164" spans="1:13" x14ac:dyDescent="0.25">
      <c r="A164" s="43">
        <v>1006</v>
      </c>
      <c r="B164" s="43">
        <v>58000100</v>
      </c>
      <c r="C164" s="43" t="s">
        <v>76</v>
      </c>
      <c r="D164" s="43" t="s">
        <v>867</v>
      </c>
      <c r="E164" s="43" t="s">
        <v>868</v>
      </c>
      <c r="F164" s="43">
        <v>4902216589</v>
      </c>
      <c r="G164" s="46">
        <v>45014</v>
      </c>
      <c r="H164" s="47" t="s">
        <v>478</v>
      </c>
      <c r="I164" s="47">
        <v>59</v>
      </c>
      <c r="J164" s="43">
        <v>201</v>
      </c>
      <c r="K164" s="43">
        <v>20</v>
      </c>
      <c r="L164" s="43">
        <v>4236.8900000000003</v>
      </c>
      <c r="M164" s="43" t="s">
        <v>398</v>
      </c>
    </row>
    <row r="165" spans="1:13" x14ac:dyDescent="0.25">
      <c r="A165" s="43">
        <v>1006</v>
      </c>
      <c r="B165" s="43">
        <v>58000100</v>
      </c>
      <c r="C165" s="43" t="s">
        <v>205</v>
      </c>
      <c r="D165" s="43" t="s">
        <v>809</v>
      </c>
      <c r="E165" s="43" t="s">
        <v>810</v>
      </c>
      <c r="F165" s="43">
        <v>4902205567</v>
      </c>
      <c r="G165" s="46">
        <v>45005</v>
      </c>
      <c r="H165" s="47" t="s">
        <v>478</v>
      </c>
      <c r="I165" s="47">
        <v>45</v>
      </c>
      <c r="J165" s="43">
        <v>201</v>
      </c>
      <c r="K165" s="43">
        <v>100</v>
      </c>
      <c r="L165" s="43">
        <v>4227.16</v>
      </c>
      <c r="M165" s="43" t="s">
        <v>396</v>
      </c>
    </row>
    <row r="166" spans="1:13" x14ac:dyDescent="0.25">
      <c r="A166" s="43">
        <v>1006</v>
      </c>
      <c r="B166" s="43">
        <v>58000100</v>
      </c>
      <c r="C166" s="43" t="s">
        <v>205</v>
      </c>
      <c r="D166" s="43" t="s">
        <v>755</v>
      </c>
      <c r="E166" s="43" t="s">
        <v>756</v>
      </c>
      <c r="F166" s="43">
        <v>4902205567</v>
      </c>
      <c r="G166" s="46">
        <v>45005</v>
      </c>
      <c r="H166" s="47" t="s">
        <v>478</v>
      </c>
      <c r="I166" s="47">
        <v>45</v>
      </c>
      <c r="J166" s="43">
        <v>201</v>
      </c>
      <c r="K166" s="43">
        <v>7</v>
      </c>
      <c r="L166" s="43">
        <v>4177.33</v>
      </c>
      <c r="M166" s="43" t="s">
        <v>396</v>
      </c>
    </row>
    <row r="167" spans="1:13" x14ac:dyDescent="0.25">
      <c r="A167" s="43">
        <v>1006</v>
      </c>
      <c r="B167" s="43">
        <v>58000100</v>
      </c>
      <c r="C167" s="43" t="s">
        <v>89</v>
      </c>
      <c r="D167" s="43" t="s">
        <v>430</v>
      </c>
      <c r="E167" s="43" t="s">
        <v>431</v>
      </c>
      <c r="F167" s="43">
        <v>4901878503</v>
      </c>
      <c r="G167" s="46">
        <v>44592</v>
      </c>
      <c r="H167" s="47" t="s">
        <v>413</v>
      </c>
      <c r="I167" s="47">
        <v>4</v>
      </c>
      <c r="J167" s="43">
        <v>201</v>
      </c>
      <c r="K167" s="43">
        <v>30</v>
      </c>
      <c r="L167" s="44">
        <v>4016</v>
      </c>
      <c r="M167" s="43" t="s">
        <v>390</v>
      </c>
    </row>
    <row r="168" spans="1:13" x14ac:dyDescent="0.25">
      <c r="A168" s="43">
        <v>1006</v>
      </c>
      <c r="B168" s="43">
        <v>58000100</v>
      </c>
      <c r="C168" s="43" t="s">
        <v>89</v>
      </c>
      <c r="D168" s="43" t="s">
        <v>426</v>
      </c>
      <c r="E168" s="43" t="s">
        <v>427</v>
      </c>
      <c r="F168" s="43">
        <v>4901878503</v>
      </c>
      <c r="G168" s="46">
        <v>44592</v>
      </c>
      <c r="H168" s="47" t="s">
        <v>413</v>
      </c>
      <c r="I168" s="47">
        <v>4</v>
      </c>
      <c r="J168" s="43">
        <v>201</v>
      </c>
      <c r="K168" s="43">
        <v>100</v>
      </c>
      <c r="L168" s="44">
        <v>3955.42</v>
      </c>
      <c r="M168" s="43" t="s">
        <v>390</v>
      </c>
    </row>
    <row r="169" spans="1:13" x14ac:dyDescent="0.25">
      <c r="A169" s="43">
        <v>1006</v>
      </c>
      <c r="B169" s="43">
        <v>58000100</v>
      </c>
      <c r="C169" s="43" t="s">
        <v>205</v>
      </c>
      <c r="D169" s="43" t="s">
        <v>813</v>
      </c>
      <c r="E169" s="43" t="s">
        <v>814</v>
      </c>
      <c r="F169" s="43">
        <v>4902205567</v>
      </c>
      <c r="G169" s="46">
        <v>45005</v>
      </c>
      <c r="H169" s="47" t="s">
        <v>478</v>
      </c>
      <c r="I169" s="47">
        <v>45</v>
      </c>
      <c r="J169" s="43">
        <v>201</v>
      </c>
      <c r="K169" s="43">
        <v>100</v>
      </c>
      <c r="L169" s="43">
        <v>3874.9</v>
      </c>
      <c r="M169" s="43" t="s">
        <v>396</v>
      </c>
    </row>
    <row r="170" spans="1:13" x14ac:dyDescent="0.25">
      <c r="A170" s="43">
        <v>1006</v>
      </c>
      <c r="B170" s="43">
        <v>58000100</v>
      </c>
      <c r="C170" s="43" t="s">
        <v>205</v>
      </c>
      <c r="D170" s="43" t="s">
        <v>721</v>
      </c>
      <c r="E170" s="43" t="s">
        <v>722</v>
      </c>
      <c r="F170" s="43">
        <v>4902205567</v>
      </c>
      <c r="G170" s="46">
        <v>45005</v>
      </c>
      <c r="H170" s="47" t="s">
        <v>478</v>
      </c>
      <c r="I170" s="47">
        <v>45</v>
      </c>
      <c r="J170" s="43">
        <v>201</v>
      </c>
      <c r="K170" s="43">
        <v>100</v>
      </c>
      <c r="L170" s="43">
        <v>3800</v>
      </c>
      <c r="M170" s="43" t="s">
        <v>396</v>
      </c>
    </row>
    <row r="171" spans="1:13" x14ac:dyDescent="0.25">
      <c r="A171" s="43">
        <v>1006</v>
      </c>
      <c r="B171" s="43">
        <v>58000100</v>
      </c>
      <c r="C171" s="43" t="s">
        <v>205</v>
      </c>
      <c r="D171" s="43" t="s">
        <v>693</v>
      </c>
      <c r="E171" s="43" t="s">
        <v>694</v>
      </c>
      <c r="F171" s="43">
        <v>4902205567</v>
      </c>
      <c r="G171" s="46">
        <v>45005</v>
      </c>
      <c r="H171" s="47" t="s">
        <v>478</v>
      </c>
      <c r="I171" s="47">
        <v>45</v>
      </c>
      <c r="J171" s="43">
        <v>201</v>
      </c>
      <c r="K171" s="43">
        <v>20</v>
      </c>
      <c r="L171" s="43">
        <v>3709.8</v>
      </c>
      <c r="M171" s="43" t="s">
        <v>396</v>
      </c>
    </row>
    <row r="172" spans="1:13" x14ac:dyDescent="0.25">
      <c r="A172" s="43">
        <v>1006</v>
      </c>
      <c r="B172" s="43">
        <v>58000100</v>
      </c>
      <c r="C172" s="43" t="s">
        <v>89</v>
      </c>
      <c r="D172" s="43" t="s">
        <v>438</v>
      </c>
      <c r="E172" s="43" t="s">
        <v>439</v>
      </c>
      <c r="F172" s="43">
        <v>4901878503</v>
      </c>
      <c r="G172" s="46">
        <v>44592</v>
      </c>
      <c r="H172" s="47" t="s">
        <v>413</v>
      </c>
      <c r="I172" s="47">
        <v>4</v>
      </c>
      <c r="J172" s="43">
        <v>201</v>
      </c>
      <c r="K172" s="43">
        <v>10</v>
      </c>
      <c r="L172" s="44">
        <v>3600</v>
      </c>
      <c r="M172" s="43" t="s">
        <v>390</v>
      </c>
    </row>
    <row r="173" spans="1:13" x14ac:dyDescent="0.25">
      <c r="A173" s="43">
        <v>1006</v>
      </c>
      <c r="B173" s="43">
        <v>58000100</v>
      </c>
      <c r="C173" s="43" t="s">
        <v>205</v>
      </c>
      <c r="D173" s="43" t="s">
        <v>643</v>
      </c>
      <c r="E173" s="43" t="s">
        <v>644</v>
      </c>
      <c r="F173" s="43">
        <v>4902205567</v>
      </c>
      <c r="G173" s="46">
        <v>45005</v>
      </c>
      <c r="H173" s="47" t="s">
        <v>478</v>
      </c>
      <c r="I173" s="47">
        <v>45</v>
      </c>
      <c r="J173" s="43">
        <v>201</v>
      </c>
      <c r="K173" s="43">
        <v>20</v>
      </c>
      <c r="L173" s="43">
        <v>3600</v>
      </c>
      <c r="M173" s="43" t="s">
        <v>396</v>
      </c>
    </row>
    <row r="174" spans="1:13" x14ac:dyDescent="0.25">
      <c r="A174" s="43">
        <v>1006</v>
      </c>
      <c r="B174" s="43">
        <v>58000100</v>
      </c>
      <c r="C174" s="43" t="s">
        <v>205</v>
      </c>
      <c r="D174" s="43" t="s">
        <v>763</v>
      </c>
      <c r="E174" s="43" t="s">
        <v>764</v>
      </c>
      <c r="F174" s="43">
        <v>4902205567</v>
      </c>
      <c r="G174" s="46">
        <v>45005</v>
      </c>
      <c r="H174" s="47" t="s">
        <v>478</v>
      </c>
      <c r="I174" s="47">
        <v>45</v>
      </c>
      <c r="J174" s="43">
        <v>201</v>
      </c>
      <c r="K174" s="43">
        <v>30</v>
      </c>
      <c r="L174" s="43">
        <v>3600</v>
      </c>
      <c r="M174" s="43" t="s">
        <v>396</v>
      </c>
    </row>
    <row r="175" spans="1:13" x14ac:dyDescent="0.25">
      <c r="A175" s="43">
        <v>1006</v>
      </c>
      <c r="B175" s="43">
        <v>58000100</v>
      </c>
      <c r="C175" s="43" t="s">
        <v>76</v>
      </c>
      <c r="D175" s="43" t="s">
        <v>553</v>
      </c>
      <c r="E175" s="43" t="s">
        <v>554</v>
      </c>
      <c r="F175" s="43">
        <v>4902102019</v>
      </c>
      <c r="G175" s="46">
        <v>44893</v>
      </c>
      <c r="H175" s="47" t="s">
        <v>478</v>
      </c>
      <c r="I175" s="47">
        <v>38</v>
      </c>
      <c r="J175" s="43">
        <v>201</v>
      </c>
      <c r="K175" s="43">
        <v>100</v>
      </c>
      <c r="L175" s="43">
        <v>3541</v>
      </c>
      <c r="M175" s="43" t="s">
        <v>530</v>
      </c>
    </row>
    <row r="176" spans="1:13" x14ac:dyDescent="0.25">
      <c r="A176" s="43">
        <v>1006</v>
      </c>
      <c r="B176" s="43">
        <v>58000100</v>
      </c>
      <c r="C176" s="43" t="s">
        <v>205</v>
      </c>
      <c r="D176" s="43" t="s">
        <v>753</v>
      </c>
      <c r="E176" s="43" t="s">
        <v>754</v>
      </c>
      <c r="F176" s="43">
        <v>4902205567</v>
      </c>
      <c r="G176" s="46">
        <v>45005</v>
      </c>
      <c r="H176" s="47" t="s">
        <v>478</v>
      </c>
      <c r="I176" s="47">
        <v>45</v>
      </c>
      <c r="J176" s="43">
        <v>201</v>
      </c>
      <c r="K176" s="43">
        <v>1</v>
      </c>
      <c r="L176" s="43">
        <v>3517.43</v>
      </c>
      <c r="M176" s="43" t="s">
        <v>396</v>
      </c>
    </row>
    <row r="177" spans="1:13" x14ac:dyDescent="0.25">
      <c r="A177" s="43">
        <v>1006</v>
      </c>
      <c r="B177" s="43">
        <v>58000100</v>
      </c>
      <c r="C177" s="43" t="s">
        <v>519</v>
      </c>
      <c r="D177" s="43" t="s">
        <v>539</v>
      </c>
      <c r="E177" s="43" t="s">
        <v>540</v>
      </c>
      <c r="F177" s="43">
        <v>4902102080</v>
      </c>
      <c r="G177" s="46">
        <v>44893</v>
      </c>
      <c r="H177" s="47" t="s">
        <v>478</v>
      </c>
      <c r="I177" s="47">
        <v>39</v>
      </c>
      <c r="J177" s="43">
        <v>201</v>
      </c>
      <c r="K177" s="43">
        <v>12</v>
      </c>
      <c r="L177" s="43">
        <v>3459.03</v>
      </c>
      <c r="M177" s="43" t="s">
        <v>393</v>
      </c>
    </row>
    <row r="178" spans="1:13" x14ac:dyDescent="0.25">
      <c r="A178" s="43">
        <v>1006</v>
      </c>
      <c r="B178" s="43">
        <v>58000100</v>
      </c>
      <c r="C178" s="43" t="s">
        <v>519</v>
      </c>
      <c r="D178" s="43" t="s">
        <v>520</v>
      </c>
      <c r="E178" s="43" t="s">
        <v>521</v>
      </c>
      <c r="F178" s="43">
        <v>4902102080</v>
      </c>
      <c r="G178" s="46">
        <v>44893</v>
      </c>
      <c r="H178" s="47" t="s">
        <v>478</v>
      </c>
      <c r="I178" s="47">
        <v>39</v>
      </c>
      <c r="J178" s="43">
        <v>201</v>
      </c>
      <c r="K178" s="43">
        <v>70</v>
      </c>
      <c r="L178" s="43">
        <v>3421.64</v>
      </c>
      <c r="M178" s="43" t="s">
        <v>393</v>
      </c>
    </row>
    <row r="179" spans="1:13" x14ac:dyDescent="0.25">
      <c r="A179" s="43">
        <v>1006</v>
      </c>
      <c r="B179" s="43">
        <v>58000100</v>
      </c>
      <c r="C179" s="43" t="s">
        <v>76</v>
      </c>
      <c r="D179" s="43" t="s">
        <v>511</v>
      </c>
      <c r="E179" s="43" t="s">
        <v>512</v>
      </c>
      <c r="F179" s="43">
        <v>4902032090</v>
      </c>
      <c r="G179" s="46">
        <v>44804</v>
      </c>
      <c r="H179" s="47" t="s">
        <v>478</v>
      </c>
      <c r="I179" s="47">
        <v>38</v>
      </c>
      <c r="J179" s="43">
        <v>201</v>
      </c>
      <c r="K179" s="43">
        <v>4</v>
      </c>
      <c r="L179" s="43">
        <v>3400</v>
      </c>
      <c r="M179" s="43" t="s">
        <v>392</v>
      </c>
    </row>
    <row r="180" spans="1:13" x14ac:dyDescent="0.25">
      <c r="A180" s="43">
        <v>1006</v>
      </c>
      <c r="B180" s="43">
        <v>58000100</v>
      </c>
      <c r="C180" s="43" t="s">
        <v>205</v>
      </c>
      <c r="D180" s="43" t="s">
        <v>452</v>
      </c>
      <c r="E180" s="43" t="s">
        <v>453</v>
      </c>
      <c r="F180" s="43">
        <v>4902205567</v>
      </c>
      <c r="G180" s="46">
        <v>45005</v>
      </c>
      <c r="H180" s="47" t="s">
        <v>478</v>
      </c>
      <c r="I180" s="47">
        <v>45</v>
      </c>
      <c r="J180" s="43">
        <v>201</v>
      </c>
      <c r="K180" s="43">
        <v>12</v>
      </c>
      <c r="L180" s="43">
        <v>3276.87</v>
      </c>
      <c r="M180" s="43" t="s">
        <v>396</v>
      </c>
    </row>
    <row r="181" spans="1:13" x14ac:dyDescent="0.25">
      <c r="A181" s="43">
        <v>1006</v>
      </c>
      <c r="B181" s="43">
        <v>58000100</v>
      </c>
      <c r="C181" s="43" t="s">
        <v>519</v>
      </c>
      <c r="D181" s="43" t="s">
        <v>543</v>
      </c>
      <c r="E181" s="43" t="s">
        <v>544</v>
      </c>
      <c r="F181" s="43">
        <v>4902102080</v>
      </c>
      <c r="G181" s="46">
        <v>44893</v>
      </c>
      <c r="H181" s="47" t="s">
        <v>478</v>
      </c>
      <c r="I181" s="47">
        <v>39</v>
      </c>
      <c r="J181" s="43">
        <v>201</v>
      </c>
      <c r="K181" s="43">
        <v>2</v>
      </c>
      <c r="L181" s="43">
        <v>3272.82</v>
      </c>
      <c r="M181" s="43" t="s">
        <v>393</v>
      </c>
    </row>
    <row r="182" spans="1:13" x14ac:dyDescent="0.25">
      <c r="A182" s="43">
        <v>1006</v>
      </c>
      <c r="B182" s="43">
        <v>58000100</v>
      </c>
      <c r="C182" s="43" t="s">
        <v>205</v>
      </c>
      <c r="D182" s="43" t="s">
        <v>807</v>
      </c>
      <c r="E182" s="43" t="s">
        <v>808</v>
      </c>
      <c r="F182" s="43">
        <v>4902205567</v>
      </c>
      <c r="G182" s="46">
        <v>45005</v>
      </c>
      <c r="H182" s="47" t="s">
        <v>478</v>
      </c>
      <c r="I182" s="47">
        <v>45</v>
      </c>
      <c r="J182" s="43">
        <v>201</v>
      </c>
      <c r="K182" s="43">
        <v>45</v>
      </c>
      <c r="L182" s="43">
        <v>3263.45</v>
      </c>
      <c r="M182" s="43" t="s">
        <v>396</v>
      </c>
    </row>
    <row r="183" spans="1:13" x14ac:dyDescent="0.25">
      <c r="A183" s="43">
        <v>1006</v>
      </c>
      <c r="B183" s="43">
        <v>58000100</v>
      </c>
      <c r="C183" s="43" t="s">
        <v>76</v>
      </c>
      <c r="D183" s="43" t="s">
        <v>454</v>
      </c>
      <c r="E183" s="43" t="s">
        <v>455</v>
      </c>
      <c r="F183" s="43">
        <v>4902032090</v>
      </c>
      <c r="G183" s="46">
        <v>44804</v>
      </c>
      <c r="H183" s="47" t="s">
        <v>478</v>
      </c>
      <c r="I183" s="47">
        <v>38</v>
      </c>
      <c r="J183" s="43">
        <v>201</v>
      </c>
      <c r="K183" s="43">
        <v>24</v>
      </c>
      <c r="L183" s="43">
        <v>3120</v>
      </c>
      <c r="M183" s="43" t="s">
        <v>392</v>
      </c>
    </row>
    <row r="184" spans="1:13" x14ac:dyDescent="0.25">
      <c r="A184" s="43">
        <v>1006</v>
      </c>
      <c r="B184" s="43">
        <v>58000100</v>
      </c>
      <c r="C184" s="43" t="s">
        <v>205</v>
      </c>
      <c r="D184" s="43" t="s">
        <v>428</v>
      </c>
      <c r="E184" s="43" t="s">
        <v>429</v>
      </c>
      <c r="F184" s="43">
        <v>4902205567</v>
      </c>
      <c r="G184" s="46">
        <v>45005</v>
      </c>
      <c r="H184" s="47" t="s">
        <v>478</v>
      </c>
      <c r="I184" s="47">
        <v>45</v>
      </c>
      <c r="J184" s="43">
        <v>201</v>
      </c>
      <c r="K184" s="43">
        <v>20</v>
      </c>
      <c r="L184" s="43">
        <v>3038.04</v>
      </c>
      <c r="M184" s="43" t="s">
        <v>396</v>
      </c>
    </row>
    <row r="185" spans="1:13" x14ac:dyDescent="0.25">
      <c r="A185" s="43">
        <v>1006</v>
      </c>
      <c r="B185" s="43">
        <v>58000100</v>
      </c>
      <c r="C185" s="43" t="s">
        <v>76</v>
      </c>
      <c r="D185" s="43" t="s">
        <v>515</v>
      </c>
      <c r="E185" s="43" t="s">
        <v>516</v>
      </c>
      <c r="F185" s="43">
        <v>4902032090</v>
      </c>
      <c r="G185" s="46">
        <v>44804</v>
      </c>
      <c r="H185" s="47" t="s">
        <v>478</v>
      </c>
      <c r="I185" s="47">
        <v>38</v>
      </c>
      <c r="J185" s="43">
        <v>201</v>
      </c>
      <c r="K185" s="43">
        <v>4</v>
      </c>
      <c r="L185" s="43">
        <v>3000</v>
      </c>
      <c r="M185" s="43" t="s">
        <v>392</v>
      </c>
    </row>
    <row r="186" spans="1:13" x14ac:dyDescent="0.25">
      <c r="A186" s="43">
        <v>1006</v>
      </c>
      <c r="B186" s="43">
        <v>58000100</v>
      </c>
      <c r="C186" s="43" t="s">
        <v>205</v>
      </c>
      <c r="D186" s="43" t="s">
        <v>757</v>
      </c>
      <c r="E186" s="43" t="s">
        <v>758</v>
      </c>
      <c r="F186" s="43">
        <v>4902205570</v>
      </c>
      <c r="G186" s="46">
        <v>45005</v>
      </c>
      <c r="H186" s="47" t="s">
        <v>478</v>
      </c>
      <c r="I186" s="47">
        <v>43</v>
      </c>
      <c r="J186" s="43">
        <v>201</v>
      </c>
      <c r="K186" s="43">
        <v>8</v>
      </c>
      <c r="L186" s="43">
        <v>3000</v>
      </c>
      <c r="M186" s="43" t="s">
        <v>394</v>
      </c>
    </row>
    <row r="187" spans="1:13" x14ac:dyDescent="0.25">
      <c r="A187" s="43">
        <v>1006</v>
      </c>
      <c r="B187" s="43">
        <v>58000100</v>
      </c>
      <c r="C187" s="43" t="s">
        <v>76</v>
      </c>
      <c r="D187" s="43" t="s">
        <v>487</v>
      </c>
      <c r="E187" s="43" t="s">
        <v>488</v>
      </c>
      <c r="F187" s="43">
        <v>4902032090</v>
      </c>
      <c r="G187" s="46">
        <v>44804</v>
      </c>
      <c r="H187" s="47" t="s">
        <v>478</v>
      </c>
      <c r="I187" s="47">
        <v>38</v>
      </c>
      <c r="J187" s="43">
        <v>201</v>
      </c>
      <c r="K187" s="43">
        <v>18</v>
      </c>
      <c r="L187" s="43">
        <v>2985</v>
      </c>
      <c r="M187" s="43" t="s">
        <v>392</v>
      </c>
    </row>
    <row r="188" spans="1:13" x14ac:dyDescent="0.25">
      <c r="A188" s="43">
        <v>1006</v>
      </c>
      <c r="B188" s="43">
        <v>58000100</v>
      </c>
      <c r="C188" s="43" t="s">
        <v>519</v>
      </c>
      <c r="D188" s="43" t="s">
        <v>569</v>
      </c>
      <c r="E188" s="43" t="s">
        <v>570</v>
      </c>
      <c r="F188" s="43">
        <v>4902102080</v>
      </c>
      <c r="G188" s="46">
        <v>44893</v>
      </c>
      <c r="H188" s="47" t="s">
        <v>478</v>
      </c>
      <c r="I188" s="47">
        <v>39</v>
      </c>
      <c r="J188" s="43">
        <v>201</v>
      </c>
      <c r="K188" s="43">
        <v>2</v>
      </c>
      <c r="L188" s="43">
        <v>2923.63</v>
      </c>
      <c r="M188" s="43" t="s">
        <v>393</v>
      </c>
    </row>
    <row r="189" spans="1:13" x14ac:dyDescent="0.25">
      <c r="A189" s="43">
        <v>1006</v>
      </c>
      <c r="B189" s="43">
        <v>58000100</v>
      </c>
      <c r="C189" s="43" t="s">
        <v>205</v>
      </c>
      <c r="D189" s="43" t="s">
        <v>691</v>
      </c>
      <c r="E189" s="43" t="s">
        <v>692</v>
      </c>
      <c r="F189" s="43">
        <v>4902205567</v>
      </c>
      <c r="G189" s="46">
        <v>45005</v>
      </c>
      <c r="H189" s="47" t="s">
        <v>478</v>
      </c>
      <c r="I189" s="47">
        <v>45</v>
      </c>
      <c r="J189" s="43">
        <v>201</v>
      </c>
      <c r="K189" s="43">
        <v>30</v>
      </c>
      <c r="L189" s="43">
        <v>2911.6</v>
      </c>
      <c r="M189" s="43" t="s">
        <v>396</v>
      </c>
    </row>
    <row r="190" spans="1:13" x14ac:dyDescent="0.25">
      <c r="A190" s="43">
        <v>1006</v>
      </c>
      <c r="B190" s="43">
        <v>58000100</v>
      </c>
      <c r="C190" s="43" t="s">
        <v>76</v>
      </c>
      <c r="D190" s="43" t="s">
        <v>446</v>
      </c>
      <c r="E190" s="43" t="s">
        <v>447</v>
      </c>
      <c r="F190" s="43">
        <v>4902032090</v>
      </c>
      <c r="G190" s="46">
        <v>44804</v>
      </c>
      <c r="H190" s="47" t="s">
        <v>478</v>
      </c>
      <c r="I190" s="47">
        <v>38</v>
      </c>
      <c r="J190" s="43">
        <v>201</v>
      </c>
      <c r="K190" s="43">
        <v>20</v>
      </c>
      <c r="L190" s="43">
        <v>2900</v>
      </c>
      <c r="M190" s="43" t="s">
        <v>392</v>
      </c>
    </row>
    <row r="191" spans="1:13" x14ac:dyDescent="0.25">
      <c r="A191" s="43">
        <v>1006</v>
      </c>
      <c r="B191" s="43">
        <v>58000100</v>
      </c>
      <c r="C191" s="43" t="s">
        <v>76</v>
      </c>
      <c r="D191" s="43" t="s">
        <v>875</v>
      </c>
      <c r="E191" s="43" t="s">
        <v>876</v>
      </c>
      <c r="F191" s="43">
        <v>4902216589</v>
      </c>
      <c r="G191" s="46">
        <v>45014</v>
      </c>
      <c r="H191" s="47" t="s">
        <v>478</v>
      </c>
      <c r="I191" s="47">
        <v>59</v>
      </c>
      <c r="J191" s="43">
        <v>201</v>
      </c>
      <c r="K191" s="43">
        <v>2</v>
      </c>
      <c r="L191" s="43">
        <v>2900</v>
      </c>
      <c r="M191" s="43" t="s">
        <v>398</v>
      </c>
    </row>
    <row r="192" spans="1:13" x14ac:dyDescent="0.25">
      <c r="A192" s="43">
        <v>1006</v>
      </c>
      <c r="B192" s="43">
        <v>58000100</v>
      </c>
      <c r="C192" s="43" t="s">
        <v>519</v>
      </c>
      <c r="D192" s="43" t="s">
        <v>559</v>
      </c>
      <c r="E192" s="43" t="s">
        <v>560</v>
      </c>
      <c r="F192" s="43">
        <v>4902102080</v>
      </c>
      <c r="G192" s="46">
        <v>44893</v>
      </c>
      <c r="H192" s="47" t="s">
        <v>478</v>
      </c>
      <c r="I192" s="47">
        <v>39</v>
      </c>
      <c r="J192" s="43">
        <v>201</v>
      </c>
      <c r="K192" s="43">
        <v>90</v>
      </c>
      <c r="L192" s="43">
        <v>2880</v>
      </c>
      <c r="M192" s="43" t="s">
        <v>393</v>
      </c>
    </row>
    <row r="193" spans="1:13" x14ac:dyDescent="0.25">
      <c r="A193" s="43">
        <v>1006</v>
      </c>
      <c r="B193" s="43">
        <v>58000100</v>
      </c>
      <c r="C193" s="43" t="s">
        <v>205</v>
      </c>
      <c r="D193" s="43" t="s">
        <v>685</v>
      </c>
      <c r="E193" s="43" t="s">
        <v>686</v>
      </c>
      <c r="F193" s="43">
        <v>4902205567</v>
      </c>
      <c r="G193" s="46">
        <v>45005</v>
      </c>
      <c r="H193" s="47" t="s">
        <v>478</v>
      </c>
      <c r="I193" s="47">
        <v>45</v>
      </c>
      <c r="J193" s="43">
        <v>201</v>
      </c>
      <c r="K193" s="43">
        <v>4</v>
      </c>
      <c r="L193" s="43">
        <v>2880</v>
      </c>
      <c r="M193" s="43" t="s">
        <v>396</v>
      </c>
    </row>
    <row r="194" spans="1:13" x14ac:dyDescent="0.25">
      <c r="A194" s="43">
        <v>1006</v>
      </c>
      <c r="B194" s="43">
        <v>58000100</v>
      </c>
      <c r="C194" s="43" t="s">
        <v>519</v>
      </c>
      <c r="D194" s="43" t="s">
        <v>541</v>
      </c>
      <c r="E194" s="43" t="s">
        <v>542</v>
      </c>
      <c r="F194" s="43">
        <v>4902102080</v>
      </c>
      <c r="G194" s="46">
        <v>44893</v>
      </c>
      <c r="H194" s="47" t="s">
        <v>478</v>
      </c>
      <c r="I194" s="47">
        <v>39</v>
      </c>
      <c r="J194" s="43">
        <v>201</v>
      </c>
      <c r="K194" s="43">
        <v>2</v>
      </c>
      <c r="L194" s="43">
        <v>2875.04</v>
      </c>
      <c r="M194" s="43" t="s">
        <v>393</v>
      </c>
    </row>
    <row r="195" spans="1:13" x14ac:dyDescent="0.25">
      <c r="A195" s="43">
        <v>1006</v>
      </c>
      <c r="B195" s="43">
        <v>58000100</v>
      </c>
      <c r="C195" s="43" t="s">
        <v>205</v>
      </c>
      <c r="D195" s="43" t="s">
        <v>687</v>
      </c>
      <c r="E195" s="43" t="s">
        <v>688</v>
      </c>
      <c r="F195" s="43">
        <v>4902205567</v>
      </c>
      <c r="G195" s="46">
        <v>45005</v>
      </c>
      <c r="H195" s="47" t="s">
        <v>478</v>
      </c>
      <c r="I195" s="47">
        <v>45</v>
      </c>
      <c r="J195" s="43">
        <v>201</v>
      </c>
      <c r="K195" s="43">
        <v>4</v>
      </c>
      <c r="L195" s="43">
        <v>2848.88</v>
      </c>
      <c r="M195" s="43" t="s">
        <v>396</v>
      </c>
    </row>
    <row r="196" spans="1:13" x14ac:dyDescent="0.25">
      <c r="A196" s="43">
        <v>1006</v>
      </c>
      <c r="B196" s="43">
        <v>58000100</v>
      </c>
      <c r="C196" s="43" t="s">
        <v>205</v>
      </c>
      <c r="D196" s="43" t="s">
        <v>687</v>
      </c>
      <c r="E196" s="43" t="s">
        <v>688</v>
      </c>
      <c r="F196" s="43">
        <v>4902205567</v>
      </c>
      <c r="G196" s="46">
        <v>45005</v>
      </c>
      <c r="H196" s="47" t="s">
        <v>478</v>
      </c>
      <c r="I196" s="47">
        <v>45</v>
      </c>
      <c r="J196" s="43">
        <v>201</v>
      </c>
      <c r="K196" s="43">
        <v>4</v>
      </c>
      <c r="L196" s="43">
        <v>2848.87</v>
      </c>
      <c r="M196" s="43" t="s">
        <v>396</v>
      </c>
    </row>
    <row r="197" spans="1:13" x14ac:dyDescent="0.25">
      <c r="A197" s="43">
        <v>1006</v>
      </c>
      <c r="B197" s="43">
        <v>58000100</v>
      </c>
      <c r="C197" s="43" t="s">
        <v>205</v>
      </c>
      <c r="D197" s="43" t="s">
        <v>787</v>
      </c>
      <c r="E197" s="43" t="s">
        <v>788</v>
      </c>
      <c r="F197" s="43">
        <v>4902205567</v>
      </c>
      <c r="G197" s="46">
        <v>45005</v>
      </c>
      <c r="H197" s="47" t="s">
        <v>478</v>
      </c>
      <c r="I197" s="47">
        <v>45</v>
      </c>
      <c r="J197" s="43">
        <v>201</v>
      </c>
      <c r="K197" s="43">
        <v>20</v>
      </c>
      <c r="L197" s="43">
        <v>2800</v>
      </c>
      <c r="M197" s="43" t="s">
        <v>396</v>
      </c>
    </row>
    <row r="198" spans="1:13" x14ac:dyDescent="0.25">
      <c r="A198" s="43">
        <v>1006</v>
      </c>
      <c r="B198" s="43">
        <v>58000100</v>
      </c>
      <c r="C198" s="43" t="s">
        <v>205</v>
      </c>
      <c r="D198" s="43" t="s">
        <v>751</v>
      </c>
      <c r="E198" s="43" t="s">
        <v>752</v>
      </c>
      <c r="F198" s="43">
        <v>4902205567</v>
      </c>
      <c r="G198" s="46">
        <v>45005</v>
      </c>
      <c r="H198" s="47" t="s">
        <v>478</v>
      </c>
      <c r="I198" s="47">
        <v>45</v>
      </c>
      <c r="J198" s="43">
        <v>201</v>
      </c>
      <c r="K198" s="43">
        <v>12</v>
      </c>
      <c r="L198" s="43">
        <v>2760</v>
      </c>
      <c r="M198" s="43" t="s">
        <v>396</v>
      </c>
    </row>
    <row r="199" spans="1:13" x14ac:dyDescent="0.25">
      <c r="A199" s="43">
        <v>1006</v>
      </c>
      <c r="B199" s="43">
        <v>58000100</v>
      </c>
      <c r="C199" s="43" t="s">
        <v>205</v>
      </c>
      <c r="D199" s="43" t="s">
        <v>819</v>
      </c>
      <c r="E199" s="43" t="s">
        <v>820</v>
      </c>
      <c r="F199" s="43">
        <v>4902205567</v>
      </c>
      <c r="G199" s="46">
        <v>45005</v>
      </c>
      <c r="H199" s="47" t="s">
        <v>478</v>
      </c>
      <c r="I199" s="47">
        <v>45</v>
      </c>
      <c r="J199" s="43">
        <v>201</v>
      </c>
      <c r="K199" s="43">
        <v>1</v>
      </c>
      <c r="L199" s="43">
        <v>2750</v>
      </c>
      <c r="M199" s="43" t="s">
        <v>396</v>
      </c>
    </row>
    <row r="200" spans="1:13" x14ac:dyDescent="0.25">
      <c r="A200" s="43">
        <v>1006</v>
      </c>
      <c r="B200" s="43">
        <v>58000100</v>
      </c>
      <c r="C200" s="43" t="s">
        <v>205</v>
      </c>
      <c r="D200" s="43" t="s">
        <v>446</v>
      </c>
      <c r="E200" s="43" t="s">
        <v>447</v>
      </c>
      <c r="F200" s="43">
        <v>4902205567</v>
      </c>
      <c r="G200" s="46">
        <v>45005</v>
      </c>
      <c r="H200" s="47" t="s">
        <v>478</v>
      </c>
      <c r="I200" s="47">
        <v>45</v>
      </c>
      <c r="J200" s="43">
        <v>201</v>
      </c>
      <c r="K200" s="43">
        <v>20</v>
      </c>
      <c r="L200" s="43">
        <v>2718.47</v>
      </c>
      <c r="M200" s="43" t="s">
        <v>396</v>
      </c>
    </row>
    <row r="201" spans="1:13" x14ac:dyDescent="0.25">
      <c r="A201" s="43">
        <v>1006</v>
      </c>
      <c r="B201" s="43">
        <v>58000100</v>
      </c>
      <c r="C201" s="43" t="s">
        <v>205</v>
      </c>
      <c r="D201" s="43" t="s">
        <v>539</v>
      </c>
      <c r="E201" s="43" t="s">
        <v>540</v>
      </c>
      <c r="F201" s="43">
        <v>4902205567</v>
      </c>
      <c r="G201" s="46">
        <v>45005</v>
      </c>
      <c r="H201" s="47" t="s">
        <v>478</v>
      </c>
      <c r="I201" s="47">
        <v>45</v>
      </c>
      <c r="J201" s="43">
        <v>201</v>
      </c>
      <c r="K201" s="43">
        <v>9</v>
      </c>
      <c r="L201" s="43">
        <v>2597.14</v>
      </c>
      <c r="M201" s="43" t="s">
        <v>396</v>
      </c>
    </row>
    <row r="202" spans="1:13" x14ac:dyDescent="0.25">
      <c r="A202" s="43">
        <v>1006</v>
      </c>
      <c r="B202" s="43">
        <v>58000100</v>
      </c>
      <c r="C202" s="43" t="s">
        <v>205</v>
      </c>
      <c r="D202" s="43" t="s">
        <v>898</v>
      </c>
      <c r="E202" s="43" t="s">
        <v>899</v>
      </c>
      <c r="F202" s="43">
        <v>4902460651</v>
      </c>
      <c r="G202" s="46">
        <v>45288</v>
      </c>
      <c r="H202" s="47" t="s">
        <v>889</v>
      </c>
      <c r="I202" s="47">
        <v>60</v>
      </c>
      <c r="J202" s="43">
        <v>201</v>
      </c>
      <c r="K202" s="43">
        <v>10</v>
      </c>
      <c r="L202" s="43">
        <v>2451.1799999999998</v>
      </c>
      <c r="M202" s="43" t="s">
        <v>399</v>
      </c>
    </row>
    <row r="203" spans="1:13" x14ac:dyDescent="0.25">
      <c r="A203" s="43">
        <v>1006</v>
      </c>
      <c r="B203" s="43">
        <v>58000100</v>
      </c>
      <c r="C203" s="43" t="s">
        <v>205</v>
      </c>
      <c r="D203" s="43" t="s">
        <v>454</v>
      </c>
      <c r="E203" s="43" t="s">
        <v>455</v>
      </c>
      <c r="F203" s="43">
        <v>4902205567</v>
      </c>
      <c r="G203" s="46">
        <v>45005</v>
      </c>
      <c r="H203" s="47" t="s">
        <v>478</v>
      </c>
      <c r="I203" s="47">
        <v>45</v>
      </c>
      <c r="J203" s="43">
        <v>201</v>
      </c>
      <c r="K203" s="43">
        <v>25</v>
      </c>
      <c r="L203" s="43">
        <v>2434.12</v>
      </c>
      <c r="M203" s="43" t="s">
        <v>396</v>
      </c>
    </row>
    <row r="204" spans="1:13" x14ac:dyDescent="0.25">
      <c r="A204" s="43">
        <v>1006</v>
      </c>
      <c r="B204" s="43">
        <v>58000100</v>
      </c>
      <c r="C204" s="43" t="s">
        <v>205</v>
      </c>
      <c r="D204" s="43" t="s">
        <v>825</v>
      </c>
      <c r="E204" s="43" t="s">
        <v>826</v>
      </c>
      <c r="F204" s="43">
        <v>4902205567</v>
      </c>
      <c r="G204" s="46">
        <v>45005</v>
      </c>
      <c r="H204" s="47" t="s">
        <v>478</v>
      </c>
      <c r="I204" s="47">
        <v>45</v>
      </c>
      <c r="J204" s="43">
        <v>201</v>
      </c>
      <c r="K204" s="43">
        <v>20</v>
      </c>
      <c r="L204" s="43">
        <v>2359.8000000000002</v>
      </c>
      <c r="M204" s="43" t="s">
        <v>396</v>
      </c>
    </row>
    <row r="205" spans="1:13" x14ac:dyDescent="0.25">
      <c r="A205" s="43">
        <v>1006</v>
      </c>
      <c r="B205" s="43">
        <v>58000100</v>
      </c>
      <c r="C205" s="43" t="s">
        <v>76</v>
      </c>
      <c r="D205" s="43" t="s">
        <v>489</v>
      </c>
      <c r="E205" s="43" t="s">
        <v>490</v>
      </c>
      <c r="F205" s="43">
        <v>4902032090</v>
      </c>
      <c r="G205" s="46">
        <v>44804</v>
      </c>
      <c r="H205" s="47" t="s">
        <v>478</v>
      </c>
      <c r="I205" s="47">
        <v>38</v>
      </c>
      <c r="J205" s="43">
        <v>201</v>
      </c>
      <c r="K205" s="43">
        <v>6</v>
      </c>
      <c r="L205" s="43">
        <v>2340</v>
      </c>
      <c r="M205" s="43" t="s">
        <v>392</v>
      </c>
    </row>
    <row r="206" spans="1:13" x14ac:dyDescent="0.25">
      <c r="A206" s="43">
        <v>1006</v>
      </c>
      <c r="B206" s="43">
        <v>58000100</v>
      </c>
      <c r="C206" s="43" t="s">
        <v>76</v>
      </c>
      <c r="D206" s="43" t="s">
        <v>456</v>
      </c>
      <c r="E206" s="43" t="s">
        <v>457</v>
      </c>
      <c r="F206" s="43">
        <v>4902032090</v>
      </c>
      <c r="G206" s="46">
        <v>44804</v>
      </c>
      <c r="H206" s="47" t="s">
        <v>478</v>
      </c>
      <c r="I206" s="47">
        <v>38</v>
      </c>
      <c r="J206" s="43">
        <v>201</v>
      </c>
      <c r="K206" s="43">
        <v>15</v>
      </c>
      <c r="L206" s="43">
        <v>2250</v>
      </c>
      <c r="M206" s="43" t="s">
        <v>392</v>
      </c>
    </row>
    <row r="207" spans="1:13" x14ac:dyDescent="0.25">
      <c r="A207" s="43">
        <v>1006</v>
      </c>
      <c r="B207" s="43">
        <v>58000100</v>
      </c>
      <c r="C207" s="43" t="s">
        <v>519</v>
      </c>
      <c r="D207" s="43" t="s">
        <v>535</v>
      </c>
      <c r="E207" s="43" t="s">
        <v>536</v>
      </c>
      <c r="F207" s="43">
        <v>4902102080</v>
      </c>
      <c r="G207" s="46">
        <v>44893</v>
      </c>
      <c r="H207" s="47" t="s">
        <v>478</v>
      </c>
      <c r="I207" s="47">
        <v>39</v>
      </c>
      <c r="J207" s="43">
        <v>201</v>
      </c>
      <c r="K207" s="43">
        <v>5</v>
      </c>
      <c r="L207" s="43">
        <v>2240</v>
      </c>
      <c r="M207" s="43" t="s">
        <v>393</v>
      </c>
    </row>
    <row r="208" spans="1:13" x14ac:dyDescent="0.25">
      <c r="A208" s="43">
        <v>1006</v>
      </c>
      <c r="B208" s="43">
        <v>58000100</v>
      </c>
      <c r="C208" s="43" t="s">
        <v>519</v>
      </c>
      <c r="D208" s="43" t="s">
        <v>537</v>
      </c>
      <c r="E208" s="43" t="s">
        <v>538</v>
      </c>
      <c r="F208" s="43">
        <v>4902102080</v>
      </c>
      <c r="G208" s="46">
        <v>44893</v>
      </c>
      <c r="H208" s="47" t="s">
        <v>478</v>
      </c>
      <c r="I208" s="47">
        <v>39</v>
      </c>
      <c r="J208" s="43">
        <v>201</v>
      </c>
      <c r="K208" s="43">
        <v>3</v>
      </c>
      <c r="L208" s="43">
        <v>2166.48</v>
      </c>
      <c r="M208" s="43" t="s">
        <v>393</v>
      </c>
    </row>
    <row r="209" spans="1:13" x14ac:dyDescent="0.25">
      <c r="A209" s="43">
        <v>1006</v>
      </c>
      <c r="B209" s="43">
        <v>58000100</v>
      </c>
      <c r="C209" s="43" t="s">
        <v>76</v>
      </c>
      <c r="D209" s="43" t="s">
        <v>503</v>
      </c>
      <c r="E209" s="43" t="s">
        <v>504</v>
      </c>
      <c r="F209" s="43">
        <v>4902032090</v>
      </c>
      <c r="G209" s="46">
        <v>44804</v>
      </c>
      <c r="H209" s="47" t="s">
        <v>478</v>
      </c>
      <c r="I209" s="47">
        <v>38</v>
      </c>
      <c r="J209" s="43">
        <v>201</v>
      </c>
      <c r="K209" s="43">
        <v>8</v>
      </c>
      <c r="L209" s="43">
        <v>2160</v>
      </c>
      <c r="M209" s="43" t="s">
        <v>392</v>
      </c>
    </row>
    <row r="210" spans="1:13" x14ac:dyDescent="0.25">
      <c r="A210" s="43">
        <v>1006</v>
      </c>
      <c r="B210" s="43">
        <v>58000100</v>
      </c>
      <c r="C210" s="43" t="s">
        <v>205</v>
      </c>
      <c r="D210" s="43" t="s">
        <v>769</v>
      </c>
      <c r="E210" s="43" t="s">
        <v>770</v>
      </c>
      <c r="F210" s="43">
        <v>4902205567</v>
      </c>
      <c r="G210" s="46">
        <v>45005</v>
      </c>
      <c r="H210" s="47" t="s">
        <v>478</v>
      </c>
      <c r="I210" s="47">
        <v>45</v>
      </c>
      <c r="J210" s="43">
        <v>201</v>
      </c>
      <c r="K210" s="43">
        <v>10</v>
      </c>
      <c r="L210" s="43">
        <v>2157.7600000000002</v>
      </c>
      <c r="M210" s="43" t="s">
        <v>396</v>
      </c>
    </row>
    <row r="211" spans="1:13" x14ac:dyDescent="0.25">
      <c r="A211" s="43">
        <v>1006</v>
      </c>
      <c r="B211" s="43">
        <v>58000100</v>
      </c>
      <c r="C211" s="43" t="s">
        <v>205</v>
      </c>
      <c r="D211" s="43" t="s">
        <v>833</v>
      </c>
      <c r="E211" s="43" t="s">
        <v>834</v>
      </c>
      <c r="F211" s="43">
        <v>4902205572</v>
      </c>
      <c r="G211" s="46">
        <v>45005</v>
      </c>
      <c r="H211" s="47" t="s">
        <v>478</v>
      </c>
      <c r="I211" s="47">
        <v>44</v>
      </c>
      <c r="J211" s="43">
        <v>201</v>
      </c>
      <c r="K211" s="43">
        <v>5</v>
      </c>
      <c r="L211" s="43">
        <v>2055.4499999999998</v>
      </c>
      <c r="M211" s="43" t="s">
        <v>395</v>
      </c>
    </row>
    <row r="212" spans="1:13" x14ac:dyDescent="0.25">
      <c r="A212" s="43">
        <v>1006</v>
      </c>
      <c r="B212" s="43">
        <v>58000100</v>
      </c>
      <c r="C212" s="43" t="s">
        <v>205</v>
      </c>
      <c r="D212" s="43" t="s">
        <v>811</v>
      </c>
      <c r="E212" s="43" t="s">
        <v>812</v>
      </c>
      <c r="F212" s="43">
        <v>4902205567</v>
      </c>
      <c r="G212" s="46">
        <v>45005</v>
      </c>
      <c r="H212" s="47" t="s">
        <v>478</v>
      </c>
      <c r="I212" s="47">
        <v>45</v>
      </c>
      <c r="J212" s="43">
        <v>201</v>
      </c>
      <c r="K212" s="43">
        <v>100</v>
      </c>
      <c r="L212" s="43">
        <v>2012.94</v>
      </c>
      <c r="M212" s="43" t="s">
        <v>396</v>
      </c>
    </row>
    <row r="213" spans="1:13" x14ac:dyDescent="0.25">
      <c r="A213" s="43">
        <v>1006</v>
      </c>
      <c r="B213" s="43">
        <v>58000100</v>
      </c>
      <c r="C213" s="43" t="s">
        <v>205</v>
      </c>
      <c r="D213" s="43" t="s">
        <v>715</v>
      </c>
      <c r="E213" s="43" t="s">
        <v>716</v>
      </c>
      <c r="F213" s="43">
        <v>4902205567</v>
      </c>
      <c r="G213" s="46">
        <v>45005</v>
      </c>
      <c r="H213" s="47" t="s">
        <v>478</v>
      </c>
      <c r="I213" s="47">
        <v>45</v>
      </c>
      <c r="J213" s="43">
        <v>201</v>
      </c>
      <c r="K213" s="43">
        <v>100</v>
      </c>
      <c r="L213" s="43">
        <v>2008.8</v>
      </c>
      <c r="M213" s="43" t="s">
        <v>396</v>
      </c>
    </row>
    <row r="214" spans="1:13" x14ac:dyDescent="0.25">
      <c r="A214" s="43">
        <v>1006</v>
      </c>
      <c r="B214" s="43">
        <v>58000100</v>
      </c>
      <c r="C214" s="43" t="s">
        <v>89</v>
      </c>
      <c r="D214" s="43" t="s">
        <v>460</v>
      </c>
      <c r="E214" s="43" t="s">
        <v>461</v>
      </c>
      <c r="F214" s="43">
        <v>4901878503</v>
      </c>
      <c r="G214" s="46">
        <v>44592</v>
      </c>
      <c r="H214" s="47" t="s">
        <v>413</v>
      </c>
      <c r="I214" s="47">
        <v>4</v>
      </c>
      <c r="J214" s="43">
        <v>201</v>
      </c>
      <c r="K214" s="43">
        <v>10</v>
      </c>
      <c r="L214" s="44">
        <v>1950</v>
      </c>
      <c r="M214" s="43" t="s">
        <v>390</v>
      </c>
    </row>
    <row r="215" spans="1:13" x14ac:dyDescent="0.25">
      <c r="A215" s="43">
        <v>1006</v>
      </c>
      <c r="B215" s="43">
        <v>58000100</v>
      </c>
      <c r="C215" s="43" t="s">
        <v>76</v>
      </c>
      <c r="D215" s="43" t="s">
        <v>483</v>
      </c>
      <c r="E215" s="43" t="s">
        <v>484</v>
      </c>
      <c r="F215" s="43">
        <v>4902032090</v>
      </c>
      <c r="G215" s="46">
        <v>44804</v>
      </c>
      <c r="H215" s="47" t="s">
        <v>478</v>
      </c>
      <c r="I215" s="47">
        <v>38</v>
      </c>
      <c r="J215" s="43">
        <v>201</v>
      </c>
      <c r="K215" s="43">
        <v>3</v>
      </c>
      <c r="L215" s="43">
        <v>1950</v>
      </c>
      <c r="M215" s="43" t="s">
        <v>392</v>
      </c>
    </row>
    <row r="216" spans="1:13" x14ac:dyDescent="0.25">
      <c r="A216" s="43">
        <v>1006</v>
      </c>
      <c r="B216" s="43">
        <v>58000100</v>
      </c>
      <c r="C216" s="43" t="s">
        <v>205</v>
      </c>
      <c r="D216" s="43" t="s">
        <v>691</v>
      </c>
      <c r="E216" s="43" t="s">
        <v>692</v>
      </c>
      <c r="F216" s="43">
        <v>4902205570</v>
      </c>
      <c r="G216" s="46">
        <v>45005</v>
      </c>
      <c r="H216" s="47" t="s">
        <v>478</v>
      </c>
      <c r="I216" s="47">
        <v>43</v>
      </c>
      <c r="J216" s="43">
        <v>201</v>
      </c>
      <c r="K216" s="43">
        <v>20</v>
      </c>
      <c r="L216" s="43">
        <v>1941.06</v>
      </c>
      <c r="M216" s="43" t="s">
        <v>394</v>
      </c>
    </row>
    <row r="217" spans="1:13" x14ac:dyDescent="0.25">
      <c r="A217" s="43">
        <v>1006</v>
      </c>
      <c r="B217" s="43">
        <v>58000100</v>
      </c>
      <c r="C217" s="43" t="s">
        <v>76</v>
      </c>
      <c r="D217" s="43" t="s">
        <v>871</v>
      </c>
      <c r="E217" s="43" t="s">
        <v>872</v>
      </c>
      <c r="F217" s="43">
        <v>4902216589</v>
      </c>
      <c r="G217" s="46">
        <v>45014</v>
      </c>
      <c r="H217" s="47" t="s">
        <v>478</v>
      </c>
      <c r="I217" s="47">
        <v>59</v>
      </c>
      <c r="J217" s="43">
        <v>201</v>
      </c>
      <c r="K217" s="43">
        <v>1</v>
      </c>
      <c r="L217" s="43">
        <v>1923.5</v>
      </c>
      <c r="M217" s="43" t="s">
        <v>398</v>
      </c>
    </row>
    <row r="218" spans="1:13" x14ac:dyDescent="0.25">
      <c r="A218" s="43">
        <v>1006</v>
      </c>
      <c r="B218" s="43">
        <v>58000100</v>
      </c>
      <c r="C218" s="43" t="s">
        <v>205</v>
      </c>
      <c r="D218" s="43" t="s">
        <v>446</v>
      </c>
      <c r="E218" s="43" t="s">
        <v>447</v>
      </c>
      <c r="F218" s="43">
        <v>4902205567</v>
      </c>
      <c r="G218" s="46">
        <v>45005</v>
      </c>
      <c r="H218" s="47" t="s">
        <v>478</v>
      </c>
      <c r="I218" s="47">
        <v>45</v>
      </c>
      <c r="J218" s="43">
        <v>201</v>
      </c>
      <c r="K218" s="43">
        <v>14</v>
      </c>
      <c r="L218" s="43">
        <v>1902.93</v>
      </c>
      <c r="M218" s="43" t="s">
        <v>396</v>
      </c>
    </row>
    <row r="219" spans="1:13" x14ac:dyDescent="0.25">
      <c r="A219" s="43">
        <v>1006</v>
      </c>
      <c r="B219" s="43">
        <v>58000100</v>
      </c>
      <c r="C219" s="43" t="s">
        <v>205</v>
      </c>
      <c r="D219" s="43" t="s">
        <v>509</v>
      </c>
      <c r="E219" s="43" t="s">
        <v>510</v>
      </c>
      <c r="F219" s="43">
        <v>4902205567</v>
      </c>
      <c r="G219" s="46">
        <v>45005</v>
      </c>
      <c r="H219" s="47" t="s">
        <v>478</v>
      </c>
      <c r="I219" s="47">
        <v>45</v>
      </c>
      <c r="J219" s="43">
        <v>201</v>
      </c>
      <c r="K219" s="43">
        <v>5</v>
      </c>
      <c r="L219" s="43">
        <v>1872.91</v>
      </c>
      <c r="M219" s="43" t="s">
        <v>396</v>
      </c>
    </row>
    <row r="220" spans="1:13" x14ac:dyDescent="0.25">
      <c r="A220" s="43">
        <v>1006</v>
      </c>
      <c r="B220" s="43">
        <v>58000100</v>
      </c>
      <c r="C220" s="43" t="s">
        <v>205</v>
      </c>
      <c r="D220" s="43" t="s">
        <v>835</v>
      </c>
      <c r="E220" s="43" t="s">
        <v>836</v>
      </c>
      <c r="F220" s="43">
        <v>4902205572</v>
      </c>
      <c r="G220" s="46">
        <v>45005</v>
      </c>
      <c r="H220" s="47" t="s">
        <v>478</v>
      </c>
      <c r="I220" s="47">
        <v>44</v>
      </c>
      <c r="J220" s="43">
        <v>201</v>
      </c>
      <c r="K220" s="43">
        <v>5</v>
      </c>
      <c r="L220" s="43">
        <v>1839.09</v>
      </c>
      <c r="M220" s="43" t="s">
        <v>395</v>
      </c>
    </row>
    <row r="221" spans="1:13" x14ac:dyDescent="0.25">
      <c r="A221" s="43">
        <v>1006</v>
      </c>
      <c r="B221" s="43">
        <v>58000100</v>
      </c>
      <c r="C221" s="43" t="s">
        <v>76</v>
      </c>
      <c r="D221" s="43" t="s">
        <v>495</v>
      </c>
      <c r="E221" s="43" t="s">
        <v>496</v>
      </c>
      <c r="F221" s="43">
        <v>4902032090</v>
      </c>
      <c r="G221" s="46">
        <v>44804</v>
      </c>
      <c r="H221" s="47" t="s">
        <v>478</v>
      </c>
      <c r="I221" s="47">
        <v>38</v>
      </c>
      <c r="J221" s="43">
        <v>201</v>
      </c>
      <c r="K221" s="43">
        <v>19</v>
      </c>
      <c r="L221" s="43">
        <v>1805</v>
      </c>
      <c r="M221" s="43" t="s">
        <v>392</v>
      </c>
    </row>
    <row r="222" spans="1:13" x14ac:dyDescent="0.25">
      <c r="A222" s="43">
        <v>1006</v>
      </c>
      <c r="B222" s="43">
        <v>58000100</v>
      </c>
      <c r="C222" s="43" t="s">
        <v>89</v>
      </c>
      <c r="D222" s="43" t="s">
        <v>448</v>
      </c>
      <c r="E222" s="43" t="s">
        <v>449</v>
      </c>
      <c r="F222" s="43">
        <v>4901878503</v>
      </c>
      <c r="G222" s="46">
        <v>44592</v>
      </c>
      <c r="H222" s="47" t="s">
        <v>413</v>
      </c>
      <c r="I222" s="47">
        <v>4</v>
      </c>
      <c r="J222" s="43">
        <v>201</v>
      </c>
      <c r="K222" s="43">
        <v>15</v>
      </c>
      <c r="L222" s="44">
        <v>1800</v>
      </c>
      <c r="M222" s="43" t="s">
        <v>390</v>
      </c>
    </row>
    <row r="223" spans="1:13" x14ac:dyDescent="0.25">
      <c r="A223" s="43">
        <v>1006</v>
      </c>
      <c r="B223" s="43">
        <v>58000100</v>
      </c>
      <c r="C223" s="43" t="s">
        <v>76</v>
      </c>
      <c r="D223" s="43" t="s">
        <v>485</v>
      </c>
      <c r="E223" s="43" t="s">
        <v>486</v>
      </c>
      <c r="F223" s="43">
        <v>4902032090</v>
      </c>
      <c r="G223" s="46">
        <v>44804</v>
      </c>
      <c r="H223" s="47" t="s">
        <v>478</v>
      </c>
      <c r="I223" s="47">
        <v>38</v>
      </c>
      <c r="J223" s="43">
        <v>201</v>
      </c>
      <c r="K223" s="43">
        <v>5</v>
      </c>
      <c r="L223" s="43">
        <v>1800</v>
      </c>
      <c r="M223" s="43" t="s">
        <v>392</v>
      </c>
    </row>
    <row r="224" spans="1:13" x14ac:dyDescent="0.25">
      <c r="A224" s="43">
        <v>1006</v>
      </c>
      <c r="B224" s="43">
        <v>58000100</v>
      </c>
      <c r="C224" s="43" t="s">
        <v>205</v>
      </c>
      <c r="D224" s="43" t="s">
        <v>689</v>
      </c>
      <c r="E224" s="43" t="s">
        <v>690</v>
      </c>
      <c r="F224" s="43">
        <v>4902205567</v>
      </c>
      <c r="G224" s="46">
        <v>45005</v>
      </c>
      <c r="H224" s="47" t="s">
        <v>478</v>
      </c>
      <c r="I224" s="47">
        <v>45</v>
      </c>
      <c r="J224" s="43">
        <v>201</v>
      </c>
      <c r="K224" s="43">
        <v>24</v>
      </c>
      <c r="L224" s="43">
        <v>1786.55</v>
      </c>
      <c r="M224" s="43" t="s">
        <v>396</v>
      </c>
    </row>
    <row r="225" spans="1:13" x14ac:dyDescent="0.25">
      <c r="A225" s="43">
        <v>1006</v>
      </c>
      <c r="B225" s="43">
        <v>58000100</v>
      </c>
      <c r="C225" s="43" t="s">
        <v>205</v>
      </c>
      <c r="D225" s="43" t="s">
        <v>493</v>
      </c>
      <c r="E225" s="43" t="s">
        <v>494</v>
      </c>
      <c r="F225" s="43">
        <v>4902205567</v>
      </c>
      <c r="G225" s="46">
        <v>45005</v>
      </c>
      <c r="H225" s="47" t="s">
        <v>478</v>
      </c>
      <c r="I225" s="47">
        <v>45</v>
      </c>
      <c r="J225" s="43">
        <v>201</v>
      </c>
      <c r="K225" s="43">
        <v>10</v>
      </c>
      <c r="L225" s="43">
        <v>1777.37</v>
      </c>
      <c r="M225" s="43" t="s">
        <v>396</v>
      </c>
    </row>
    <row r="226" spans="1:13" x14ac:dyDescent="0.25">
      <c r="A226" s="43">
        <v>1006</v>
      </c>
      <c r="B226" s="43">
        <v>58000100</v>
      </c>
      <c r="C226" s="43" t="s">
        <v>519</v>
      </c>
      <c r="D226" s="43" t="s">
        <v>593</v>
      </c>
      <c r="E226" s="43" t="s">
        <v>594</v>
      </c>
      <c r="F226" s="43">
        <v>4902102080</v>
      </c>
      <c r="G226" s="46">
        <v>44893</v>
      </c>
      <c r="H226" s="47" t="s">
        <v>478</v>
      </c>
      <c r="I226" s="47">
        <v>39</v>
      </c>
      <c r="J226" s="43">
        <v>201</v>
      </c>
      <c r="K226" s="43">
        <v>50</v>
      </c>
      <c r="L226" s="43">
        <v>1760.47</v>
      </c>
      <c r="M226" s="43" t="s">
        <v>393</v>
      </c>
    </row>
    <row r="227" spans="1:13" x14ac:dyDescent="0.25">
      <c r="A227" s="43">
        <v>1006</v>
      </c>
      <c r="B227" s="43">
        <v>58000100</v>
      </c>
      <c r="C227" s="43" t="s">
        <v>76</v>
      </c>
      <c r="D227" s="43" t="s">
        <v>509</v>
      </c>
      <c r="E227" s="43" t="s">
        <v>510</v>
      </c>
      <c r="F227" s="43">
        <v>4902032090</v>
      </c>
      <c r="G227" s="46">
        <v>44804</v>
      </c>
      <c r="H227" s="47" t="s">
        <v>478</v>
      </c>
      <c r="I227" s="47">
        <v>38</v>
      </c>
      <c r="J227" s="43">
        <v>201</v>
      </c>
      <c r="K227" s="43">
        <v>5</v>
      </c>
      <c r="L227" s="43">
        <v>1750</v>
      </c>
      <c r="M227" s="43" t="s">
        <v>392</v>
      </c>
    </row>
    <row r="228" spans="1:13" x14ac:dyDescent="0.25">
      <c r="A228" s="43">
        <v>1006</v>
      </c>
      <c r="B228" s="43">
        <v>58000100</v>
      </c>
      <c r="C228" s="43" t="s">
        <v>76</v>
      </c>
      <c r="D228" s="43" t="s">
        <v>448</v>
      </c>
      <c r="E228" s="43" t="s">
        <v>449</v>
      </c>
      <c r="F228" s="43">
        <v>4902032090</v>
      </c>
      <c r="G228" s="46">
        <v>44804</v>
      </c>
      <c r="H228" s="47" t="s">
        <v>478</v>
      </c>
      <c r="I228" s="47">
        <v>38</v>
      </c>
      <c r="J228" s="43">
        <v>201</v>
      </c>
      <c r="K228" s="43">
        <v>15</v>
      </c>
      <c r="L228" s="43">
        <v>1725</v>
      </c>
      <c r="M228" s="43" t="s">
        <v>392</v>
      </c>
    </row>
    <row r="229" spans="1:13" x14ac:dyDescent="0.25">
      <c r="A229" s="43">
        <v>1006</v>
      </c>
      <c r="B229" s="43">
        <v>58000100</v>
      </c>
      <c r="C229" s="43" t="s">
        <v>205</v>
      </c>
      <c r="D229" s="43" t="s">
        <v>442</v>
      </c>
      <c r="E229" s="43" t="s">
        <v>443</v>
      </c>
      <c r="F229" s="43">
        <v>4902205567</v>
      </c>
      <c r="G229" s="46">
        <v>45005</v>
      </c>
      <c r="H229" s="47" t="s">
        <v>478</v>
      </c>
      <c r="I229" s="47">
        <v>45</v>
      </c>
      <c r="J229" s="43">
        <v>201</v>
      </c>
      <c r="K229" s="43">
        <v>60</v>
      </c>
      <c r="L229" s="43">
        <v>1702.51</v>
      </c>
      <c r="M229" s="43" t="s">
        <v>396</v>
      </c>
    </row>
    <row r="230" spans="1:13" x14ac:dyDescent="0.25">
      <c r="A230" s="43">
        <v>1006</v>
      </c>
      <c r="B230" s="43">
        <v>58000100</v>
      </c>
      <c r="C230" s="43" t="s">
        <v>205</v>
      </c>
      <c r="D230" s="43" t="s">
        <v>765</v>
      </c>
      <c r="E230" s="43" t="s">
        <v>766</v>
      </c>
      <c r="F230" s="43">
        <v>4902205567</v>
      </c>
      <c r="G230" s="46">
        <v>45005</v>
      </c>
      <c r="H230" s="47" t="s">
        <v>478</v>
      </c>
      <c r="I230" s="47">
        <v>45</v>
      </c>
      <c r="J230" s="43">
        <v>201</v>
      </c>
      <c r="K230" s="43">
        <v>20</v>
      </c>
      <c r="L230" s="43">
        <v>1681.44</v>
      </c>
      <c r="M230" s="43" t="s">
        <v>396</v>
      </c>
    </row>
    <row r="231" spans="1:13" x14ac:dyDescent="0.25">
      <c r="A231" s="43">
        <v>1006</v>
      </c>
      <c r="B231" s="43">
        <v>58000100</v>
      </c>
      <c r="C231" s="43" t="s">
        <v>519</v>
      </c>
      <c r="D231" s="43" t="s">
        <v>599</v>
      </c>
      <c r="E231" s="43" t="s">
        <v>600</v>
      </c>
      <c r="F231" s="43">
        <v>4902102080</v>
      </c>
      <c r="G231" s="46">
        <v>44893</v>
      </c>
      <c r="H231" s="47" t="s">
        <v>478</v>
      </c>
      <c r="I231" s="47">
        <v>39</v>
      </c>
      <c r="J231" s="43">
        <v>201</v>
      </c>
      <c r="K231" s="43">
        <v>500</v>
      </c>
      <c r="L231" s="43">
        <v>1664.27</v>
      </c>
      <c r="M231" s="43" t="s">
        <v>393</v>
      </c>
    </row>
    <row r="232" spans="1:13" x14ac:dyDescent="0.25">
      <c r="A232" s="43">
        <v>1006</v>
      </c>
      <c r="B232" s="43">
        <v>58000100</v>
      </c>
      <c r="C232" s="43" t="s">
        <v>519</v>
      </c>
      <c r="D232" s="43" t="s">
        <v>524</v>
      </c>
      <c r="E232" s="43" t="s">
        <v>525</v>
      </c>
      <c r="F232" s="43">
        <v>4902102080</v>
      </c>
      <c r="G232" s="46">
        <v>44893</v>
      </c>
      <c r="H232" s="47" t="s">
        <v>478</v>
      </c>
      <c r="I232" s="47">
        <v>39</v>
      </c>
      <c r="J232" s="43">
        <v>201</v>
      </c>
      <c r="K232" s="43">
        <v>2</v>
      </c>
      <c r="L232" s="43">
        <v>1650</v>
      </c>
      <c r="M232" s="43" t="s">
        <v>393</v>
      </c>
    </row>
    <row r="233" spans="1:13" x14ac:dyDescent="0.25">
      <c r="A233" s="43">
        <v>1006</v>
      </c>
      <c r="B233" s="43">
        <v>58000100</v>
      </c>
      <c r="C233" s="43" t="s">
        <v>76</v>
      </c>
      <c r="D233" s="43" t="s">
        <v>460</v>
      </c>
      <c r="E233" s="43" t="s">
        <v>461</v>
      </c>
      <c r="F233" s="43">
        <v>4902032090</v>
      </c>
      <c r="G233" s="46">
        <v>44804</v>
      </c>
      <c r="H233" s="47" t="s">
        <v>478</v>
      </c>
      <c r="I233" s="47">
        <v>38</v>
      </c>
      <c r="J233" s="43">
        <v>201</v>
      </c>
      <c r="K233" s="43">
        <v>8</v>
      </c>
      <c r="L233" s="43">
        <v>1560</v>
      </c>
      <c r="M233" s="43" t="s">
        <v>392</v>
      </c>
    </row>
    <row r="234" spans="1:13" x14ac:dyDescent="0.25">
      <c r="A234" s="43">
        <v>1006</v>
      </c>
      <c r="B234" s="43">
        <v>58000100</v>
      </c>
      <c r="C234" s="43" t="s">
        <v>76</v>
      </c>
      <c r="D234" s="43" t="s">
        <v>869</v>
      </c>
      <c r="E234" s="43" t="s">
        <v>870</v>
      </c>
      <c r="F234" s="43">
        <v>4902216589</v>
      </c>
      <c r="G234" s="46">
        <v>45014</v>
      </c>
      <c r="H234" s="47" t="s">
        <v>478</v>
      </c>
      <c r="I234" s="47">
        <v>59</v>
      </c>
      <c r="J234" s="43">
        <v>201</v>
      </c>
      <c r="K234" s="43">
        <v>5</v>
      </c>
      <c r="L234" s="43">
        <v>1530</v>
      </c>
      <c r="M234" s="43" t="s">
        <v>398</v>
      </c>
    </row>
    <row r="235" spans="1:13" x14ac:dyDescent="0.25">
      <c r="A235" s="43">
        <v>1006</v>
      </c>
      <c r="B235" s="43">
        <v>58000100</v>
      </c>
      <c r="C235" s="43" t="s">
        <v>89</v>
      </c>
      <c r="D235" s="43" t="s">
        <v>456</v>
      </c>
      <c r="E235" s="43" t="s">
        <v>457</v>
      </c>
      <c r="F235" s="43">
        <v>4901878503</v>
      </c>
      <c r="G235" s="46">
        <v>44592</v>
      </c>
      <c r="H235" s="47" t="s">
        <v>413</v>
      </c>
      <c r="I235" s="47">
        <v>4</v>
      </c>
      <c r="J235" s="43">
        <v>201</v>
      </c>
      <c r="K235" s="43">
        <v>10</v>
      </c>
      <c r="L235" s="44">
        <v>1500</v>
      </c>
      <c r="M235" s="43" t="s">
        <v>390</v>
      </c>
    </row>
    <row r="236" spans="1:13" x14ac:dyDescent="0.25">
      <c r="A236" s="43">
        <v>1006</v>
      </c>
      <c r="B236" s="43">
        <v>58000100</v>
      </c>
      <c r="C236" s="43" t="s">
        <v>519</v>
      </c>
      <c r="D236" s="43" t="s">
        <v>579</v>
      </c>
      <c r="E236" s="43" t="s">
        <v>580</v>
      </c>
      <c r="F236" s="43">
        <v>4902102080</v>
      </c>
      <c r="G236" s="46">
        <v>44893</v>
      </c>
      <c r="H236" s="47" t="s">
        <v>478</v>
      </c>
      <c r="I236" s="47">
        <v>39</v>
      </c>
      <c r="J236" s="43">
        <v>201</v>
      </c>
      <c r="K236" s="43">
        <v>1</v>
      </c>
      <c r="L236" s="43">
        <v>1457.25</v>
      </c>
      <c r="M236" s="43" t="s">
        <v>393</v>
      </c>
    </row>
    <row r="237" spans="1:13" x14ac:dyDescent="0.25">
      <c r="A237" s="43">
        <v>1006</v>
      </c>
      <c r="B237" s="43">
        <v>58000100</v>
      </c>
      <c r="C237" s="43" t="s">
        <v>519</v>
      </c>
      <c r="D237" s="43" t="s">
        <v>581</v>
      </c>
      <c r="E237" s="43" t="s">
        <v>582</v>
      </c>
      <c r="F237" s="43">
        <v>4902102080</v>
      </c>
      <c r="G237" s="46">
        <v>44893</v>
      </c>
      <c r="H237" s="47" t="s">
        <v>478</v>
      </c>
      <c r="I237" s="47">
        <v>39</v>
      </c>
      <c r="J237" s="43">
        <v>201</v>
      </c>
      <c r="K237" s="43">
        <v>500</v>
      </c>
      <c r="L237" s="43">
        <v>1456.24</v>
      </c>
      <c r="M237" s="43" t="s">
        <v>393</v>
      </c>
    </row>
    <row r="238" spans="1:13" x14ac:dyDescent="0.25">
      <c r="A238" s="43">
        <v>1006</v>
      </c>
      <c r="B238" s="43">
        <v>58000100</v>
      </c>
      <c r="C238" s="43" t="s">
        <v>519</v>
      </c>
      <c r="D238" s="43" t="s">
        <v>583</v>
      </c>
      <c r="E238" s="43" t="s">
        <v>584</v>
      </c>
      <c r="F238" s="43">
        <v>4902102080</v>
      </c>
      <c r="G238" s="46">
        <v>44893</v>
      </c>
      <c r="H238" s="47" t="s">
        <v>478</v>
      </c>
      <c r="I238" s="47">
        <v>39</v>
      </c>
      <c r="J238" s="43">
        <v>201</v>
      </c>
      <c r="K238" s="43">
        <v>500</v>
      </c>
      <c r="L238" s="43">
        <v>1456.24</v>
      </c>
      <c r="M238" s="43" t="s">
        <v>393</v>
      </c>
    </row>
    <row r="239" spans="1:13" x14ac:dyDescent="0.25">
      <c r="A239" s="43">
        <v>1006</v>
      </c>
      <c r="B239" s="43">
        <v>58000100</v>
      </c>
      <c r="C239" s="43" t="s">
        <v>205</v>
      </c>
      <c r="D239" s="43" t="s">
        <v>845</v>
      </c>
      <c r="E239" s="43" t="s">
        <v>846</v>
      </c>
      <c r="F239" s="43">
        <v>4902205572</v>
      </c>
      <c r="G239" s="46">
        <v>45005</v>
      </c>
      <c r="H239" s="47" t="s">
        <v>478</v>
      </c>
      <c r="I239" s="47">
        <v>44</v>
      </c>
      <c r="J239" s="43">
        <v>201</v>
      </c>
      <c r="K239" s="43">
        <v>5</v>
      </c>
      <c r="L239" s="43">
        <v>1444.36</v>
      </c>
      <c r="M239" s="43" t="s">
        <v>395</v>
      </c>
    </row>
    <row r="240" spans="1:13" x14ac:dyDescent="0.25">
      <c r="A240" s="43">
        <v>1006</v>
      </c>
      <c r="B240" s="43">
        <v>58000100</v>
      </c>
      <c r="C240" s="43" t="s">
        <v>205</v>
      </c>
      <c r="D240" s="43" t="s">
        <v>847</v>
      </c>
      <c r="E240" s="43" t="s">
        <v>848</v>
      </c>
      <c r="F240" s="43">
        <v>4902205572</v>
      </c>
      <c r="G240" s="46">
        <v>45005</v>
      </c>
      <c r="H240" s="47" t="s">
        <v>478</v>
      </c>
      <c r="I240" s="47">
        <v>44</v>
      </c>
      <c r="J240" s="43">
        <v>201</v>
      </c>
      <c r="K240" s="43">
        <v>5</v>
      </c>
      <c r="L240" s="43">
        <v>1444.36</v>
      </c>
      <c r="M240" s="43" t="s">
        <v>395</v>
      </c>
    </row>
    <row r="241" spans="1:13" x14ac:dyDescent="0.25">
      <c r="A241" s="43">
        <v>1006</v>
      </c>
      <c r="B241" s="43">
        <v>58000100</v>
      </c>
      <c r="C241" s="43" t="s">
        <v>205</v>
      </c>
      <c r="D241" s="43" t="s">
        <v>849</v>
      </c>
      <c r="E241" s="43" t="s">
        <v>850</v>
      </c>
      <c r="F241" s="43">
        <v>4902205572</v>
      </c>
      <c r="G241" s="46">
        <v>45005</v>
      </c>
      <c r="H241" s="47" t="s">
        <v>478</v>
      </c>
      <c r="I241" s="47">
        <v>44</v>
      </c>
      <c r="J241" s="43">
        <v>201</v>
      </c>
      <c r="K241" s="43">
        <v>5</v>
      </c>
      <c r="L241" s="43">
        <v>1444.36</v>
      </c>
      <c r="M241" s="43" t="s">
        <v>395</v>
      </c>
    </row>
    <row r="242" spans="1:13" x14ac:dyDescent="0.25">
      <c r="A242" s="43">
        <v>1006</v>
      </c>
      <c r="B242" s="43">
        <v>58000100</v>
      </c>
      <c r="C242" s="43" t="s">
        <v>205</v>
      </c>
      <c r="D242" s="43" t="s">
        <v>491</v>
      </c>
      <c r="E242" s="43" t="s">
        <v>492</v>
      </c>
      <c r="F242" s="43">
        <v>4902205567</v>
      </c>
      <c r="G242" s="46">
        <v>45005</v>
      </c>
      <c r="H242" s="47" t="s">
        <v>478</v>
      </c>
      <c r="I242" s="47">
        <v>45</v>
      </c>
      <c r="J242" s="43">
        <v>201</v>
      </c>
      <c r="K242" s="43">
        <v>24</v>
      </c>
      <c r="L242" s="43">
        <v>1437.01</v>
      </c>
      <c r="M242" s="43" t="s">
        <v>396</v>
      </c>
    </row>
    <row r="243" spans="1:13" x14ac:dyDescent="0.25">
      <c r="A243" s="43">
        <v>1006</v>
      </c>
      <c r="B243" s="43">
        <v>58000100</v>
      </c>
      <c r="C243" s="43" t="s">
        <v>76</v>
      </c>
      <c r="D243" s="43" t="s">
        <v>497</v>
      </c>
      <c r="E243" s="43" t="s">
        <v>498</v>
      </c>
      <c r="F243" s="43">
        <v>4902032090</v>
      </c>
      <c r="G243" s="46">
        <v>44804</v>
      </c>
      <c r="H243" s="47" t="s">
        <v>478</v>
      </c>
      <c r="I243" s="47">
        <v>38</v>
      </c>
      <c r="J243" s="43">
        <v>201</v>
      </c>
      <c r="K243" s="43">
        <v>5</v>
      </c>
      <c r="L243" s="43">
        <v>1434.4</v>
      </c>
      <c r="M243" s="43" t="s">
        <v>392</v>
      </c>
    </row>
    <row r="244" spans="1:13" x14ac:dyDescent="0.25">
      <c r="A244" s="43">
        <v>1006</v>
      </c>
      <c r="B244" s="43">
        <v>58000100</v>
      </c>
      <c r="C244" s="43" t="s">
        <v>205</v>
      </c>
      <c r="D244" s="43" t="s">
        <v>823</v>
      </c>
      <c r="E244" s="43" t="s">
        <v>824</v>
      </c>
      <c r="F244" s="43">
        <v>4902205567</v>
      </c>
      <c r="G244" s="46">
        <v>45005</v>
      </c>
      <c r="H244" s="47" t="s">
        <v>478</v>
      </c>
      <c r="I244" s="47">
        <v>45</v>
      </c>
      <c r="J244" s="43">
        <v>201</v>
      </c>
      <c r="K244" s="43">
        <v>1</v>
      </c>
      <c r="L244" s="43">
        <v>1419.53</v>
      </c>
      <c r="M244" s="43" t="s">
        <v>396</v>
      </c>
    </row>
    <row r="245" spans="1:13" x14ac:dyDescent="0.25">
      <c r="A245" s="43">
        <v>1006</v>
      </c>
      <c r="B245" s="43">
        <v>58000100</v>
      </c>
      <c r="C245" s="43" t="s">
        <v>205</v>
      </c>
      <c r="D245" s="43" t="s">
        <v>442</v>
      </c>
      <c r="E245" s="43" t="s">
        <v>443</v>
      </c>
      <c r="F245" s="43">
        <v>4902205567</v>
      </c>
      <c r="G245" s="46">
        <v>45005</v>
      </c>
      <c r="H245" s="47" t="s">
        <v>478</v>
      </c>
      <c r="I245" s="47">
        <v>45</v>
      </c>
      <c r="J245" s="43">
        <v>201</v>
      </c>
      <c r="K245" s="43">
        <v>50</v>
      </c>
      <c r="L245" s="43">
        <v>1418.75</v>
      </c>
      <c r="M245" s="43" t="s">
        <v>396</v>
      </c>
    </row>
    <row r="246" spans="1:13" x14ac:dyDescent="0.25">
      <c r="A246" s="43">
        <v>1006</v>
      </c>
      <c r="B246" s="43">
        <v>58000100</v>
      </c>
      <c r="C246" s="43" t="s">
        <v>205</v>
      </c>
      <c r="D246" s="43" t="s">
        <v>697</v>
      </c>
      <c r="E246" s="43" t="s">
        <v>698</v>
      </c>
      <c r="F246" s="43">
        <v>4902205570</v>
      </c>
      <c r="G246" s="46">
        <v>45005</v>
      </c>
      <c r="H246" s="47" t="s">
        <v>478</v>
      </c>
      <c r="I246" s="47">
        <v>43</v>
      </c>
      <c r="J246" s="43">
        <v>201</v>
      </c>
      <c r="K246" s="43">
        <v>200</v>
      </c>
      <c r="L246" s="43">
        <v>1406.29</v>
      </c>
      <c r="M246" s="43" t="s">
        <v>394</v>
      </c>
    </row>
    <row r="247" spans="1:13" x14ac:dyDescent="0.25">
      <c r="A247" s="43">
        <v>1006</v>
      </c>
      <c r="B247" s="43">
        <v>58000100</v>
      </c>
      <c r="C247" s="43" t="s">
        <v>205</v>
      </c>
      <c r="D247" s="43" t="s">
        <v>761</v>
      </c>
      <c r="E247" s="43" t="s">
        <v>762</v>
      </c>
      <c r="F247" s="43">
        <v>4902205570</v>
      </c>
      <c r="G247" s="46">
        <v>45005</v>
      </c>
      <c r="H247" s="47" t="s">
        <v>478</v>
      </c>
      <c r="I247" s="47">
        <v>43</v>
      </c>
      <c r="J247" s="43">
        <v>201</v>
      </c>
      <c r="K247" s="43">
        <v>1</v>
      </c>
      <c r="L247" s="43">
        <v>1405</v>
      </c>
      <c r="M247" s="43" t="s">
        <v>394</v>
      </c>
    </row>
    <row r="248" spans="1:13" x14ac:dyDescent="0.25">
      <c r="A248" s="43">
        <v>1006</v>
      </c>
      <c r="B248" s="43">
        <v>58000100</v>
      </c>
      <c r="C248" s="43" t="s">
        <v>205</v>
      </c>
      <c r="D248" s="43" t="s">
        <v>483</v>
      </c>
      <c r="E248" s="43" t="s">
        <v>484</v>
      </c>
      <c r="F248" s="43">
        <v>4902205567</v>
      </c>
      <c r="G248" s="46">
        <v>45005</v>
      </c>
      <c r="H248" s="47" t="s">
        <v>478</v>
      </c>
      <c r="I248" s="47">
        <v>45</v>
      </c>
      <c r="J248" s="43">
        <v>201</v>
      </c>
      <c r="K248" s="43">
        <v>3</v>
      </c>
      <c r="L248" s="43">
        <v>1380</v>
      </c>
      <c r="M248" s="43" t="s">
        <v>396</v>
      </c>
    </row>
    <row r="249" spans="1:13" x14ac:dyDescent="0.25">
      <c r="A249" s="43">
        <v>1006</v>
      </c>
      <c r="B249" s="43">
        <v>58000100</v>
      </c>
      <c r="C249" s="43" t="s">
        <v>205</v>
      </c>
      <c r="D249" s="43" t="s">
        <v>803</v>
      </c>
      <c r="E249" s="43" t="s">
        <v>804</v>
      </c>
      <c r="F249" s="43">
        <v>4902205567</v>
      </c>
      <c r="G249" s="46">
        <v>45005</v>
      </c>
      <c r="H249" s="47" t="s">
        <v>478</v>
      </c>
      <c r="I249" s="47">
        <v>45</v>
      </c>
      <c r="J249" s="43">
        <v>201</v>
      </c>
      <c r="K249" s="43">
        <v>30</v>
      </c>
      <c r="L249" s="43">
        <v>1350</v>
      </c>
      <c r="M249" s="43" t="s">
        <v>396</v>
      </c>
    </row>
    <row r="250" spans="1:13" x14ac:dyDescent="0.25">
      <c r="A250" s="43">
        <v>1006</v>
      </c>
      <c r="B250" s="43">
        <v>58000100</v>
      </c>
      <c r="C250" s="43" t="s">
        <v>76</v>
      </c>
      <c r="D250" s="43" t="s">
        <v>450</v>
      </c>
      <c r="E250" s="43" t="s">
        <v>451</v>
      </c>
      <c r="F250" s="43">
        <v>4902032090</v>
      </c>
      <c r="G250" s="46">
        <v>44804</v>
      </c>
      <c r="H250" s="47" t="s">
        <v>478</v>
      </c>
      <c r="I250" s="47">
        <v>38</v>
      </c>
      <c r="J250" s="43">
        <v>201</v>
      </c>
      <c r="K250" s="43">
        <v>2</v>
      </c>
      <c r="L250" s="43">
        <v>1320</v>
      </c>
      <c r="M250" s="43" t="s">
        <v>392</v>
      </c>
    </row>
    <row r="251" spans="1:13" x14ac:dyDescent="0.25">
      <c r="A251" s="43">
        <v>1006</v>
      </c>
      <c r="B251" s="43">
        <v>58000100</v>
      </c>
      <c r="C251" s="43" t="s">
        <v>89</v>
      </c>
      <c r="D251" s="43" t="s">
        <v>454</v>
      </c>
      <c r="E251" s="43" t="s">
        <v>455</v>
      </c>
      <c r="F251" s="43">
        <v>4901878503</v>
      </c>
      <c r="G251" s="46">
        <v>44592</v>
      </c>
      <c r="H251" s="47" t="s">
        <v>413</v>
      </c>
      <c r="I251" s="47">
        <v>4</v>
      </c>
      <c r="J251" s="43">
        <v>201</v>
      </c>
      <c r="K251" s="43">
        <v>10</v>
      </c>
      <c r="L251" s="44">
        <v>1300</v>
      </c>
      <c r="M251" s="43" t="s">
        <v>390</v>
      </c>
    </row>
    <row r="252" spans="1:13" x14ac:dyDescent="0.25">
      <c r="A252" s="43">
        <v>1006</v>
      </c>
      <c r="B252" s="43">
        <v>58000100</v>
      </c>
      <c r="C252" s="43" t="s">
        <v>76</v>
      </c>
      <c r="D252" s="43" t="s">
        <v>454</v>
      </c>
      <c r="E252" s="43" t="s">
        <v>455</v>
      </c>
      <c r="F252" s="43">
        <v>4902032090</v>
      </c>
      <c r="G252" s="46">
        <v>44804</v>
      </c>
      <c r="H252" s="47" t="s">
        <v>478</v>
      </c>
      <c r="I252" s="47">
        <v>38</v>
      </c>
      <c r="J252" s="43">
        <v>201</v>
      </c>
      <c r="K252" s="43">
        <v>10</v>
      </c>
      <c r="L252" s="43">
        <v>1300</v>
      </c>
      <c r="M252" s="43" t="s">
        <v>392</v>
      </c>
    </row>
    <row r="253" spans="1:13" x14ac:dyDescent="0.25">
      <c r="A253" s="43">
        <v>1006</v>
      </c>
      <c r="B253" s="43">
        <v>58000100</v>
      </c>
      <c r="C253" s="43" t="s">
        <v>76</v>
      </c>
      <c r="D253" s="43" t="s">
        <v>491</v>
      </c>
      <c r="E253" s="43" t="s">
        <v>492</v>
      </c>
      <c r="F253" s="43">
        <v>4902032090</v>
      </c>
      <c r="G253" s="46">
        <v>44804</v>
      </c>
      <c r="H253" s="47" t="s">
        <v>478</v>
      </c>
      <c r="I253" s="47">
        <v>38</v>
      </c>
      <c r="J253" s="43">
        <v>201</v>
      </c>
      <c r="K253" s="43">
        <v>19</v>
      </c>
      <c r="L253" s="43">
        <v>1292</v>
      </c>
      <c r="M253" s="43" t="s">
        <v>392</v>
      </c>
    </row>
    <row r="254" spans="1:13" x14ac:dyDescent="0.25">
      <c r="A254" s="43">
        <v>1006</v>
      </c>
      <c r="B254" s="43">
        <v>58000100</v>
      </c>
      <c r="C254" s="43" t="s">
        <v>205</v>
      </c>
      <c r="D254" s="43" t="s">
        <v>456</v>
      </c>
      <c r="E254" s="43" t="s">
        <v>457</v>
      </c>
      <c r="F254" s="43">
        <v>4902205567</v>
      </c>
      <c r="G254" s="46">
        <v>45005</v>
      </c>
      <c r="H254" s="47" t="s">
        <v>478</v>
      </c>
      <c r="I254" s="47">
        <v>45</v>
      </c>
      <c r="J254" s="43">
        <v>201</v>
      </c>
      <c r="K254" s="43">
        <v>10</v>
      </c>
      <c r="L254" s="43">
        <v>1281.1099999999999</v>
      </c>
      <c r="M254" s="43" t="s">
        <v>396</v>
      </c>
    </row>
    <row r="255" spans="1:13" x14ac:dyDescent="0.25">
      <c r="A255" s="43">
        <v>1006</v>
      </c>
      <c r="B255" s="43">
        <v>58000100</v>
      </c>
      <c r="C255" s="43" t="s">
        <v>76</v>
      </c>
      <c r="D255" s="43" t="s">
        <v>442</v>
      </c>
      <c r="E255" s="43" t="s">
        <v>443</v>
      </c>
      <c r="F255" s="43">
        <v>4902032090</v>
      </c>
      <c r="G255" s="46">
        <v>44804</v>
      </c>
      <c r="H255" s="47" t="s">
        <v>478</v>
      </c>
      <c r="I255" s="47">
        <v>38</v>
      </c>
      <c r="J255" s="43">
        <v>201</v>
      </c>
      <c r="K255" s="43">
        <v>35</v>
      </c>
      <c r="L255" s="43">
        <v>1225</v>
      </c>
      <c r="M255" s="43" t="s">
        <v>392</v>
      </c>
    </row>
    <row r="256" spans="1:13" x14ac:dyDescent="0.25">
      <c r="A256" s="43">
        <v>1006</v>
      </c>
      <c r="B256" s="43">
        <v>58000100</v>
      </c>
      <c r="C256" s="43" t="s">
        <v>519</v>
      </c>
      <c r="D256" s="43" t="s">
        <v>561</v>
      </c>
      <c r="E256" s="43" t="s">
        <v>562</v>
      </c>
      <c r="F256" s="43">
        <v>4902102080</v>
      </c>
      <c r="G256" s="46">
        <v>44893</v>
      </c>
      <c r="H256" s="47" t="s">
        <v>478</v>
      </c>
      <c r="I256" s="47">
        <v>39</v>
      </c>
      <c r="J256" s="43">
        <v>201</v>
      </c>
      <c r="K256" s="43">
        <v>25</v>
      </c>
      <c r="L256" s="43">
        <v>1206.48</v>
      </c>
      <c r="M256" s="43" t="s">
        <v>393</v>
      </c>
    </row>
    <row r="257" spans="1:13" x14ac:dyDescent="0.25">
      <c r="A257" s="43">
        <v>1006</v>
      </c>
      <c r="B257" s="43">
        <v>58000100</v>
      </c>
      <c r="C257" s="43" t="s">
        <v>205</v>
      </c>
      <c r="D257" s="43" t="s">
        <v>491</v>
      </c>
      <c r="E257" s="43" t="s">
        <v>492</v>
      </c>
      <c r="F257" s="43">
        <v>4902205567</v>
      </c>
      <c r="G257" s="46">
        <v>45005</v>
      </c>
      <c r="H257" s="47" t="s">
        <v>478</v>
      </c>
      <c r="I257" s="47">
        <v>45</v>
      </c>
      <c r="J257" s="43">
        <v>201</v>
      </c>
      <c r="K257" s="43">
        <v>20</v>
      </c>
      <c r="L257" s="43">
        <v>1197.5</v>
      </c>
      <c r="M257" s="43" t="s">
        <v>396</v>
      </c>
    </row>
    <row r="258" spans="1:13" x14ac:dyDescent="0.25">
      <c r="A258" s="43">
        <v>1006</v>
      </c>
      <c r="B258" s="43">
        <v>58000100</v>
      </c>
      <c r="C258" s="43" t="s">
        <v>205</v>
      </c>
      <c r="D258" s="43" t="s">
        <v>887</v>
      </c>
      <c r="E258" s="43" t="s">
        <v>888</v>
      </c>
      <c r="F258" s="43">
        <v>4902217941</v>
      </c>
      <c r="G258" s="46">
        <v>45015</v>
      </c>
      <c r="H258" s="47" t="s">
        <v>478</v>
      </c>
      <c r="I258" s="47">
        <v>53</v>
      </c>
      <c r="J258" s="43">
        <v>201</v>
      </c>
      <c r="K258" s="43">
        <v>1</v>
      </c>
      <c r="L258" s="43">
        <v>1190</v>
      </c>
      <c r="M258" s="43" t="s">
        <v>397</v>
      </c>
    </row>
    <row r="259" spans="1:13" x14ac:dyDescent="0.25">
      <c r="A259" s="43">
        <v>1006</v>
      </c>
      <c r="B259" s="43">
        <v>58000100</v>
      </c>
      <c r="C259" s="43" t="s">
        <v>205</v>
      </c>
      <c r="D259" s="43" t="s">
        <v>501</v>
      </c>
      <c r="E259" s="43" t="s">
        <v>502</v>
      </c>
      <c r="F259" s="43">
        <v>4902205567</v>
      </c>
      <c r="G259" s="46">
        <v>45005</v>
      </c>
      <c r="H259" s="47" t="s">
        <v>478</v>
      </c>
      <c r="I259" s="47">
        <v>45</v>
      </c>
      <c r="J259" s="43">
        <v>201</v>
      </c>
      <c r="K259" s="43">
        <v>10</v>
      </c>
      <c r="L259" s="43">
        <v>1178.6300000000001</v>
      </c>
      <c r="M259" s="43" t="s">
        <v>396</v>
      </c>
    </row>
    <row r="260" spans="1:13" x14ac:dyDescent="0.25">
      <c r="A260" s="43">
        <v>1006</v>
      </c>
      <c r="B260" s="43">
        <v>58000100</v>
      </c>
      <c r="C260" s="43" t="s">
        <v>205</v>
      </c>
      <c r="D260" s="43" t="s">
        <v>450</v>
      </c>
      <c r="E260" s="43" t="s">
        <v>451</v>
      </c>
      <c r="F260" s="43">
        <v>4902205567</v>
      </c>
      <c r="G260" s="46">
        <v>45005</v>
      </c>
      <c r="H260" s="47" t="s">
        <v>478</v>
      </c>
      <c r="I260" s="47">
        <v>45</v>
      </c>
      <c r="J260" s="43">
        <v>201</v>
      </c>
      <c r="K260" s="43">
        <v>2</v>
      </c>
      <c r="L260" s="43">
        <v>1134.3800000000001</v>
      </c>
      <c r="M260" s="43" t="s">
        <v>396</v>
      </c>
    </row>
    <row r="261" spans="1:13" x14ac:dyDescent="0.25">
      <c r="A261" s="43">
        <v>1006</v>
      </c>
      <c r="B261" s="43">
        <v>58000100</v>
      </c>
      <c r="C261" s="43" t="s">
        <v>205</v>
      </c>
      <c r="D261" s="43" t="s">
        <v>440</v>
      </c>
      <c r="E261" s="43" t="s">
        <v>441</v>
      </c>
      <c r="F261" s="43">
        <v>4902205567</v>
      </c>
      <c r="G261" s="46">
        <v>45005</v>
      </c>
      <c r="H261" s="47" t="s">
        <v>478</v>
      </c>
      <c r="I261" s="47">
        <v>45</v>
      </c>
      <c r="J261" s="43">
        <v>201</v>
      </c>
      <c r="K261" s="43">
        <v>55</v>
      </c>
      <c r="L261" s="43">
        <v>1118.52</v>
      </c>
      <c r="M261" s="43" t="s">
        <v>396</v>
      </c>
    </row>
    <row r="262" spans="1:13" x14ac:dyDescent="0.25">
      <c r="A262" s="43">
        <v>1006</v>
      </c>
      <c r="B262" s="43">
        <v>58000100</v>
      </c>
      <c r="C262" s="43" t="s">
        <v>76</v>
      </c>
      <c r="D262" s="43" t="s">
        <v>493</v>
      </c>
      <c r="E262" s="43" t="s">
        <v>494</v>
      </c>
      <c r="F262" s="43">
        <v>4902032090</v>
      </c>
      <c r="G262" s="46">
        <v>44804</v>
      </c>
      <c r="H262" s="47" t="s">
        <v>478</v>
      </c>
      <c r="I262" s="47">
        <v>38</v>
      </c>
      <c r="J262" s="43">
        <v>201</v>
      </c>
      <c r="K262" s="43">
        <v>5</v>
      </c>
      <c r="L262" s="43">
        <v>1108.4000000000001</v>
      </c>
      <c r="M262" s="43" t="s">
        <v>392</v>
      </c>
    </row>
    <row r="263" spans="1:13" x14ac:dyDescent="0.25">
      <c r="A263" s="43">
        <v>1006</v>
      </c>
      <c r="B263" s="43">
        <v>58000100</v>
      </c>
      <c r="C263" s="43" t="s">
        <v>519</v>
      </c>
      <c r="D263" s="43" t="s">
        <v>597</v>
      </c>
      <c r="E263" s="43" t="s">
        <v>598</v>
      </c>
      <c r="F263" s="43">
        <v>4902102080</v>
      </c>
      <c r="G263" s="46">
        <v>44893</v>
      </c>
      <c r="H263" s="47" t="s">
        <v>478</v>
      </c>
      <c r="I263" s="47">
        <v>39</v>
      </c>
      <c r="J263" s="43">
        <v>201</v>
      </c>
      <c r="K263" s="43">
        <v>200</v>
      </c>
      <c r="L263" s="43">
        <v>1085.94</v>
      </c>
      <c r="M263" s="43" t="s">
        <v>393</v>
      </c>
    </row>
    <row r="264" spans="1:13" x14ac:dyDescent="0.25">
      <c r="A264" s="43">
        <v>1006</v>
      </c>
      <c r="B264" s="43">
        <v>58000100</v>
      </c>
      <c r="C264" s="43" t="s">
        <v>205</v>
      </c>
      <c r="D264" s="43" t="s">
        <v>769</v>
      </c>
      <c r="E264" s="43" t="s">
        <v>770</v>
      </c>
      <c r="F264" s="43">
        <v>4902205567</v>
      </c>
      <c r="G264" s="46">
        <v>45005</v>
      </c>
      <c r="H264" s="47" t="s">
        <v>478</v>
      </c>
      <c r="I264" s="47">
        <v>45</v>
      </c>
      <c r="J264" s="43">
        <v>201</v>
      </c>
      <c r="K264" s="43">
        <v>5</v>
      </c>
      <c r="L264" s="43">
        <v>1078.8800000000001</v>
      </c>
      <c r="M264" s="43" t="s">
        <v>396</v>
      </c>
    </row>
    <row r="265" spans="1:13" x14ac:dyDescent="0.25">
      <c r="A265" s="43">
        <v>1006</v>
      </c>
      <c r="B265" s="43">
        <v>58000100</v>
      </c>
      <c r="C265" s="43" t="s">
        <v>205</v>
      </c>
      <c r="D265" s="43" t="s">
        <v>520</v>
      </c>
      <c r="E265" s="43" t="s">
        <v>521</v>
      </c>
      <c r="F265" s="43">
        <v>4902205567</v>
      </c>
      <c r="G265" s="46">
        <v>45005</v>
      </c>
      <c r="H265" s="47" t="s">
        <v>478</v>
      </c>
      <c r="I265" s="47">
        <v>45</v>
      </c>
      <c r="J265" s="43">
        <v>201</v>
      </c>
      <c r="K265" s="43">
        <v>22</v>
      </c>
      <c r="L265" s="43">
        <v>1075.3900000000001</v>
      </c>
      <c r="M265" s="43" t="s">
        <v>396</v>
      </c>
    </row>
    <row r="266" spans="1:13" x14ac:dyDescent="0.25">
      <c r="A266" s="43">
        <v>1006</v>
      </c>
      <c r="B266" s="43">
        <v>58000100</v>
      </c>
      <c r="C266" s="43" t="s">
        <v>76</v>
      </c>
      <c r="D266" s="43" t="s">
        <v>479</v>
      </c>
      <c r="E266" s="43" t="s">
        <v>480</v>
      </c>
      <c r="F266" s="43">
        <v>4902032090</v>
      </c>
      <c r="G266" s="46">
        <v>44804</v>
      </c>
      <c r="H266" s="47" t="s">
        <v>478</v>
      </c>
      <c r="I266" s="47">
        <v>38</v>
      </c>
      <c r="J266" s="43">
        <v>201</v>
      </c>
      <c r="K266" s="43">
        <v>15</v>
      </c>
      <c r="L266" s="43">
        <v>1053.5999999999999</v>
      </c>
      <c r="M266" s="43" t="s">
        <v>392</v>
      </c>
    </row>
    <row r="267" spans="1:13" x14ac:dyDescent="0.25">
      <c r="A267" s="43">
        <v>1006</v>
      </c>
      <c r="B267" s="43">
        <v>58000100</v>
      </c>
      <c r="C267" s="43" t="s">
        <v>205</v>
      </c>
      <c r="D267" s="43" t="s">
        <v>513</v>
      </c>
      <c r="E267" s="43" t="s">
        <v>514</v>
      </c>
      <c r="F267" s="43">
        <v>4902205567</v>
      </c>
      <c r="G267" s="46">
        <v>45005</v>
      </c>
      <c r="H267" s="47" t="s">
        <v>478</v>
      </c>
      <c r="I267" s="47">
        <v>45</v>
      </c>
      <c r="J267" s="43">
        <v>201</v>
      </c>
      <c r="K267" s="43">
        <v>10</v>
      </c>
      <c r="L267" s="43">
        <v>1045.51</v>
      </c>
      <c r="M267" s="43" t="s">
        <v>396</v>
      </c>
    </row>
    <row r="268" spans="1:13" x14ac:dyDescent="0.25">
      <c r="A268" s="43">
        <v>1006</v>
      </c>
      <c r="B268" s="43">
        <v>58000100</v>
      </c>
      <c r="C268" s="43" t="s">
        <v>205</v>
      </c>
      <c r="D268" s="43" t="s">
        <v>448</v>
      </c>
      <c r="E268" s="43" t="s">
        <v>449</v>
      </c>
      <c r="F268" s="43">
        <v>4902205567</v>
      </c>
      <c r="G268" s="46">
        <v>45005</v>
      </c>
      <c r="H268" s="47" t="s">
        <v>478</v>
      </c>
      <c r="I268" s="47">
        <v>45</v>
      </c>
      <c r="J268" s="43">
        <v>201</v>
      </c>
      <c r="K268" s="43">
        <v>20</v>
      </c>
      <c r="L268" s="43">
        <v>1024.8900000000001</v>
      </c>
      <c r="M268" s="43" t="s">
        <v>396</v>
      </c>
    </row>
    <row r="269" spans="1:13" x14ac:dyDescent="0.25">
      <c r="A269" s="43">
        <v>1006</v>
      </c>
      <c r="B269" s="43">
        <v>58000100</v>
      </c>
      <c r="C269" s="43" t="s">
        <v>205</v>
      </c>
      <c r="D269" s="43" t="s">
        <v>699</v>
      </c>
      <c r="E269" s="43" t="s">
        <v>700</v>
      </c>
      <c r="F269" s="43">
        <v>4902205570</v>
      </c>
      <c r="G269" s="46">
        <v>45005</v>
      </c>
      <c r="H269" s="47" t="s">
        <v>478</v>
      </c>
      <c r="I269" s="47">
        <v>43</v>
      </c>
      <c r="J269" s="43">
        <v>201</v>
      </c>
      <c r="K269" s="43">
        <v>200</v>
      </c>
      <c r="L269" s="43">
        <v>1021.2</v>
      </c>
      <c r="M269" s="43" t="s">
        <v>394</v>
      </c>
    </row>
    <row r="270" spans="1:13" x14ac:dyDescent="0.25">
      <c r="A270" s="43">
        <v>1006</v>
      </c>
      <c r="B270" s="43">
        <v>58000100</v>
      </c>
      <c r="C270" s="43" t="s">
        <v>76</v>
      </c>
      <c r="D270" s="43" t="s">
        <v>440</v>
      </c>
      <c r="E270" s="43" t="s">
        <v>441</v>
      </c>
      <c r="F270" s="43">
        <v>4902032090</v>
      </c>
      <c r="G270" s="46">
        <v>44804</v>
      </c>
      <c r="H270" s="47" t="s">
        <v>478</v>
      </c>
      <c r="I270" s="47">
        <v>38</v>
      </c>
      <c r="J270" s="43">
        <v>201</v>
      </c>
      <c r="K270" s="43">
        <v>40</v>
      </c>
      <c r="L270" s="43">
        <v>1000</v>
      </c>
      <c r="M270" s="43" t="s">
        <v>392</v>
      </c>
    </row>
    <row r="271" spans="1:13" x14ac:dyDescent="0.25">
      <c r="A271" s="43">
        <v>1006</v>
      </c>
      <c r="B271" s="43">
        <v>58000100</v>
      </c>
      <c r="C271" s="43" t="s">
        <v>76</v>
      </c>
      <c r="D271" s="43" t="s">
        <v>487</v>
      </c>
      <c r="E271" s="43" t="s">
        <v>488</v>
      </c>
      <c r="F271" s="43">
        <v>4902032090</v>
      </c>
      <c r="G271" s="46">
        <v>44804</v>
      </c>
      <c r="H271" s="47" t="s">
        <v>478</v>
      </c>
      <c r="I271" s="47">
        <v>38</v>
      </c>
      <c r="J271" s="43">
        <v>201</v>
      </c>
      <c r="K271" s="43">
        <v>6</v>
      </c>
      <c r="L271" s="43">
        <v>995</v>
      </c>
      <c r="M271" s="43" t="s">
        <v>392</v>
      </c>
    </row>
    <row r="272" spans="1:13" x14ac:dyDescent="0.25">
      <c r="A272" s="43">
        <v>1006</v>
      </c>
      <c r="B272" s="43">
        <v>58000100</v>
      </c>
      <c r="C272" s="43" t="s">
        <v>205</v>
      </c>
      <c r="D272" s="43" t="s">
        <v>470</v>
      </c>
      <c r="E272" s="43" t="s">
        <v>471</v>
      </c>
      <c r="F272" s="43">
        <v>4902205567</v>
      </c>
      <c r="G272" s="46">
        <v>45005</v>
      </c>
      <c r="H272" s="47" t="s">
        <v>478</v>
      </c>
      <c r="I272" s="47">
        <v>45</v>
      </c>
      <c r="J272" s="43">
        <v>201</v>
      </c>
      <c r="K272" s="43">
        <v>10</v>
      </c>
      <c r="L272" s="43">
        <v>974.94</v>
      </c>
      <c r="M272" s="43" t="s">
        <v>396</v>
      </c>
    </row>
    <row r="273" spans="1:13" x14ac:dyDescent="0.25">
      <c r="A273" s="43">
        <v>1006</v>
      </c>
      <c r="B273" s="43">
        <v>58000100</v>
      </c>
      <c r="C273" s="43" t="s">
        <v>519</v>
      </c>
      <c r="D273" s="43" t="s">
        <v>549</v>
      </c>
      <c r="E273" s="43" t="s">
        <v>550</v>
      </c>
      <c r="F273" s="43">
        <v>4902102080</v>
      </c>
      <c r="G273" s="46">
        <v>44893</v>
      </c>
      <c r="H273" s="47" t="s">
        <v>478</v>
      </c>
      <c r="I273" s="47">
        <v>39</v>
      </c>
      <c r="J273" s="43">
        <v>201</v>
      </c>
      <c r="K273" s="43">
        <v>5</v>
      </c>
      <c r="L273" s="43">
        <v>935.5</v>
      </c>
      <c r="M273" s="43" t="s">
        <v>393</v>
      </c>
    </row>
    <row r="274" spans="1:13" x14ac:dyDescent="0.25">
      <c r="A274" s="43">
        <v>1006</v>
      </c>
      <c r="B274" s="43">
        <v>58000100</v>
      </c>
      <c r="C274" s="43" t="s">
        <v>205</v>
      </c>
      <c r="D274" s="43" t="s">
        <v>695</v>
      </c>
      <c r="E274" s="43" t="s">
        <v>696</v>
      </c>
      <c r="F274" s="43">
        <v>4902205570</v>
      </c>
      <c r="G274" s="46">
        <v>45005</v>
      </c>
      <c r="H274" s="47" t="s">
        <v>478</v>
      </c>
      <c r="I274" s="47">
        <v>43</v>
      </c>
      <c r="J274" s="43">
        <v>201</v>
      </c>
      <c r="K274" s="43">
        <v>200</v>
      </c>
      <c r="L274" s="43">
        <v>934</v>
      </c>
      <c r="M274" s="43" t="s">
        <v>394</v>
      </c>
    </row>
    <row r="275" spans="1:13" x14ac:dyDescent="0.25">
      <c r="A275" s="43">
        <v>1006</v>
      </c>
      <c r="B275" s="43">
        <v>58000100</v>
      </c>
      <c r="C275" s="43" t="s">
        <v>76</v>
      </c>
      <c r="D275" s="43" t="s">
        <v>444</v>
      </c>
      <c r="E275" s="43" t="s">
        <v>445</v>
      </c>
      <c r="F275" s="43">
        <v>4902032090</v>
      </c>
      <c r="G275" s="46">
        <v>44804</v>
      </c>
      <c r="H275" s="47" t="s">
        <v>478</v>
      </c>
      <c r="I275" s="47">
        <v>38</v>
      </c>
      <c r="J275" s="43">
        <v>201</v>
      </c>
      <c r="K275" s="43">
        <v>20</v>
      </c>
      <c r="L275" s="43">
        <v>900</v>
      </c>
      <c r="M275" s="43" t="s">
        <v>392</v>
      </c>
    </row>
    <row r="276" spans="1:13" x14ac:dyDescent="0.25">
      <c r="A276" s="43">
        <v>1006</v>
      </c>
      <c r="B276" s="43">
        <v>58000100</v>
      </c>
      <c r="C276" s="43" t="s">
        <v>205</v>
      </c>
      <c r="D276" s="43" t="s">
        <v>460</v>
      </c>
      <c r="E276" s="43" t="s">
        <v>461</v>
      </c>
      <c r="F276" s="43">
        <v>4902205567</v>
      </c>
      <c r="G276" s="46">
        <v>45005</v>
      </c>
      <c r="H276" s="47" t="s">
        <v>478</v>
      </c>
      <c r="I276" s="47">
        <v>45</v>
      </c>
      <c r="J276" s="43">
        <v>201</v>
      </c>
      <c r="K276" s="43">
        <v>5</v>
      </c>
      <c r="L276" s="43">
        <v>896.78</v>
      </c>
      <c r="M276" s="43" t="s">
        <v>396</v>
      </c>
    </row>
    <row r="277" spans="1:13" x14ac:dyDescent="0.25">
      <c r="A277" s="43">
        <v>1006</v>
      </c>
      <c r="B277" s="43">
        <v>58000100</v>
      </c>
      <c r="C277" s="43" t="s">
        <v>76</v>
      </c>
      <c r="D277" s="43" t="s">
        <v>501</v>
      </c>
      <c r="E277" s="43" t="s">
        <v>502</v>
      </c>
      <c r="F277" s="43">
        <v>4902032090</v>
      </c>
      <c r="G277" s="46">
        <v>44804</v>
      </c>
      <c r="H277" s="47" t="s">
        <v>478</v>
      </c>
      <c r="I277" s="47">
        <v>38</v>
      </c>
      <c r="J277" s="43">
        <v>201</v>
      </c>
      <c r="K277" s="43">
        <v>6</v>
      </c>
      <c r="L277" s="43">
        <v>840</v>
      </c>
      <c r="M277" s="43" t="s">
        <v>392</v>
      </c>
    </row>
    <row r="278" spans="1:13" x14ac:dyDescent="0.25">
      <c r="A278" s="43">
        <v>1006</v>
      </c>
      <c r="B278" s="43">
        <v>58000100</v>
      </c>
      <c r="C278" s="43" t="s">
        <v>205</v>
      </c>
      <c r="D278" s="43" t="s">
        <v>495</v>
      </c>
      <c r="E278" s="43" t="s">
        <v>496</v>
      </c>
      <c r="F278" s="43">
        <v>4902205567</v>
      </c>
      <c r="G278" s="46">
        <v>45005</v>
      </c>
      <c r="H278" s="47" t="s">
        <v>478</v>
      </c>
      <c r="I278" s="47">
        <v>45</v>
      </c>
      <c r="J278" s="43">
        <v>201</v>
      </c>
      <c r="K278" s="43">
        <v>10</v>
      </c>
      <c r="L278" s="43">
        <v>819.91</v>
      </c>
      <c r="M278" s="43" t="s">
        <v>396</v>
      </c>
    </row>
    <row r="279" spans="1:13" x14ac:dyDescent="0.25">
      <c r="A279" s="43">
        <v>1006</v>
      </c>
      <c r="B279" s="43">
        <v>58000100</v>
      </c>
      <c r="C279" s="43" t="s">
        <v>205</v>
      </c>
      <c r="D279" s="43" t="s">
        <v>440</v>
      </c>
      <c r="E279" s="43" t="s">
        <v>441</v>
      </c>
      <c r="F279" s="43">
        <v>4902205567</v>
      </c>
      <c r="G279" s="46">
        <v>45005</v>
      </c>
      <c r="H279" s="47" t="s">
        <v>478</v>
      </c>
      <c r="I279" s="47">
        <v>45</v>
      </c>
      <c r="J279" s="43">
        <v>201</v>
      </c>
      <c r="K279" s="43">
        <v>40</v>
      </c>
      <c r="L279" s="43">
        <v>813.47</v>
      </c>
      <c r="M279" s="43" t="s">
        <v>396</v>
      </c>
    </row>
    <row r="280" spans="1:13" x14ac:dyDescent="0.25">
      <c r="A280" s="43">
        <v>1006</v>
      </c>
      <c r="B280" s="43">
        <v>58000100</v>
      </c>
      <c r="C280" s="43" t="s">
        <v>205</v>
      </c>
      <c r="D280" s="43" t="s">
        <v>837</v>
      </c>
      <c r="E280" s="43" t="s">
        <v>838</v>
      </c>
      <c r="F280" s="43">
        <v>4902205572</v>
      </c>
      <c r="G280" s="46">
        <v>45005</v>
      </c>
      <c r="H280" s="47" t="s">
        <v>478</v>
      </c>
      <c r="I280" s="47">
        <v>44</v>
      </c>
      <c r="J280" s="43">
        <v>201</v>
      </c>
      <c r="K280" s="43">
        <v>5</v>
      </c>
      <c r="L280" s="43">
        <v>803.64</v>
      </c>
      <c r="M280" s="43" t="s">
        <v>395</v>
      </c>
    </row>
    <row r="281" spans="1:13" x14ac:dyDescent="0.25">
      <c r="A281" s="43">
        <v>1006</v>
      </c>
      <c r="B281" s="43">
        <v>58000100</v>
      </c>
      <c r="C281" s="43" t="s">
        <v>519</v>
      </c>
      <c r="D281" s="43" t="s">
        <v>547</v>
      </c>
      <c r="E281" s="43" t="s">
        <v>548</v>
      </c>
      <c r="F281" s="43">
        <v>4902102080</v>
      </c>
      <c r="G281" s="46">
        <v>44893</v>
      </c>
      <c r="H281" s="47" t="s">
        <v>478</v>
      </c>
      <c r="I281" s="47">
        <v>39</v>
      </c>
      <c r="J281" s="43">
        <v>201</v>
      </c>
      <c r="K281" s="43">
        <v>5</v>
      </c>
      <c r="L281" s="43">
        <v>799.7</v>
      </c>
      <c r="M281" s="43" t="s">
        <v>393</v>
      </c>
    </row>
    <row r="282" spans="1:13" x14ac:dyDescent="0.25">
      <c r="A282" s="43">
        <v>1006</v>
      </c>
      <c r="B282" s="43">
        <v>58000100</v>
      </c>
      <c r="C282" s="43" t="s">
        <v>205</v>
      </c>
      <c r="D282" s="43" t="s">
        <v>649</v>
      </c>
      <c r="E282" s="43" t="s">
        <v>650</v>
      </c>
      <c r="F282" s="43">
        <v>4902205567</v>
      </c>
      <c r="G282" s="46">
        <v>45005</v>
      </c>
      <c r="H282" s="47" t="s">
        <v>478</v>
      </c>
      <c r="I282" s="47">
        <v>45</v>
      </c>
      <c r="J282" s="43">
        <v>201</v>
      </c>
      <c r="K282" s="43">
        <v>5</v>
      </c>
      <c r="L282" s="43">
        <v>760.15</v>
      </c>
      <c r="M282" s="43" t="s">
        <v>396</v>
      </c>
    </row>
    <row r="283" spans="1:13" x14ac:dyDescent="0.25">
      <c r="A283" s="43">
        <v>1006</v>
      </c>
      <c r="B283" s="43">
        <v>58000100</v>
      </c>
      <c r="C283" s="43" t="s">
        <v>76</v>
      </c>
      <c r="D283" s="43" t="s">
        <v>458</v>
      </c>
      <c r="E283" s="43" t="s">
        <v>459</v>
      </c>
      <c r="F283" s="43">
        <v>4902032090</v>
      </c>
      <c r="G283" s="46">
        <v>44804</v>
      </c>
      <c r="H283" s="47" t="s">
        <v>478</v>
      </c>
      <c r="I283" s="47">
        <v>38</v>
      </c>
      <c r="J283" s="43">
        <v>201</v>
      </c>
      <c r="K283" s="43">
        <v>15</v>
      </c>
      <c r="L283" s="43">
        <v>750</v>
      </c>
      <c r="M283" s="43" t="s">
        <v>392</v>
      </c>
    </row>
    <row r="284" spans="1:13" x14ac:dyDescent="0.25">
      <c r="A284" s="43">
        <v>1006</v>
      </c>
      <c r="B284" s="43">
        <v>58000100</v>
      </c>
      <c r="C284" s="43" t="s">
        <v>76</v>
      </c>
      <c r="D284" s="43" t="s">
        <v>464</v>
      </c>
      <c r="E284" s="43" t="s">
        <v>465</v>
      </c>
      <c r="F284" s="43">
        <v>4902032090</v>
      </c>
      <c r="G284" s="46">
        <v>44804</v>
      </c>
      <c r="H284" s="47" t="s">
        <v>478</v>
      </c>
      <c r="I284" s="47">
        <v>38</v>
      </c>
      <c r="J284" s="43">
        <v>201</v>
      </c>
      <c r="K284" s="43">
        <v>15</v>
      </c>
      <c r="L284" s="43">
        <v>750</v>
      </c>
      <c r="M284" s="43" t="s">
        <v>392</v>
      </c>
    </row>
    <row r="285" spans="1:13" x14ac:dyDescent="0.25">
      <c r="A285" s="43">
        <v>1006</v>
      </c>
      <c r="B285" s="43">
        <v>58000100</v>
      </c>
      <c r="C285" s="43" t="s">
        <v>205</v>
      </c>
      <c r="D285" s="43" t="s">
        <v>793</v>
      </c>
      <c r="E285" s="43" t="s">
        <v>794</v>
      </c>
      <c r="F285" s="43">
        <v>4902205567</v>
      </c>
      <c r="G285" s="46">
        <v>45005</v>
      </c>
      <c r="H285" s="47" t="s">
        <v>478</v>
      </c>
      <c r="I285" s="47">
        <v>45</v>
      </c>
      <c r="J285" s="43">
        <v>201</v>
      </c>
      <c r="K285" s="43">
        <v>5</v>
      </c>
      <c r="L285" s="43">
        <v>750</v>
      </c>
      <c r="M285" s="43" t="s">
        <v>396</v>
      </c>
    </row>
    <row r="286" spans="1:13" x14ac:dyDescent="0.25">
      <c r="A286" s="43">
        <v>1006</v>
      </c>
      <c r="B286" s="43">
        <v>58000100</v>
      </c>
      <c r="C286" s="43" t="s">
        <v>89</v>
      </c>
      <c r="D286" s="43" t="s">
        <v>446</v>
      </c>
      <c r="E286" s="43" t="s">
        <v>447</v>
      </c>
      <c r="F286" s="43">
        <v>4901878503</v>
      </c>
      <c r="G286" s="46">
        <v>44592</v>
      </c>
      <c r="H286" s="47" t="s">
        <v>413</v>
      </c>
      <c r="I286" s="47">
        <v>4</v>
      </c>
      <c r="J286" s="43">
        <v>201</v>
      </c>
      <c r="K286" s="43">
        <v>5</v>
      </c>
      <c r="L286" s="44">
        <v>725</v>
      </c>
      <c r="M286" s="43" t="s">
        <v>390</v>
      </c>
    </row>
    <row r="287" spans="1:13" x14ac:dyDescent="0.25">
      <c r="A287" s="43">
        <v>1006</v>
      </c>
      <c r="B287" s="43">
        <v>58000100</v>
      </c>
      <c r="C287" s="43" t="s">
        <v>205</v>
      </c>
      <c r="D287" s="43" t="s">
        <v>479</v>
      </c>
      <c r="E287" s="43" t="s">
        <v>480</v>
      </c>
      <c r="F287" s="43">
        <v>4902205567</v>
      </c>
      <c r="G287" s="46">
        <v>45005</v>
      </c>
      <c r="H287" s="47" t="s">
        <v>478</v>
      </c>
      <c r="I287" s="47">
        <v>45</v>
      </c>
      <c r="J287" s="43">
        <v>201</v>
      </c>
      <c r="K287" s="43">
        <v>20</v>
      </c>
      <c r="L287" s="43">
        <v>723.15</v>
      </c>
      <c r="M287" s="43" t="s">
        <v>396</v>
      </c>
    </row>
    <row r="288" spans="1:13" x14ac:dyDescent="0.25">
      <c r="A288" s="43">
        <v>1006</v>
      </c>
      <c r="B288" s="43">
        <v>58000100</v>
      </c>
      <c r="C288" s="43" t="s">
        <v>205</v>
      </c>
      <c r="D288" s="43" t="s">
        <v>479</v>
      </c>
      <c r="E288" s="43" t="s">
        <v>480</v>
      </c>
      <c r="F288" s="43">
        <v>4902205567</v>
      </c>
      <c r="G288" s="46">
        <v>45005</v>
      </c>
      <c r="H288" s="47" t="s">
        <v>478</v>
      </c>
      <c r="I288" s="47">
        <v>45</v>
      </c>
      <c r="J288" s="43">
        <v>201</v>
      </c>
      <c r="K288" s="43">
        <v>20</v>
      </c>
      <c r="L288" s="43">
        <v>723.15</v>
      </c>
      <c r="M288" s="43" t="s">
        <v>396</v>
      </c>
    </row>
    <row r="289" spans="1:13" x14ac:dyDescent="0.25">
      <c r="A289" s="43">
        <v>1006</v>
      </c>
      <c r="B289" s="43">
        <v>58000100</v>
      </c>
      <c r="C289" s="43" t="s">
        <v>205</v>
      </c>
      <c r="D289" s="43" t="s">
        <v>444</v>
      </c>
      <c r="E289" s="43" t="s">
        <v>445</v>
      </c>
      <c r="F289" s="43">
        <v>4902205567</v>
      </c>
      <c r="G289" s="46">
        <v>45005</v>
      </c>
      <c r="H289" s="47" t="s">
        <v>478</v>
      </c>
      <c r="I289" s="47">
        <v>45</v>
      </c>
      <c r="J289" s="43">
        <v>201</v>
      </c>
      <c r="K289" s="43">
        <v>20</v>
      </c>
      <c r="L289" s="43">
        <v>722.41</v>
      </c>
      <c r="M289" s="43" t="s">
        <v>396</v>
      </c>
    </row>
    <row r="290" spans="1:13" x14ac:dyDescent="0.25">
      <c r="A290" s="43">
        <v>1006</v>
      </c>
      <c r="B290" s="43">
        <v>58000100</v>
      </c>
      <c r="C290" s="43" t="s">
        <v>205</v>
      </c>
      <c r="D290" s="43" t="s">
        <v>444</v>
      </c>
      <c r="E290" s="43" t="s">
        <v>445</v>
      </c>
      <c r="F290" s="43">
        <v>4902205567</v>
      </c>
      <c r="G290" s="46">
        <v>45005</v>
      </c>
      <c r="H290" s="47" t="s">
        <v>478</v>
      </c>
      <c r="I290" s="47">
        <v>45</v>
      </c>
      <c r="J290" s="43">
        <v>201</v>
      </c>
      <c r="K290" s="43">
        <v>20</v>
      </c>
      <c r="L290" s="43">
        <v>722.4</v>
      </c>
      <c r="M290" s="43" t="s">
        <v>396</v>
      </c>
    </row>
    <row r="291" spans="1:13" x14ac:dyDescent="0.25">
      <c r="A291" s="43">
        <v>1006</v>
      </c>
      <c r="B291" s="43">
        <v>58000100</v>
      </c>
      <c r="C291" s="43" t="s">
        <v>76</v>
      </c>
      <c r="D291" s="43" t="s">
        <v>479</v>
      </c>
      <c r="E291" s="43" t="s">
        <v>480</v>
      </c>
      <c r="F291" s="43">
        <v>4902032090</v>
      </c>
      <c r="G291" s="46">
        <v>44804</v>
      </c>
      <c r="H291" s="47" t="s">
        <v>478</v>
      </c>
      <c r="I291" s="47">
        <v>38</v>
      </c>
      <c r="J291" s="43">
        <v>201</v>
      </c>
      <c r="K291" s="43">
        <v>10</v>
      </c>
      <c r="L291" s="43">
        <v>702.4</v>
      </c>
      <c r="M291" s="43" t="s">
        <v>392</v>
      </c>
    </row>
    <row r="292" spans="1:13" x14ac:dyDescent="0.25">
      <c r="A292" s="43">
        <v>1006</v>
      </c>
      <c r="B292" s="43">
        <v>58000100</v>
      </c>
      <c r="C292" s="43" t="s">
        <v>89</v>
      </c>
      <c r="D292" s="43" t="s">
        <v>450</v>
      </c>
      <c r="E292" s="43" t="s">
        <v>451</v>
      </c>
      <c r="F292" s="43">
        <v>4901878503</v>
      </c>
      <c r="G292" s="46">
        <v>44592</v>
      </c>
      <c r="H292" s="47" t="s">
        <v>413</v>
      </c>
      <c r="I292" s="47">
        <v>4</v>
      </c>
      <c r="J292" s="43">
        <v>201</v>
      </c>
      <c r="K292" s="43">
        <v>1</v>
      </c>
      <c r="L292" s="44">
        <v>660</v>
      </c>
      <c r="M292" s="43" t="s">
        <v>390</v>
      </c>
    </row>
    <row r="293" spans="1:13" x14ac:dyDescent="0.25">
      <c r="A293" s="43">
        <v>1006</v>
      </c>
      <c r="B293" s="43">
        <v>58000100</v>
      </c>
      <c r="C293" s="43" t="s">
        <v>205</v>
      </c>
      <c r="D293" s="43" t="s">
        <v>773</v>
      </c>
      <c r="E293" s="43" t="s">
        <v>774</v>
      </c>
      <c r="F293" s="43">
        <v>4902205567</v>
      </c>
      <c r="G293" s="46">
        <v>45005</v>
      </c>
      <c r="H293" s="47" t="s">
        <v>478</v>
      </c>
      <c r="I293" s="47">
        <v>45</v>
      </c>
      <c r="J293" s="43">
        <v>201</v>
      </c>
      <c r="K293" s="43">
        <v>3</v>
      </c>
      <c r="L293" s="43">
        <v>636</v>
      </c>
      <c r="M293" s="43" t="s">
        <v>396</v>
      </c>
    </row>
    <row r="294" spans="1:13" x14ac:dyDescent="0.25">
      <c r="A294" s="43">
        <v>1006</v>
      </c>
      <c r="B294" s="43">
        <v>58000100</v>
      </c>
      <c r="C294" s="43" t="s">
        <v>205</v>
      </c>
      <c r="D294" s="43" t="s">
        <v>458</v>
      </c>
      <c r="E294" s="43" t="s">
        <v>459</v>
      </c>
      <c r="F294" s="43">
        <v>4902205567</v>
      </c>
      <c r="G294" s="46">
        <v>45005</v>
      </c>
      <c r="H294" s="47" t="s">
        <v>478</v>
      </c>
      <c r="I294" s="47">
        <v>45</v>
      </c>
      <c r="J294" s="43">
        <v>201</v>
      </c>
      <c r="K294" s="43">
        <v>15</v>
      </c>
      <c r="L294" s="43">
        <v>604.95000000000005</v>
      </c>
      <c r="M294" s="43" t="s">
        <v>396</v>
      </c>
    </row>
    <row r="295" spans="1:13" x14ac:dyDescent="0.25">
      <c r="A295" s="43">
        <v>1006</v>
      </c>
      <c r="B295" s="43">
        <v>58000100</v>
      </c>
      <c r="C295" s="43" t="s">
        <v>205</v>
      </c>
      <c r="D295" s="43" t="s">
        <v>701</v>
      </c>
      <c r="E295" s="43" t="s">
        <v>702</v>
      </c>
      <c r="F295" s="43">
        <v>4902205570</v>
      </c>
      <c r="G295" s="46">
        <v>45005</v>
      </c>
      <c r="H295" s="47" t="s">
        <v>478</v>
      </c>
      <c r="I295" s="47">
        <v>43</v>
      </c>
      <c r="J295" s="43">
        <v>201</v>
      </c>
      <c r="K295" s="43">
        <v>1</v>
      </c>
      <c r="L295" s="43">
        <v>600.97</v>
      </c>
      <c r="M295" s="43" t="s">
        <v>394</v>
      </c>
    </row>
    <row r="296" spans="1:13" x14ac:dyDescent="0.25">
      <c r="A296" s="43">
        <v>1006</v>
      </c>
      <c r="B296" s="43">
        <v>58000100</v>
      </c>
      <c r="C296" s="43" t="s">
        <v>205</v>
      </c>
      <c r="D296" s="43" t="s">
        <v>707</v>
      </c>
      <c r="E296" s="43" t="s">
        <v>708</v>
      </c>
      <c r="F296" s="43">
        <v>4902205570</v>
      </c>
      <c r="G296" s="46">
        <v>45005</v>
      </c>
      <c r="H296" s="47" t="s">
        <v>478</v>
      </c>
      <c r="I296" s="47">
        <v>43</v>
      </c>
      <c r="J296" s="43">
        <v>201</v>
      </c>
      <c r="K296" s="43">
        <v>50</v>
      </c>
      <c r="L296" s="43">
        <v>584.46</v>
      </c>
      <c r="M296" s="43" t="s">
        <v>394</v>
      </c>
    </row>
    <row r="297" spans="1:13" x14ac:dyDescent="0.25">
      <c r="A297" s="43">
        <v>1006</v>
      </c>
      <c r="B297" s="43">
        <v>58000100</v>
      </c>
      <c r="C297" s="43" t="s">
        <v>205</v>
      </c>
      <c r="D297" s="43" t="s">
        <v>481</v>
      </c>
      <c r="E297" s="43" t="s">
        <v>482</v>
      </c>
      <c r="F297" s="43">
        <v>4902205567</v>
      </c>
      <c r="G297" s="46">
        <v>45005</v>
      </c>
      <c r="H297" s="47" t="s">
        <v>478</v>
      </c>
      <c r="I297" s="47">
        <v>45</v>
      </c>
      <c r="J297" s="43">
        <v>201</v>
      </c>
      <c r="K297" s="43">
        <v>5</v>
      </c>
      <c r="L297" s="43">
        <v>575.03</v>
      </c>
      <c r="M297" s="43" t="s">
        <v>396</v>
      </c>
    </row>
    <row r="298" spans="1:13" x14ac:dyDescent="0.25">
      <c r="A298" s="43">
        <v>1006</v>
      </c>
      <c r="B298" s="43">
        <v>58000100</v>
      </c>
      <c r="C298" s="43" t="s">
        <v>89</v>
      </c>
      <c r="D298" s="43" t="s">
        <v>472</v>
      </c>
      <c r="E298" s="43" t="s">
        <v>473</v>
      </c>
      <c r="F298" s="43">
        <v>4901878503</v>
      </c>
      <c r="G298" s="46">
        <v>44592</v>
      </c>
      <c r="H298" s="47" t="s">
        <v>413</v>
      </c>
      <c r="I298" s="47">
        <v>4</v>
      </c>
      <c r="J298" s="43">
        <v>201</v>
      </c>
      <c r="K298" s="43">
        <v>5</v>
      </c>
      <c r="L298" s="44">
        <v>575</v>
      </c>
      <c r="M298" s="43" t="s">
        <v>390</v>
      </c>
    </row>
    <row r="299" spans="1:13" x14ac:dyDescent="0.25">
      <c r="A299" s="43">
        <v>1006</v>
      </c>
      <c r="B299" s="43">
        <v>58000100</v>
      </c>
      <c r="C299" s="43" t="s">
        <v>205</v>
      </c>
      <c r="D299" s="43" t="s">
        <v>450</v>
      </c>
      <c r="E299" s="43" t="s">
        <v>451</v>
      </c>
      <c r="F299" s="43">
        <v>4902205567</v>
      </c>
      <c r="G299" s="46">
        <v>45005</v>
      </c>
      <c r="H299" s="47" t="s">
        <v>478</v>
      </c>
      <c r="I299" s="47">
        <v>45</v>
      </c>
      <c r="J299" s="43">
        <v>201</v>
      </c>
      <c r="K299" s="43">
        <v>1</v>
      </c>
      <c r="L299" s="43">
        <v>567.19000000000005</v>
      </c>
      <c r="M299" s="43" t="s">
        <v>396</v>
      </c>
    </row>
    <row r="300" spans="1:13" x14ac:dyDescent="0.25">
      <c r="A300" s="43">
        <v>1006</v>
      </c>
      <c r="B300" s="43">
        <v>58000100</v>
      </c>
      <c r="C300" s="43" t="s">
        <v>89</v>
      </c>
      <c r="D300" s="43" t="s">
        <v>470</v>
      </c>
      <c r="E300" s="43" t="s">
        <v>471</v>
      </c>
      <c r="F300" s="43">
        <v>4901878503</v>
      </c>
      <c r="G300" s="46">
        <v>44592</v>
      </c>
      <c r="H300" s="47" t="s">
        <v>413</v>
      </c>
      <c r="I300" s="47">
        <v>4</v>
      </c>
      <c r="J300" s="43">
        <v>201</v>
      </c>
      <c r="K300" s="43">
        <v>5</v>
      </c>
      <c r="L300" s="44">
        <v>550</v>
      </c>
      <c r="M300" s="43" t="s">
        <v>390</v>
      </c>
    </row>
    <row r="301" spans="1:13" x14ac:dyDescent="0.25">
      <c r="A301" s="43">
        <v>1006</v>
      </c>
      <c r="B301" s="43">
        <v>58000100</v>
      </c>
      <c r="C301" s="43" t="s">
        <v>205</v>
      </c>
      <c r="D301" s="43" t="s">
        <v>464</v>
      </c>
      <c r="E301" s="43" t="s">
        <v>465</v>
      </c>
      <c r="F301" s="43">
        <v>4902205567</v>
      </c>
      <c r="G301" s="46">
        <v>45005</v>
      </c>
      <c r="H301" s="47" t="s">
        <v>478</v>
      </c>
      <c r="I301" s="47">
        <v>45</v>
      </c>
      <c r="J301" s="43">
        <v>201</v>
      </c>
      <c r="K301" s="43">
        <v>10</v>
      </c>
      <c r="L301" s="43">
        <v>512.78</v>
      </c>
      <c r="M301" s="43" t="s">
        <v>396</v>
      </c>
    </row>
    <row r="302" spans="1:13" x14ac:dyDescent="0.25">
      <c r="A302" s="43">
        <v>1006</v>
      </c>
      <c r="B302" s="43">
        <v>58000100</v>
      </c>
      <c r="C302" s="43" t="s">
        <v>89</v>
      </c>
      <c r="D302" s="43" t="s">
        <v>458</v>
      </c>
      <c r="E302" s="43" t="s">
        <v>459</v>
      </c>
      <c r="F302" s="43">
        <v>4901878503</v>
      </c>
      <c r="G302" s="46">
        <v>44592</v>
      </c>
      <c r="H302" s="47" t="s">
        <v>413</v>
      </c>
      <c r="I302" s="47">
        <v>4</v>
      </c>
      <c r="J302" s="43">
        <v>201</v>
      </c>
      <c r="K302" s="43">
        <v>10</v>
      </c>
      <c r="L302" s="44">
        <v>500</v>
      </c>
      <c r="M302" s="43" t="s">
        <v>390</v>
      </c>
    </row>
    <row r="303" spans="1:13" x14ac:dyDescent="0.25">
      <c r="A303" s="43">
        <v>1006</v>
      </c>
      <c r="B303" s="43">
        <v>58000100</v>
      </c>
      <c r="C303" s="43" t="s">
        <v>89</v>
      </c>
      <c r="D303" s="43" t="s">
        <v>464</v>
      </c>
      <c r="E303" s="43" t="s">
        <v>465</v>
      </c>
      <c r="F303" s="43">
        <v>4901878503</v>
      </c>
      <c r="G303" s="46">
        <v>44592</v>
      </c>
      <c r="H303" s="47" t="s">
        <v>413</v>
      </c>
      <c r="I303" s="47">
        <v>4</v>
      </c>
      <c r="J303" s="43">
        <v>201</v>
      </c>
      <c r="K303" s="43">
        <v>10</v>
      </c>
      <c r="L303" s="44">
        <v>500</v>
      </c>
      <c r="M303" s="43" t="s">
        <v>390</v>
      </c>
    </row>
    <row r="304" spans="1:13" x14ac:dyDescent="0.25">
      <c r="A304" s="43">
        <v>1006</v>
      </c>
      <c r="B304" s="43">
        <v>58000100</v>
      </c>
      <c r="C304" s="43" t="s">
        <v>76</v>
      </c>
      <c r="D304" s="43" t="s">
        <v>513</v>
      </c>
      <c r="E304" s="43" t="s">
        <v>514</v>
      </c>
      <c r="F304" s="43">
        <v>4902032090</v>
      </c>
      <c r="G304" s="46">
        <v>44804</v>
      </c>
      <c r="H304" s="47" t="s">
        <v>478</v>
      </c>
      <c r="I304" s="47">
        <v>38</v>
      </c>
      <c r="J304" s="43">
        <v>201</v>
      </c>
      <c r="K304" s="43">
        <v>5</v>
      </c>
      <c r="L304" s="43">
        <v>500</v>
      </c>
      <c r="M304" s="43" t="s">
        <v>392</v>
      </c>
    </row>
    <row r="305" spans="1:13" x14ac:dyDescent="0.25">
      <c r="A305" s="43">
        <v>1006</v>
      </c>
      <c r="B305" s="43">
        <v>58000100</v>
      </c>
      <c r="C305" s="43" t="s">
        <v>205</v>
      </c>
      <c r="D305" s="43" t="s">
        <v>791</v>
      </c>
      <c r="E305" s="43" t="s">
        <v>792</v>
      </c>
      <c r="F305" s="43">
        <v>4902205567</v>
      </c>
      <c r="G305" s="46">
        <v>45005</v>
      </c>
      <c r="H305" s="47" t="s">
        <v>478</v>
      </c>
      <c r="I305" s="47">
        <v>45</v>
      </c>
      <c r="J305" s="43">
        <v>201</v>
      </c>
      <c r="K305" s="43">
        <v>5</v>
      </c>
      <c r="L305" s="43">
        <v>495.01</v>
      </c>
      <c r="M305" s="43" t="s">
        <v>396</v>
      </c>
    </row>
    <row r="306" spans="1:13" x14ac:dyDescent="0.25">
      <c r="A306" s="43">
        <v>1006</v>
      </c>
      <c r="B306" s="43">
        <v>58000100</v>
      </c>
      <c r="C306" s="43" t="s">
        <v>205</v>
      </c>
      <c r="D306" s="43" t="s">
        <v>791</v>
      </c>
      <c r="E306" s="43" t="s">
        <v>792</v>
      </c>
      <c r="F306" s="43">
        <v>4902205567</v>
      </c>
      <c r="G306" s="46">
        <v>45005</v>
      </c>
      <c r="H306" s="47" t="s">
        <v>478</v>
      </c>
      <c r="I306" s="47">
        <v>45</v>
      </c>
      <c r="J306" s="43">
        <v>201</v>
      </c>
      <c r="K306" s="43">
        <v>5</v>
      </c>
      <c r="L306" s="43">
        <v>495</v>
      </c>
      <c r="M306" s="43" t="s">
        <v>396</v>
      </c>
    </row>
    <row r="307" spans="1:13" x14ac:dyDescent="0.25">
      <c r="A307" s="43">
        <v>1006</v>
      </c>
      <c r="B307" s="43">
        <v>58000100</v>
      </c>
      <c r="C307" s="43" t="s">
        <v>205</v>
      </c>
      <c r="D307" s="43" t="s">
        <v>561</v>
      </c>
      <c r="E307" s="43" t="s">
        <v>562</v>
      </c>
      <c r="F307" s="43">
        <v>4902205567</v>
      </c>
      <c r="G307" s="46">
        <v>45005</v>
      </c>
      <c r="H307" s="47" t="s">
        <v>478</v>
      </c>
      <c r="I307" s="47">
        <v>45</v>
      </c>
      <c r="J307" s="43">
        <v>201</v>
      </c>
      <c r="K307" s="43">
        <v>10</v>
      </c>
      <c r="L307" s="43">
        <v>482.59</v>
      </c>
      <c r="M307" s="43" t="s">
        <v>396</v>
      </c>
    </row>
    <row r="308" spans="1:13" x14ac:dyDescent="0.25">
      <c r="A308" s="43">
        <v>1006</v>
      </c>
      <c r="B308" s="43">
        <v>58000100</v>
      </c>
      <c r="C308" s="43" t="s">
        <v>76</v>
      </c>
      <c r="D308" s="43" t="s">
        <v>481</v>
      </c>
      <c r="E308" s="43" t="s">
        <v>482</v>
      </c>
      <c r="F308" s="43">
        <v>4902032090</v>
      </c>
      <c r="G308" s="46">
        <v>44804</v>
      </c>
      <c r="H308" s="47" t="s">
        <v>478</v>
      </c>
      <c r="I308" s="47">
        <v>38</v>
      </c>
      <c r="J308" s="43">
        <v>201</v>
      </c>
      <c r="K308" s="43">
        <v>5</v>
      </c>
      <c r="L308" s="43">
        <v>481.1</v>
      </c>
      <c r="M308" s="43" t="s">
        <v>392</v>
      </c>
    </row>
    <row r="309" spans="1:13" x14ac:dyDescent="0.25">
      <c r="A309" s="43">
        <v>1006</v>
      </c>
      <c r="B309" s="43">
        <v>58000100</v>
      </c>
      <c r="C309" s="43" t="s">
        <v>76</v>
      </c>
      <c r="D309" s="43" t="s">
        <v>481</v>
      </c>
      <c r="E309" s="43" t="s">
        <v>482</v>
      </c>
      <c r="F309" s="43">
        <v>4902032090</v>
      </c>
      <c r="G309" s="46">
        <v>44804</v>
      </c>
      <c r="H309" s="47" t="s">
        <v>478</v>
      </c>
      <c r="I309" s="47">
        <v>38</v>
      </c>
      <c r="J309" s="43">
        <v>201</v>
      </c>
      <c r="K309" s="43">
        <v>5</v>
      </c>
      <c r="L309" s="43">
        <v>481.1</v>
      </c>
      <c r="M309" s="43" t="s">
        <v>392</v>
      </c>
    </row>
    <row r="310" spans="1:13" x14ac:dyDescent="0.25">
      <c r="A310" s="43">
        <v>1006</v>
      </c>
      <c r="B310" s="43">
        <v>58000100</v>
      </c>
      <c r="C310" s="43" t="s">
        <v>205</v>
      </c>
      <c r="D310" s="43" t="s">
        <v>705</v>
      </c>
      <c r="E310" s="43" t="s">
        <v>706</v>
      </c>
      <c r="F310" s="43">
        <v>4902205570</v>
      </c>
      <c r="G310" s="46">
        <v>45005</v>
      </c>
      <c r="H310" s="47" t="s">
        <v>478</v>
      </c>
      <c r="I310" s="47">
        <v>43</v>
      </c>
      <c r="J310" s="43">
        <v>201</v>
      </c>
      <c r="K310" s="43">
        <v>50</v>
      </c>
      <c r="L310" s="43">
        <v>478.2</v>
      </c>
      <c r="M310" s="43" t="s">
        <v>394</v>
      </c>
    </row>
    <row r="311" spans="1:13" x14ac:dyDescent="0.25">
      <c r="A311" s="43">
        <v>1006</v>
      </c>
      <c r="B311" s="43">
        <v>58000100</v>
      </c>
      <c r="C311" s="43" t="s">
        <v>76</v>
      </c>
      <c r="D311" s="43" t="s">
        <v>495</v>
      </c>
      <c r="E311" s="43" t="s">
        <v>496</v>
      </c>
      <c r="F311" s="43">
        <v>4902032090</v>
      </c>
      <c r="G311" s="46">
        <v>44804</v>
      </c>
      <c r="H311" s="47" t="s">
        <v>478</v>
      </c>
      <c r="I311" s="47">
        <v>38</v>
      </c>
      <c r="J311" s="43">
        <v>201</v>
      </c>
      <c r="K311" s="43">
        <v>5</v>
      </c>
      <c r="L311" s="43">
        <v>475</v>
      </c>
      <c r="M311" s="43" t="s">
        <v>392</v>
      </c>
    </row>
    <row r="312" spans="1:13" x14ac:dyDescent="0.25">
      <c r="A312" s="43">
        <v>1006</v>
      </c>
      <c r="B312" s="43">
        <v>58000100</v>
      </c>
      <c r="C312" s="43" t="s">
        <v>205</v>
      </c>
      <c r="D312" s="43" t="s">
        <v>815</v>
      </c>
      <c r="E312" s="43" t="s">
        <v>816</v>
      </c>
      <c r="F312" s="43">
        <v>4902205567</v>
      </c>
      <c r="G312" s="46">
        <v>45005</v>
      </c>
      <c r="H312" s="47" t="s">
        <v>478</v>
      </c>
      <c r="I312" s="47">
        <v>45</v>
      </c>
      <c r="J312" s="43">
        <v>201</v>
      </c>
      <c r="K312" s="43">
        <v>10</v>
      </c>
      <c r="L312" s="43">
        <v>465</v>
      </c>
      <c r="M312" s="43" t="s">
        <v>396</v>
      </c>
    </row>
    <row r="313" spans="1:13" x14ac:dyDescent="0.25">
      <c r="A313" s="43">
        <v>1006</v>
      </c>
      <c r="B313" s="43">
        <v>58000100</v>
      </c>
      <c r="C313" s="43" t="s">
        <v>89</v>
      </c>
      <c r="D313" s="43" t="s">
        <v>444</v>
      </c>
      <c r="E313" s="43" t="s">
        <v>445</v>
      </c>
      <c r="F313" s="43">
        <v>4901878503</v>
      </c>
      <c r="G313" s="46">
        <v>44592</v>
      </c>
      <c r="H313" s="47" t="s">
        <v>413</v>
      </c>
      <c r="I313" s="47">
        <v>4</v>
      </c>
      <c r="J313" s="43">
        <v>201</v>
      </c>
      <c r="K313" s="43">
        <v>10</v>
      </c>
      <c r="L313" s="44">
        <v>450</v>
      </c>
      <c r="M313" s="43" t="s">
        <v>390</v>
      </c>
    </row>
    <row r="314" spans="1:13" x14ac:dyDescent="0.25">
      <c r="A314" s="43">
        <v>1006</v>
      </c>
      <c r="B314" s="43">
        <v>58000100</v>
      </c>
      <c r="C314" s="43" t="s">
        <v>205</v>
      </c>
      <c r="D314" s="43" t="s">
        <v>462</v>
      </c>
      <c r="E314" s="43" t="s">
        <v>463</v>
      </c>
      <c r="F314" s="43">
        <v>4902205567</v>
      </c>
      <c r="G314" s="46">
        <v>45005</v>
      </c>
      <c r="H314" s="47" t="s">
        <v>478</v>
      </c>
      <c r="I314" s="47">
        <v>45</v>
      </c>
      <c r="J314" s="43">
        <v>201</v>
      </c>
      <c r="K314" s="43">
        <v>10</v>
      </c>
      <c r="L314" s="43">
        <v>431.03</v>
      </c>
      <c r="M314" s="43" t="s">
        <v>396</v>
      </c>
    </row>
    <row r="315" spans="1:13" x14ac:dyDescent="0.25">
      <c r="A315" s="43">
        <v>1006</v>
      </c>
      <c r="B315" s="43">
        <v>58000100</v>
      </c>
      <c r="C315" s="43" t="s">
        <v>76</v>
      </c>
      <c r="D315" s="43" t="s">
        <v>501</v>
      </c>
      <c r="E315" s="43" t="s">
        <v>502</v>
      </c>
      <c r="F315" s="43">
        <v>4902032090</v>
      </c>
      <c r="G315" s="46">
        <v>44804</v>
      </c>
      <c r="H315" s="47" t="s">
        <v>478</v>
      </c>
      <c r="I315" s="47">
        <v>38</v>
      </c>
      <c r="J315" s="43">
        <v>201</v>
      </c>
      <c r="K315" s="43">
        <v>3</v>
      </c>
      <c r="L315" s="43">
        <v>420</v>
      </c>
      <c r="M315" s="43" t="s">
        <v>392</v>
      </c>
    </row>
    <row r="316" spans="1:13" x14ac:dyDescent="0.25">
      <c r="A316" s="43">
        <v>1006</v>
      </c>
      <c r="B316" s="43">
        <v>58000100</v>
      </c>
      <c r="C316" s="43" t="s">
        <v>205</v>
      </c>
      <c r="D316" s="43" t="s">
        <v>801</v>
      </c>
      <c r="E316" s="43" t="s">
        <v>802</v>
      </c>
      <c r="F316" s="43">
        <v>4902205567</v>
      </c>
      <c r="G316" s="46">
        <v>45005</v>
      </c>
      <c r="H316" s="47" t="s">
        <v>478</v>
      </c>
      <c r="I316" s="47">
        <v>45</v>
      </c>
      <c r="J316" s="43">
        <v>201</v>
      </c>
      <c r="K316" s="43">
        <v>10</v>
      </c>
      <c r="L316" s="43">
        <v>420</v>
      </c>
      <c r="M316" s="43" t="s">
        <v>396</v>
      </c>
    </row>
    <row r="317" spans="1:13" x14ac:dyDescent="0.25">
      <c r="A317" s="43">
        <v>1006</v>
      </c>
      <c r="B317" s="43">
        <v>58000100</v>
      </c>
      <c r="C317" s="43" t="s">
        <v>205</v>
      </c>
      <c r="D317" s="43" t="s">
        <v>839</v>
      </c>
      <c r="E317" s="43" t="s">
        <v>840</v>
      </c>
      <c r="F317" s="43">
        <v>4902205572</v>
      </c>
      <c r="G317" s="46">
        <v>45005</v>
      </c>
      <c r="H317" s="47" t="s">
        <v>478</v>
      </c>
      <c r="I317" s="47">
        <v>44</v>
      </c>
      <c r="J317" s="43">
        <v>201</v>
      </c>
      <c r="K317" s="43">
        <v>5</v>
      </c>
      <c r="L317" s="43">
        <v>401.82</v>
      </c>
      <c r="M317" s="43" t="s">
        <v>395</v>
      </c>
    </row>
    <row r="318" spans="1:13" x14ac:dyDescent="0.25">
      <c r="A318" s="43">
        <v>1006</v>
      </c>
      <c r="B318" s="43">
        <v>58000100</v>
      </c>
      <c r="C318" s="43" t="s">
        <v>205</v>
      </c>
      <c r="D318" s="43" t="s">
        <v>785</v>
      </c>
      <c r="E318" s="43" t="s">
        <v>786</v>
      </c>
      <c r="F318" s="43">
        <v>4902205567</v>
      </c>
      <c r="G318" s="46">
        <v>45005</v>
      </c>
      <c r="H318" s="47" t="s">
        <v>478</v>
      </c>
      <c r="I318" s="47">
        <v>45</v>
      </c>
      <c r="J318" s="43">
        <v>201</v>
      </c>
      <c r="K318" s="43">
        <v>50</v>
      </c>
      <c r="L318" s="43">
        <v>400</v>
      </c>
      <c r="M318" s="43" t="s">
        <v>396</v>
      </c>
    </row>
    <row r="319" spans="1:13" x14ac:dyDescent="0.25">
      <c r="A319" s="43">
        <v>1006</v>
      </c>
      <c r="B319" s="43">
        <v>58000100</v>
      </c>
      <c r="C319" s="43" t="s">
        <v>205</v>
      </c>
      <c r="D319" s="43" t="s">
        <v>651</v>
      </c>
      <c r="E319" s="43" t="s">
        <v>652</v>
      </c>
      <c r="F319" s="43">
        <v>4902205567</v>
      </c>
      <c r="G319" s="46">
        <v>45005</v>
      </c>
      <c r="H319" s="47" t="s">
        <v>478</v>
      </c>
      <c r="I319" s="47">
        <v>45</v>
      </c>
      <c r="J319" s="43">
        <v>201</v>
      </c>
      <c r="K319" s="43">
        <v>2</v>
      </c>
      <c r="L319" s="43">
        <v>387.94</v>
      </c>
      <c r="M319" s="43" t="s">
        <v>396</v>
      </c>
    </row>
    <row r="320" spans="1:13" x14ac:dyDescent="0.25">
      <c r="A320" s="43">
        <v>1006</v>
      </c>
      <c r="B320" s="43">
        <v>58000100</v>
      </c>
      <c r="C320" s="43" t="s">
        <v>205</v>
      </c>
      <c r="D320" s="43" t="s">
        <v>499</v>
      </c>
      <c r="E320" s="43" t="s">
        <v>500</v>
      </c>
      <c r="F320" s="43">
        <v>4902205567</v>
      </c>
      <c r="G320" s="46">
        <v>45005</v>
      </c>
      <c r="H320" s="47" t="s">
        <v>478</v>
      </c>
      <c r="I320" s="47">
        <v>45</v>
      </c>
      <c r="J320" s="43">
        <v>201</v>
      </c>
      <c r="K320" s="43">
        <v>15</v>
      </c>
      <c r="L320" s="43">
        <v>385.99</v>
      </c>
      <c r="M320" s="43" t="s">
        <v>396</v>
      </c>
    </row>
    <row r="321" spans="1:13" x14ac:dyDescent="0.25">
      <c r="A321" s="43">
        <v>1006</v>
      </c>
      <c r="B321" s="43">
        <v>58000100</v>
      </c>
      <c r="C321" s="43" t="s">
        <v>76</v>
      </c>
      <c r="D321" s="43" t="s">
        <v>565</v>
      </c>
      <c r="E321" s="43" t="s">
        <v>566</v>
      </c>
      <c r="F321" s="43">
        <v>4902102019</v>
      </c>
      <c r="G321" s="46">
        <v>44893</v>
      </c>
      <c r="H321" s="47" t="s">
        <v>478</v>
      </c>
      <c r="I321" s="47">
        <v>38</v>
      </c>
      <c r="J321" s="43">
        <v>201</v>
      </c>
      <c r="K321" s="43">
        <v>10</v>
      </c>
      <c r="L321" s="43">
        <v>380</v>
      </c>
      <c r="M321" s="43" t="s">
        <v>530</v>
      </c>
    </row>
    <row r="322" spans="1:13" x14ac:dyDescent="0.25">
      <c r="A322" s="43">
        <v>1006</v>
      </c>
      <c r="B322" s="43">
        <v>58000100</v>
      </c>
      <c r="C322" s="43" t="s">
        <v>205</v>
      </c>
      <c r="D322" s="43" t="s">
        <v>795</v>
      </c>
      <c r="E322" s="43" t="s">
        <v>796</v>
      </c>
      <c r="F322" s="43">
        <v>4902205567</v>
      </c>
      <c r="G322" s="46">
        <v>45005</v>
      </c>
      <c r="H322" s="47" t="s">
        <v>478</v>
      </c>
      <c r="I322" s="47">
        <v>45</v>
      </c>
      <c r="J322" s="43">
        <v>201</v>
      </c>
      <c r="K322" s="43">
        <v>5</v>
      </c>
      <c r="L322" s="43">
        <v>375</v>
      </c>
      <c r="M322" s="43" t="s">
        <v>396</v>
      </c>
    </row>
    <row r="323" spans="1:13" x14ac:dyDescent="0.25">
      <c r="A323" s="43">
        <v>1006</v>
      </c>
      <c r="B323" s="43">
        <v>58000100</v>
      </c>
      <c r="C323" s="43" t="s">
        <v>89</v>
      </c>
      <c r="D323" s="43" t="s">
        <v>442</v>
      </c>
      <c r="E323" s="43" t="s">
        <v>443</v>
      </c>
      <c r="F323" s="43">
        <v>4901878503</v>
      </c>
      <c r="G323" s="46">
        <v>44592</v>
      </c>
      <c r="H323" s="47" t="s">
        <v>413</v>
      </c>
      <c r="I323" s="47">
        <v>4</v>
      </c>
      <c r="J323" s="43">
        <v>201</v>
      </c>
      <c r="K323" s="43">
        <v>10</v>
      </c>
      <c r="L323" s="44">
        <v>350</v>
      </c>
      <c r="M323" s="43" t="s">
        <v>390</v>
      </c>
    </row>
    <row r="324" spans="1:13" x14ac:dyDescent="0.25">
      <c r="A324" s="43">
        <v>1006</v>
      </c>
      <c r="B324" s="43">
        <v>58000100</v>
      </c>
      <c r="C324" s="43" t="s">
        <v>205</v>
      </c>
      <c r="D324" s="43" t="s">
        <v>703</v>
      </c>
      <c r="E324" s="43" t="s">
        <v>704</v>
      </c>
      <c r="F324" s="43">
        <v>4902205570</v>
      </c>
      <c r="G324" s="46">
        <v>45005</v>
      </c>
      <c r="H324" s="47" t="s">
        <v>478</v>
      </c>
      <c r="I324" s="47">
        <v>43</v>
      </c>
      <c r="J324" s="43">
        <v>201</v>
      </c>
      <c r="K324" s="43">
        <v>10</v>
      </c>
      <c r="L324" s="43">
        <v>340</v>
      </c>
      <c r="M324" s="43" t="s">
        <v>394</v>
      </c>
    </row>
    <row r="325" spans="1:13" x14ac:dyDescent="0.25">
      <c r="A325" s="43">
        <v>1006</v>
      </c>
      <c r="B325" s="43">
        <v>58000100</v>
      </c>
      <c r="C325" s="43" t="s">
        <v>205</v>
      </c>
      <c r="D325" s="43" t="s">
        <v>789</v>
      </c>
      <c r="E325" s="43" t="s">
        <v>790</v>
      </c>
      <c r="F325" s="43">
        <v>4902205567</v>
      </c>
      <c r="G325" s="46">
        <v>45005</v>
      </c>
      <c r="H325" s="47" t="s">
        <v>478</v>
      </c>
      <c r="I325" s="47">
        <v>45</v>
      </c>
      <c r="J325" s="43">
        <v>201</v>
      </c>
      <c r="K325" s="43">
        <v>5</v>
      </c>
      <c r="L325" s="43">
        <v>325</v>
      </c>
      <c r="M325" s="43" t="s">
        <v>396</v>
      </c>
    </row>
    <row r="326" spans="1:13" x14ac:dyDescent="0.25">
      <c r="A326" s="43">
        <v>1006</v>
      </c>
      <c r="B326" s="43">
        <v>58000100</v>
      </c>
      <c r="C326" s="43" t="s">
        <v>205</v>
      </c>
      <c r="D326" s="43" t="s">
        <v>805</v>
      </c>
      <c r="E326" s="43" t="s">
        <v>806</v>
      </c>
      <c r="F326" s="43">
        <v>4902205567</v>
      </c>
      <c r="G326" s="46">
        <v>45005</v>
      </c>
      <c r="H326" s="47" t="s">
        <v>478</v>
      </c>
      <c r="I326" s="47">
        <v>45</v>
      </c>
      <c r="J326" s="43">
        <v>201</v>
      </c>
      <c r="K326" s="43">
        <v>7</v>
      </c>
      <c r="L326" s="43">
        <v>315</v>
      </c>
      <c r="M326" s="43" t="s">
        <v>396</v>
      </c>
    </row>
    <row r="327" spans="1:13" x14ac:dyDescent="0.25">
      <c r="A327" s="43">
        <v>1006</v>
      </c>
      <c r="B327" s="43">
        <v>58000100</v>
      </c>
      <c r="C327" s="43" t="s">
        <v>89</v>
      </c>
      <c r="D327" s="43" t="s">
        <v>462</v>
      </c>
      <c r="E327" s="43" t="s">
        <v>463</v>
      </c>
      <c r="F327" s="43">
        <v>4901878503</v>
      </c>
      <c r="G327" s="46">
        <v>44592</v>
      </c>
      <c r="H327" s="47" t="s">
        <v>413</v>
      </c>
      <c r="I327" s="47">
        <v>4</v>
      </c>
      <c r="J327" s="43">
        <v>201</v>
      </c>
      <c r="K327" s="43">
        <v>5</v>
      </c>
      <c r="L327" s="44">
        <v>300</v>
      </c>
      <c r="M327" s="43" t="s">
        <v>390</v>
      </c>
    </row>
    <row r="328" spans="1:13" x14ac:dyDescent="0.25">
      <c r="A328" s="43">
        <v>1006</v>
      </c>
      <c r="B328" s="43">
        <v>58000100</v>
      </c>
      <c r="C328" s="43" t="s">
        <v>76</v>
      </c>
      <c r="D328" s="43" t="s">
        <v>499</v>
      </c>
      <c r="E328" s="43" t="s">
        <v>500</v>
      </c>
      <c r="F328" s="43">
        <v>4902032090</v>
      </c>
      <c r="G328" s="46">
        <v>44804</v>
      </c>
      <c r="H328" s="47" t="s">
        <v>478</v>
      </c>
      <c r="I328" s="47">
        <v>38</v>
      </c>
      <c r="J328" s="43">
        <v>201</v>
      </c>
      <c r="K328" s="43">
        <v>10</v>
      </c>
      <c r="L328" s="43">
        <v>300</v>
      </c>
      <c r="M328" s="43" t="s">
        <v>392</v>
      </c>
    </row>
    <row r="329" spans="1:13" x14ac:dyDescent="0.25">
      <c r="A329" s="43">
        <v>1006</v>
      </c>
      <c r="B329" s="43">
        <v>58000100</v>
      </c>
      <c r="C329" s="43" t="s">
        <v>76</v>
      </c>
      <c r="D329" s="43" t="s">
        <v>462</v>
      </c>
      <c r="E329" s="43" t="s">
        <v>463</v>
      </c>
      <c r="F329" s="43">
        <v>4902032090</v>
      </c>
      <c r="G329" s="46">
        <v>44804</v>
      </c>
      <c r="H329" s="47" t="s">
        <v>478</v>
      </c>
      <c r="I329" s="47">
        <v>38</v>
      </c>
      <c r="J329" s="43">
        <v>201</v>
      </c>
      <c r="K329" s="43">
        <v>5</v>
      </c>
      <c r="L329" s="43">
        <v>300</v>
      </c>
      <c r="M329" s="43" t="s">
        <v>392</v>
      </c>
    </row>
    <row r="330" spans="1:13" x14ac:dyDescent="0.25">
      <c r="A330" s="43">
        <v>1006</v>
      </c>
      <c r="B330" s="43">
        <v>58000100</v>
      </c>
      <c r="C330" s="43" t="s">
        <v>89</v>
      </c>
      <c r="D330" s="43" t="s">
        <v>468</v>
      </c>
      <c r="E330" s="43" t="s">
        <v>469</v>
      </c>
      <c r="F330" s="43">
        <v>4901878503</v>
      </c>
      <c r="G330" s="46">
        <v>44592</v>
      </c>
      <c r="H330" s="47" t="s">
        <v>413</v>
      </c>
      <c r="I330" s="47">
        <v>4</v>
      </c>
      <c r="J330" s="43">
        <v>201</v>
      </c>
      <c r="K330" s="43">
        <v>5</v>
      </c>
      <c r="L330" s="44">
        <v>290</v>
      </c>
      <c r="M330" s="43" t="s">
        <v>390</v>
      </c>
    </row>
    <row r="331" spans="1:13" x14ac:dyDescent="0.25">
      <c r="A331" s="43">
        <v>1006</v>
      </c>
      <c r="B331" s="43">
        <v>58000100</v>
      </c>
      <c r="C331" s="43" t="s">
        <v>76</v>
      </c>
      <c r="D331" s="43" t="s">
        <v>468</v>
      </c>
      <c r="E331" s="43" t="s">
        <v>469</v>
      </c>
      <c r="F331" s="43">
        <v>4902032090</v>
      </c>
      <c r="G331" s="46">
        <v>44804</v>
      </c>
      <c r="H331" s="47" t="s">
        <v>478</v>
      </c>
      <c r="I331" s="47">
        <v>38</v>
      </c>
      <c r="J331" s="43">
        <v>201</v>
      </c>
      <c r="K331" s="43">
        <v>5</v>
      </c>
      <c r="L331" s="43">
        <v>290</v>
      </c>
      <c r="M331" s="43" t="s">
        <v>392</v>
      </c>
    </row>
    <row r="332" spans="1:13" x14ac:dyDescent="0.25">
      <c r="A332" s="43">
        <v>1006</v>
      </c>
      <c r="B332" s="43">
        <v>58000100</v>
      </c>
      <c r="C332" s="43" t="s">
        <v>205</v>
      </c>
      <c r="D332" s="43" t="s">
        <v>797</v>
      </c>
      <c r="E332" s="43" t="s">
        <v>798</v>
      </c>
      <c r="F332" s="43">
        <v>4902205567</v>
      </c>
      <c r="G332" s="46">
        <v>45005</v>
      </c>
      <c r="H332" s="47" t="s">
        <v>478</v>
      </c>
      <c r="I332" s="47">
        <v>45</v>
      </c>
      <c r="J332" s="43">
        <v>201</v>
      </c>
      <c r="K332" s="43">
        <v>5</v>
      </c>
      <c r="L332" s="43">
        <v>280.68</v>
      </c>
      <c r="M332" s="43" t="s">
        <v>396</v>
      </c>
    </row>
    <row r="333" spans="1:13" x14ac:dyDescent="0.25">
      <c r="A333" s="43">
        <v>1006</v>
      </c>
      <c r="B333" s="43">
        <v>58000100</v>
      </c>
      <c r="C333" s="43" t="s">
        <v>205</v>
      </c>
      <c r="D333" s="43" t="s">
        <v>797</v>
      </c>
      <c r="E333" s="43" t="s">
        <v>798</v>
      </c>
      <c r="F333" s="43">
        <v>4902205567</v>
      </c>
      <c r="G333" s="46">
        <v>45005</v>
      </c>
      <c r="H333" s="47" t="s">
        <v>478</v>
      </c>
      <c r="I333" s="47">
        <v>45</v>
      </c>
      <c r="J333" s="43">
        <v>201</v>
      </c>
      <c r="K333" s="43">
        <v>5</v>
      </c>
      <c r="L333" s="43">
        <v>280.67</v>
      </c>
      <c r="M333" s="43" t="s">
        <v>396</v>
      </c>
    </row>
    <row r="334" spans="1:13" x14ac:dyDescent="0.25">
      <c r="A334" s="43">
        <v>1006</v>
      </c>
      <c r="B334" s="43">
        <v>58000100</v>
      </c>
      <c r="C334" s="43" t="s">
        <v>205</v>
      </c>
      <c r="D334" s="43" t="s">
        <v>759</v>
      </c>
      <c r="E334" s="43" t="s">
        <v>760</v>
      </c>
      <c r="F334" s="43">
        <v>4902205570</v>
      </c>
      <c r="G334" s="46">
        <v>45005</v>
      </c>
      <c r="H334" s="47" t="s">
        <v>478</v>
      </c>
      <c r="I334" s="47">
        <v>43</v>
      </c>
      <c r="J334" s="43">
        <v>201</v>
      </c>
      <c r="K334" s="43">
        <v>2</v>
      </c>
      <c r="L334" s="43">
        <v>280</v>
      </c>
      <c r="M334" s="43" t="s">
        <v>394</v>
      </c>
    </row>
    <row r="335" spans="1:13" x14ac:dyDescent="0.25">
      <c r="A335" s="43">
        <v>1006</v>
      </c>
      <c r="B335" s="43">
        <v>58000100</v>
      </c>
      <c r="C335" s="43" t="s">
        <v>76</v>
      </c>
      <c r="D335" s="43" t="s">
        <v>499</v>
      </c>
      <c r="E335" s="43" t="s">
        <v>500</v>
      </c>
      <c r="F335" s="43">
        <v>4902032090</v>
      </c>
      <c r="G335" s="46">
        <v>44804</v>
      </c>
      <c r="H335" s="47" t="s">
        <v>478</v>
      </c>
      <c r="I335" s="47">
        <v>38</v>
      </c>
      <c r="J335" s="43">
        <v>201</v>
      </c>
      <c r="K335" s="43">
        <v>9</v>
      </c>
      <c r="L335" s="43">
        <v>270</v>
      </c>
      <c r="M335" s="43" t="s">
        <v>392</v>
      </c>
    </row>
    <row r="336" spans="1:13" x14ac:dyDescent="0.25">
      <c r="A336" s="43">
        <v>1006</v>
      </c>
      <c r="B336" s="43">
        <v>58000100</v>
      </c>
      <c r="C336" s="43" t="s">
        <v>89</v>
      </c>
      <c r="D336" s="43" t="s">
        <v>440</v>
      </c>
      <c r="E336" s="43" t="s">
        <v>441</v>
      </c>
      <c r="F336" s="43">
        <v>4901878503</v>
      </c>
      <c r="G336" s="46">
        <v>44592</v>
      </c>
      <c r="H336" s="47" t="s">
        <v>413</v>
      </c>
      <c r="I336" s="47">
        <v>4</v>
      </c>
      <c r="J336" s="43">
        <v>201</v>
      </c>
      <c r="K336" s="43">
        <v>10</v>
      </c>
      <c r="L336" s="44">
        <v>250</v>
      </c>
      <c r="M336" s="43" t="s">
        <v>390</v>
      </c>
    </row>
    <row r="337" spans="1:13" x14ac:dyDescent="0.25">
      <c r="A337" s="43">
        <v>1006</v>
      </c>
      <c r="B337" s="43">
        <v>58000100</v>
      </c>
      <c r="C337" s="43" t="s">
        <v>205</v>
      </c>
      <c r="D337" s="43" t="s">
        <v>783</v>
      </c>
      <c r="E337" s="43" t="s">
        <v>784</v>
      </c>
      <c r="F337" s="43">
        <v>4902205567</v>
      </c>
      <c r="G337" s="46">
        <v>45005</v>
      </c>
      <c r="H337" s="47" t="s">
        <v>478</v>
      </c>
      <c r="I337" s="47">
        <v>45</v>
      </c>
      <c r="J337" s="43">
        <v>201</v>
      </c>
      <c r="K337" s="43">
        <v>5</v>
      </c>
      <c r="L337" s="43">
        <v>250</v>
      </c>
      <c r="M337" s="43" t="s">
        <v>396</v>
      </c>
    </row>
    <row r="338" spans="1:13" x14ac:dyDescent="0.25">
      <c r="A338" s="43">
        <v>1006</v>
      </c>
      <c r="B338" s="43">
        <v>58000100</v>
      </c>
      <c r="C338" s="43" t="s">
        <v>205</v>
      </c>
      <c r="D338" s="43" t="s">
        <v>639</v>
      </c>
      <c r="E338" s="43" t="s">
        <v>640</v>
      </c>
      <c r="F338" s="43">
        <v>4902205567</v>
      </c>
      <c r="G338" s="46">
        <v>45005</v>
      </c>
      <c r="H338" s="47" t="s">
        <v>478</v>
      </c>
      <c r="I338" s="47">
        <v>45</v>
      </c>
      <c r="J338" s="43">
        <v>201</v>
      </c>
      <c r="K338" s="43">
        <v>20</v>
      </c>
      <c r="L338" s="43">
        <v>243.05</v>
      </c>
      <c r="M338" s="43" t="s">
        <v>396</v>
      </c>
    </row>
    <row r="339" spans="1:13" x14ac:dyDescent="0.25">
      <c r="A339" s="43">
        <v>1006</v>
      </c>
      <c r="B339" s="43">
        <v>58000100</v>
      </c>
      <c r="C339" s="43" t="s">
        <v>205</v>
      </c>
      <c r="D339" s="43" t="s">
        <v>653</v>
      </c>
      <c r="E339" s="43" t="s">
        <v>654</v>
      </c>
      <c r="F339" s="43">
        <v>4902205567</v>
      </c>
      <c r="G339" s="46">
        <v>45005</v>
      </c>
      <c r="H339" s="47" t="s">
        <v>478</v>
      </c>
      <c r="I339" s="47">
        <v>45</v>
      </c>
      <c r="J339" s="43">
        <v>201</v>
      </c>
      <c r="K339" s="43">
        <v>1</v>
      </c>
      <c r="L339" s="43">
        <v>241.15</v>
      </c>
      <c r="M339" s="43" t="s">
        <v>396</v>
      </c>
    </row>
    <row r="340" spans="1:13" x14ac:dyDescent="0.25">
      <c r="A340" s="43">
        <v>1006</v>
      </c>
      <c r="B340" s="43">
        <v>58000100</v>
      </c>
      <c r="C340" s="43" t="s">
        <v>205</v>
      </c>
      <c r="D340" s="43" t="s">
        <v>771</v>
      </c>
      <c r="E340" s="43" t="s">
        <v>772</v>
      </c>
      <c r="F340" s="43">
        <v>4902205567</v>
      </c>
      <c r="G340" s="46">
        <v>45005</v>
      </c>
      <c r="H340" s="47" t="s">
        <v>478</v>
      </c>
      <c r="I340" s="47">
        <v>45</v>
      </c>
      <c r="J340" s="43">
        <v>201</v>
      </c>
      <c r="K340" s="43">
        <v>5</v>
      </c>
      <c r="L340" s="43">
        <v>235.24</v>
      </c>
      <c r="M340" s="43" t="s">
        <v>396</v>
      </c>
    </row>
    <row r="341" spans="1:13" x14ac:dyDescent="0.25">
      <c r="A341" s="43">
        <v>1006</v>
      </c>
      <c r="B341" s="43">
        <v>58000100</v>
      </c>
      <c r="C341" s="43" t="s">
        <v>205</v>
      </c>
      <c r="D341" s="43" t="s">
        <v>711</v>
      </c>
      <c r="E341" s="43" t="s">
        <v>712</v>
      </c>
      <c r="F341" s="43">
        <v>4902205567</v>
      </c>
      <c r="G341" s="46">
        <v>45005</v>
      </c>
      <c r="H341" s="47" t="s">
        <v>478</v>
      </c>
      <c r="I341" s="47">
        <v>45</v>
      </c>
      <c r="J341" s="43">
        <v>201</v>
      </c>
      <c r="K341" s="43">
        <v>10</v>
      </c>
      <c r="L341" s="43">
        <v>230</v>
      </c>
      <c r="M341" s="43" t="s">
        <v>396</v>
      </c>
    </row>
    <row r="342" spans="1:13" x14ac:dyDescent="0.25">
      <c r="A342" s="43">
        <v>1006</v>
      </c>
      <c r="B342" s="43">
        <v>58000100</v>
      </c>
      <c r="C342" s="43" t="s">
        <v>205</v>
      </c>
      <c r="D342" s="43" t="s">
        <v>781</v>
      </c>
      <c r="E342" s="43" t="s">
        <v>782</v>
      </c>
      <c r="F342" s="43">
        <v>4902205567</v>
      </c>
      <c r="G342" s="46">
        <v>45005</v>
      </c>
      <c r="H342" s="47" t="s">
        <v>478</v>
      </c>
      <c r="I342" s="47">
        <v>45</v>
      </c>
      <c r="J342" s="43">
        <v>201</v>
      </c>
      <c r="K342" s="43">
        <v>10</v>
      </c>
      <c r="L342" s="43">
        <v>226.05</v>
      </c>
      <c r="M342" s="43" t="s">
        <v>396</v>
      </c>
    </row>
    <row r="343" spans="1:13" x14ac:dyDescent="0.25">
      <c r="A343" s="43">
        <v>1006</v>
      </c>
      <c r="B343" s="43">
        <v>58000100</v>
      </c>
      <c r="C343" s="43" t="s">
        <v>89</v>
      </c>
      <c r="D343" s="43" t="s">
        <v>466</v>
      </c>
      <c r="E343" s="43" t="s">
        <v>467</v>
      </c>
      <c r="F343" s="43">
        <v>4901878503</v>
      </c>
      <c r="G343" s="46">
        <v>44592</v>
      </c>
      <c r="H343" s="47" t="s">
        <v>413</v>
      </c>
      <c r="I343" s="47">
        <v>4</v>
      </c>
      <c r="J343" s="43">
        <v>201</v>
      </c>
      <c r="K343" s="43">
        <v>5</v>
      </c>
      <c r="L343" s="44">
        <v>225</v>
      </c>
      <c r="M343" s="43" t="s">
        <v>390</v>
      </c>
    </row>
    <row r="344" spans="1:13" x14ac:dyDescent="0.25">
      <c r="A344" s="43">
        <v>1006</v>
      </c>
      <c r="B344" s="43">
        <v>58000100</v>
      </c>
      <c r="C344" s="43" t="s">
        <v>205</v>
      </c>
      <c r="D344" s="43" t="s">
        <v>741</v>
      </c>
      <c r="E344" s="43" t="s">
        <v>742</v>
      </c>
      <c r="F344" s="43">
        <v>4902205567</v>
      </c>
      <c r="G344" s="46">
        <v>45005</v>
      </c>
      <c r="H344" s="47" t="s">
        <v>478</v>
      </c>
      <c r="I344" s="47">
        <v>45</v>
      </c>
      <c r="J344" s="43">
        <v>201</v>
      </c>
      <c r="K344" s="43">
        <v>10</v>
      </c>
      <c r="L344" s="43">
        <v>221.46</v>
      </c>
      <c r="M344" s="43" t="s">
        <v>396</v>
      </c>
    </row>
    <row r="345" spans="1:13" x14ac:dyDescent="0.25">
      <c r="A345" s="43">
        <v>1006</v>
      </c>
      <c r="B345" s="43">
        <v>58000100</v>
      </c>
      <c r="C345" s="43" t="s">
        <v>205</v>
      </c>
      <c r="D345" s="43" t="s">
        <v>775</v>
      </c>
      <c r="E345" s="43" t="s">
        <v>776</v>
      </c>
      <c r="F345" s="43">
        <v>4902205567</v>
      </c>
      <c r="G345" s="46">
        <v>45005</v>
      </c>
      <c r="H345" s="47" t="s">
        <v>478</v>
      </c>
      <c r="I345" s="47">
        <v>45</v>
      </c>
      <c r="J345" s="43">
        <v>201</v>
      </c>
      <c r="K345" s="43">
        <v>5</v>
      </c>
      <c r="L345" s="43">
        <v>200</v>
      </c>
      <c r="M345" s="43" t="s">
        <v>396</v>
      </c>
    </row>
    <row r="346" spans="1:13" x14ac:dyDescent="0.25">
      <c r="A346" s="43">
        <v>1006</v>
      </c>
      <c r="B346" s="43">
        <v>58000100</v>
      </c>
      <c r="C346" s="43" t="s">
        <v>205</v>
      </c>
      <c r="D346" s="43" t="s">
        <v>709</v>
      </c>
      <c r="E346" s="43" t="s">
        <v>710</v>
      </c>
      <c r="F346" s="43">
        <v>4902205567</v>
      </c>
      <c r="G346" s="46">
        <v>45005</v>
      </c>
      <c r="H346" s="47" t="s">
        <v>478</v>
      </c>
      <c r="I346" s="47">
        <v>45</v>
      </c>
      <c r="J346" s="43">
        <v>201</v>
      </c>
      <c r="K346" s="43">
        <v>10</v>
      </c>
      <c r="L346" s="43">
        <v>190</v>
      </c>
      <c r="M346" s="43" t="s">
        <v>396</v>
      </c>
    </row>
    <row r="347" spans="1:13" x14ac:dyDescent="0.25">
      <c r="A347" s="43">
        <v>1006</v>
      </c>
      <c r="B347" s="43">
        <v>58000100</v>
      </c>
      <c r="C347" s="43" t="s">
        <v>205</v>
      </c>
      <c r="D347" s="43" t="s">
        <v>739</v>
      </c>
      <c r="E347" s="43" t="s">
        <v>740</v>
      </c>
      <c r="F347" s="43">
        <v>4902205567</v>
      </c>
      <c r="G347" s="46">
        <v>45005</v>
      </c>
      <c r="H347" s="47" t="s">
        <v>478</v>
      </c>
      <c r="I347" s="47">
        <v>45</v>
      </c>
      <c r="J347" s="43">
        <v>201</v>
      </c>
      <c r="K347" s="43">
        <v>10</v>
      </c>
      <c r="L347" s="43">
        <v>187.14</v>
      </c>
      <c r="M347" s="43" t="s">
        <v>396</v>
      </c>
    </row>
    <row r="348" spans="1:13" x14ac:dyDescent="0.25">
      <c r="A348" s="43">
        <v>1006</v>
      </c>
      <c r="B348" s="43">
        <v>58000100</v>
      </c>
      <c r="C348" s="43" t="s">
        <v>205</v>
      </c>
      <c r="D348" s="43" t="s">
        <v>777</v>
      </c>
      <c r="E348" s="43" t="s">
        <v>778</v>
      </c>
      <c r="F348" s="43">
        <v>4902205567</v>
      </c>
      <c r="G348" s="46">
        <v>45005</v>
      </c>
      <c r="H348" s="47" t="s">
        <v>478</v>
      </c>
      <c r="I348" s="47">
        <v>45</v>
      </c>
      <c r="J348" s="43">
        <v>201</v>
      </c>
      <c r="K348" s="43">
        <v>5</v>
      </c>
      <c r="L348" s="43">
        <v>175</v>
      </c>
      <c r="M348" s="43" t="s">
        <v>396</v>
      </c>
    </row>
    <row r="349" spans="1:13" x14ac:dyDescent="0.25">
      <c r="A349" s="43">
        <v>1006</v>
      </c>
      <c r="B349" s="43">
        <v>58000100</v>
      </c>
      <c r="C349" s="43" t="s">
        <v>205</v>
      </c>
      <c r="D349" s="43" t="s">
        <v>743</v>
      </c>
      <c r="E349" s="43" t="s">
        <v>744</v>
      </c>
      <c r="F349" s="43">
        <v>4902205567</v>
      </c>
      <c r="G349" s="46">
        <v>45005</v>
      </c>
      <c r="H349" s="47" t="s">
        <v>478</v>
      </c>
      <c r="I349" s="47">
        <v>45</v>
      </c>
      <c r="J349" s="43">
        <v>201</v>
      </c>
      <c r="K349" s="43">
        <v>10</v>
      </c>
      <c r="L349" s="43">
        <v>166.1</v>
      </c>
      <c r="M349" s="43" t="s">
        <v>396</v>
      </c>
    </row>
    <row r="350" spans="1:13" x14ac:dyDescent="0.25">
      <c r="A350" s="43">
        <v>1006</v>
      </c>
      <c r="B350" s="43">
        <v>58000100</v>
      </c>
      <c r="C350" s="43" t="s">
        <v>205</v>
      </c>
      <c r="D350" s="43" t="s">
        <v>745</v>
      </c>
      <c r="E350" s="43" t="s">
        <v>746</v>
      </c>
      <c r="F350" s="43">
        <v>4902205567</v>
      </c>
      <c r="G350" s="46">
        <v>45005</v>
      </c>
      <c r="H350" s="47" t="s">
        <v>478</v>
      </c>
      <c r="I350" s="47">
        <v>45</v>
      </c>
      <c r="J350" s="43">
        <v>201</v>
      </c>
      <c r="K350" s="43">
        <v>10</v>
      </c>
      <c r="L350" s="43">
        <v>166.1</v>
      </c>
      <c r="M350" s="43" t="s">
        <v>396</v>
      </c>
    </row>
    <row r="351" spans="1:13" x14ac:dyDescent="0.25">
      <c r="A351" s="43">
        <v>1006</v>
      </c>
      <c r="B351" s="43">
        <v>58000100</v>
      </c>
      <c r="C351" s="43" t="s">
        <v>205</v>
      </c>
      <c r="D351" s="43" t="s">
        <v>466</v>
      </c>
      <c r="E351" s="43" t="s">
        <v>467</v>
      </c>
      <c r="F351" s="43">
        <v>4902205567</v>
      </c>
      <c r="G351" s="46">
        <v>45005</v>
      </c>
      <c r="H351" s="47" t="s">
        <v>478</v>
      </c>
      <c r="I351" s="47">
        <v>45</v>
      </c>
      <c r="J351" s="43">
        <v>201</v>
      </c>
      <c r="K351" s="43">
        <v>5</v>
      </c>
      <c r="L351" s="43">
        <v>164.2</v>
      </c>
      <c r="M351" s="43" t="s">
        <v>396</v>
      </c>
    </row>
    <row r="352" spans="1:13" x14ac:dyDescent="0.25">
      <c r="A352" s="43">
        <v>1006</v>
      </c>
      <c r="B352" s="43">
        <v>58000100</v>
      </c>
      <c r="C352" s="43" t="s">
        <v>205</v>
      </c>
      <c r="D352" s="43" t="s">
        <v>805</v>
      </c>
      <c r="E352" s="43" t="s">
        <v>806</v>
      </c>
      <c r="F352" s="43">
        <v>4902205567</v>
      </c>
      <c r="G352" s="46">
        <v>45005</v>
      </c>
      <c r="H352" s="47" t="s">
        <v>478</v>
      </c>
      <c r="I352" s="47">
        <v>45</v>
      </c>
      <c r="J352" s="43">
        <v>201</v>
      </c>
      <c r="K352" s="43">
        <v>3</v>
      </c>
      <c r="L352" s="43">
        <v>135</v>
      </c>
      <c r="M352" s="43" t="s">
        <v>396</v>
      </c>
    </row>
    <row r="353" spans="1:13" x14ac:dyDescent="0.25">
      <c r="A353" s="43">
        <v>1006</v>
      </c>
      <c r="B353" s="43">
        <v>58000100</v>
      </c>
      <c r="C353" s="43" t="s">
        <v>205</v>
      </c>
      <c r="D353" s="43" t="s">
        <v>499</v>
      </c>
      <c r="E353" s="43" t="s">
        <v>500</v>
      </c>
      <c r="F353" s="43">
        <v>4902205567</v>
      </c>
      <c r="G353" s="46">
        <v>45005</v>
      </c>
      <c r="H353" s="47" t="s">
        <v>478</v>
      </c>
      <c r="I353" s="47">
        <v>45</v>
      </c>
      <c r="J353" s="43">
        <v>201</v>
      </c>
      <c r="K353" s="43">
        <v>5</v>
      </c>
      <c r="L353" s="43">
        <v>128.66999999999999</v>
      </c>
      <c r="M353" s="43" t="s">
        <v>396</v>
      </c>
    </row>
    <row r="354" spans="1:13" x14ac:dyDescent="0.25">
      <c r="A354" s="43">
        <v>1006</v>
      </c>
      <c r="B354" s="43">
        <v>58000100</v>
      </c>
      <c r="C354" s="43" t="s">
        <v>205</v>
      </c>
      <c r="D354" s="43" t="s">
        <v>781</v>
      </c>
      <c r="E354" s="43" t="s">
        <v>782</v>
      </c>
      <c r="F354" s="43">
        <v>4902205567</v>
      </c>
      <c r="G354" s="46">
        <v>45005</v>
      </c>
      <c r="H354" s="47" t="s">
        <v>478</v>
      </c>
      <c r="I354" s="47">
        <v>45</v>
      </c>
      <c r="J354" s="43">
        <v>201</v>
      </c>
      <c r="K354" s="43">
        <v>5</v>
      </c>
      <c r="L354" s="43">
        <v>113.03</v>
      </c>
      <c r="M354" s="43" t="s">
        <v>396</v>
      </c>
    </row>
    <row r="355" spans="1:13" x14ac:dyDescent="0.25">
      <c r="A355" s="43">
        <v>1006</v>
      </c>
      <c r="B355" s="43">
        <v>58000100</v>
      </c>
      <c r="C355" s="43" t="s">
        <v>205</v>
      </c>
      <c r="D355" s="43" t="s">
        <v>713</v>
      </c>
      <c r="E355" s="43" t="s">
        <v>714</v>
      </c>
      <c r="F355" s="43">
        <v>4902205567</v>
      </c>
      <c r="G355" s="46">
        <v>45005</v>
      </c>
      <c r="H355" s="47" t="s">
        <v>478</v>
      </c>
      <c r="I355" s="47">
        <v>45</v>
      </c>
      <c r="J355" s="43">
        <v>201</v>
      </c>
      <c r="K355" s="43">
        <v>10</v>
      </c>
      <c r="L355" s="43">
        <v>105</v>
      </c>
      <c r="M355" s="43" t="s">
        <v>396</v>
      </c>
    </row>
    <row r="356" spans="1:13" x14ac:dyDescent="0.25">
      <c r="A356" s="43">
        <v>1006</v>
      </c>
      <c r="B356" s="43">
        <v>58000100</v>
      </c>
      <c r="C356" s="43" t="s">
        <v>205</v>
      </c>
      <c r="D356" s="43" t="s">
        <v>779</v>
      </c>
      <c r="E356" s="43" t="s">
        <v>780</v>
      </c>
      <c r="F356" s="43">
        <v>4902205567</v>
      </c>
      <c r="G356" s="46">
        <v>45005</v>
      </c>
      <c r="H356" s="47" t="s">
        <v>478</v>
      </c>
      <c r="I356" s="47">
        <v>45</v>
      </c>
      <c r="J356" s="43">
        <v>201</v>
      </c>
      <c r="K356" s="43">
        <v>5</v>
      </c>
      <c r="L356" s="43">
        <v>60</v>
      </c>
      <c r="M356" s="43" t="s">
        <v>396</v>
      </c>
    </row>
  </sheetData>
  <autoFilter ref="A2:M356">
    <sortState ref="A3:M356">
      <sortCondition descending="1" ref="L2:L35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PLI asset upto 31.03.23</vt:lpstr>
      <vt:lpstr>Summary</vt:lpstr>
      <vt:lpstr>Asset Inhouse Addition </vt:lpstr>
      <vt:lpstr>'PLI asset upto 31.03.23'!Print_Area</vt:lpstr>
      <vt:lpstr>'PLI asset upto 31.03.23'!Print_Titles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Garg, Sandeep</dc:creator>
  <cp:lastModifiedBy>Manas Upmanyu</cp:lastModifiedBy>
  <dcterms:created xsi:type="dcterms:W3CDTF">2025-01-13T12:22:29Z</dcterms:created>
  <dcterms:modified xsi:type="dcterms:W3CDTF">2025-01-13T22:32:11Z</dcterms:modified>
</cp:coreProperties>
</file>