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713-641-892\Report\"/>
    </mc:Choice>
  </mc:AlternateContent>
  <xr:revisionPtr revIDLastSave="0" documentId="13_ncr:1_{6F2D6FAB-089B-4831-8011-2CEE7D2AA83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N17" i="2"/>
  <c r="N16" i="2"/>
  <c r="N15" i="2"/>
  <c r="N13" i="2"/>
  <c r="N12" i="2"/>
  <c r="L9" i="2"/>
  <c r="M9" i="2" s="1"/>
  <c r="N9" i="2" s="1"/>
  <c r="L8" i="2"/>
  <c r="L7" i="2"/>
  <c r="L6" i="2"/>
  <c r="F9" i="1"/>
  <c r="N7" i="2"/>
  <c r="M7" i="2"/>
  <c r="M6" i="2"/>
  <c r="N6" i="2" s="1"/>
  <c r="M5" i="2"/>
  <c r="N5" i="2" s="1"/>
  <c r="H10" i="2"/>
  <c r="L5" i="2"/>
  <c r="I4" i="1"/>
  <c r="K4" i="1"/>
  <c r="K5" i="1" s="1"/>
  <c r="N8" i="2" l="1"/>
  <c r="N10" i="2" s="1"/>
  <c r="N14" i="2" s="1"/>
  <c r="M8" i="2"/>
  <c r="M10" i="2"/>
  <c r="L10" i="2"/>
</calcChain>
</file>

<file path=xl/sharedStrings.xml><?xml version="1.0" encoding="utf-8"?>
<sst xmlns="http://schemas.openxmlformats.org/spreadsheetml/2006/main" count="47" uniqueCount="41">
  <si>
    <t>Sanction Plan</t>
  </si>
  <si>
    <t>03/2020/2021</t>
  </si>
  <si>
    <t>8655.35 sqm</t>
  </si>
  <si>
    <t>Sale Deed</t>
  </si>
  <si>
    <t>I-534/2019-20</t>
  </si>
  <si>
    <t>2 Acre</t>
  </si>
  <si>
    <t>Rectification Deed</t>
  </si>
  <si>
    <t>I-4693/2019-20</t>
  </si>
  <si>
    <t>SV</t>
  </si>
  <si>
    <t>Building Name</t>
  </si>
  <si>
    <t>Floors</t>
  </si>
  <si>
    <t>Height</t>
  </si>
  <si>
    <t>(In mtr)</t>
  </si>
  <si>
    <t>Year of Construction</t>
  </si>
  <si>
    <t>Type of Construction</t>
  </si>
  <si>
    <t>Built-up area</t>
  </si>
  <si>
    <t>(In sqm)</t>
  </si>
  <si>
    <t>Office Area</t>
  </si>
  <si>
    <t>G+1</t>
  </si>
  <si>
    <t>RCC</t>
  </si>
  <si>
    <t>Electrical &amp; UPS Battery Room</t>
  </si>
  <si>
    <t>G</t>
  </si>
  <si>
    <t>Sale Office &amp; Toilet</t>
  </si>
  <si>
    <t>Canopy Area</t>
  </si>
  <si>
    <t>Canopy</t>
  </si>
  <si>
    <t>PEB Storage Area</t>
  </si>
  <si>
    <t>Shed</t>
  </si>
  <si>
    <t>Total</t>
  </si>
  <si>
    <t>https://www.google.com/search?q=petrol+pump+canopy+price&amp;sca_esv=973d1cf420e5fec7&amp;rlz=1C1RLNS_enIN1055IN1055&amp;ei=98upZ7OBL9-r4-EPs9WO2Qg&amp;oq=petrol+pump+canopy+&amp;gs_lp=Egxnd3Mtd2l6LXNlcnAiE3BldHJvbCBwdW1wIGNhbm9weSAqAggAMgUQABiABDIFEAAYgAQyChAAGIAEGEMYigUyChAAGIAEGEMYigUyChAAGIAEGEMYigUyBRAAGIAEMgoQABiABBhDGIoFMgoQABiABBhDGIoFMgUQABiABDIFEAAYgARIow5QsgJYsgJwAXgBkAEAmAGTAaABkwGqAQMwLjG4AQPIAQD4AQGYAgKgAp4BwgIKEAAYsAMY1gQYR5gDAIgGAZAGCJIHAzEuMaAH7AU&amp;sclient=gws-wiz-serp</t>
  </si>
  <si>
    <t>GCRC</t>
  </si>
  <si>
    <t>CoC</t>
  </si>
  <si>
    <t>EL</t>
  </si>
  <si>
    <t>Dep.</t>
  </si>
  <si>
    <t>DRC</t>
  </si>
  <si>
    <t>Boundary Wall</t>
  </si>
  <si>
    <t>Sqm</t>
  </si>
  <si>
    <t>Acre</t>
  </si>
  <si>
    <t>Land</t>
  </si>
  <si>
    <t>Round Off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</si>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</sst>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71" formatCode="_ * #,##0.0000_ ;_ * \-#,##0.0000_ ;_ * &quot;-&quot;??_ ;_ @_ "/>
    <numFmt numFmtId="172" formatCode="_ * #,##0.0_ ;_ * \-#,##0.0_ ;_ * &quot;-&quot;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/>
    <xf numFmtId="0" fontId="0" fillId="0" borderId="0" xfId="0" applyAlignment="1"/>
    <xf numFmtId="164" fontId="0" fillId="0" borderId="0" xfId="1" applyNumberFormat="1" applyFont="1" applyAlignment="1"/>
    <xf numFmtId="0" fontId="4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164" fontId="0" fillId="0" borderId="1" xfId="1" applyNumberFormat="1" applyFont="1" applyBorder="1" applyAlignment="1"/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0" fillId="0" borderId="1" xfId="0" applyNumberFormat="1" applyBorder="1" applyAlignment="1"/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71" fontId="0" fillId="0" borderId="0" xfId="1" applyNumberFormat="1" applyFont="1"/>
    <xf numFmtId="9" fontId="0" fillId="0" borderId="0" xfId="0" applyNumberForma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64" fontId="0" fillId="0" borderId="0" xfId="0" applyNumberFormat="1"/>
    <xf numFmtId="0" fontId="4" fillId="0" borderId="0" xfId="0" applyFont="1" applyFill="1" applyBorder="1" applyAlignment="1">
      <alignment horizontal="justify" vertical="center"/>
    </xf>
    <xf numFmtId="172" fontId="0" fillId="0" borderId="0" xfId="0" applyNumberFormat="1"/>
    <xf numFmtId="164" fontId="2" fillId="0" borderId="0" xfId="1" applyNumberFormat="1" applyFont="1" applyAlignment="1">
      <alignment horizontal="right" vertical="center"/>
    </xf>
  </cellXfs>
  <cellStyles count="5">
    <cellStyle name="Comma" xfId="1" builtinId="3"/>
    <cellStyle name="Comma 2" xfId="2" xr:uid="{25C17208-F802-44D8-9C38-2D4DC0A63C26}"/>
    <cellStyle name="Comma 3" xfId="4" xr:uid="{1CAFE954-48DB-491F-AA73-8764696EF226}"/>
    <cellStyle name="Normal" xfId="0" builtinId="0"/>
    <cellStyle name="Normal 2 2" xfId="3" xr:uid="{5368DD0A-3ED5-452F-B333-3A4F9FB70A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114300</xdr:colOff>
      <xdr:row>17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855B6B-1334-1C8C-CDB6-979FEBF777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1" t="9643" r="4088" b="5926"/>
        <a:stretch/>
      </xdr:blipFill>
      <xdr:spPr>
        <a:xfrm>
          <a:off x="0" y="0"/>
          <a:ext cx="6819900" cy="341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21"/>
  <sheetViews>
    <sheetView workbookViewId="0">
      <selection activeCell="F9" sqref="F9"/>
    </sheetView>
  </sheetViews>
  <sheetFormatPr defaultRowHeight="15" x14ac:dyDescent="0.25"/>
  <cols>
    <col min="2" max="2" width="17.5703125" bestFit="1" customWidth="1"/>
    <col min="3" max="3" width="14.7109375" customWidth="1"/>
    <col min="4" max="4" width="11.7109375" customWidth="1"/>
    <col min="5" max="5" width="13.140625" customWidth="1"/>
    <col min="6" max="7" width="14.28515625" bestFit="1" customWidth="1"/>
    <col min="9" max="9" width="9.140625" style="1"/>
    <col min="10" max="10" width="6.5703125" customWidth="1"/>
    <col min="11" max="11" width="6.42578125" bestFit="1" customWidth="1"/>
    <col min="14" max="14" width="15.28515625" bestFit="1" customWidth="1"/>
    <col min="21" max="22" width="9.140625" style="3"/>
  </cols>
  <sheetData>
    <row r="2" spans="2:19" x14ac:dyDescent="0.25">
      <c r="B2" s="5" t="s">
        <v>0</v>
      </c>
      <c r="C2" s="4" t="s">
        <v>1</v>
      </c>
      <c r="D2" s="6">
        <v>44509</v>
      </c>
      <c r="E2" s="4" t="s">
        <v>2</v>
      </c>
      <c r="J2" s="4">
        <v>2</v>
      </c>
      <c r="K2" s="4">
        <v>38</v>
      </c>
    </row>
    <row r="3" spans="2:19" x14ac:dyDescent="0.25">
      <c r="B3" s="5" t="s">
        <v>3</v>
      </c>
      <c r="C3" s="4" t="s">
        <v>4</v>
      </c>
      <c r="D3" s="6">
        <v>43581</v>
      </c>
      <c r="E3" s="4" t="s">
        <v>5</v>
      </c>
      <c r="I3" s="3">
        <v>4046.8449999999998</v>
      </c>
      <c r="K3" s="1">
        <v>40.47</v>
      </c>
    </row>
    <row r="4" spans="2:19" x14ac:dyDescent="0.25">
      <c r="B4" s="5" t="s">
        <v>6</v>
      </c>
      <c r="C4" s="4" t="s">
        <v>7</v>
      </c>
      <c r="D4" s="6">
        <v>43709</v>
      </c>
      <c r="E4" s="4">
        <v>6589.08</v>
      </c>
      <c r="F4" s="23">
        <v>1.628197127</v>
      </c>
      <c r="I4" s="3">
        <f>I3*2</f>
        <v>8093.69</v>
      </c>
      <c r="K4" s="1">
        <f>K2/K3</f>
        <v>0.93896713615023475</v>
      </c>
    </row>
    <row r="5" spans="2:19" x14ac:dyDescent="0.25">
      <c r="E5" t="s">
        <v>35</v>
      </c>
      <c r="F5" t="s">
        <v>36</v>
      </c>
      <c r="K5" s="1">
        <f>K4+J2</f>
        <v>2.938967136150235</v>
      </c>
    </row>
    <row r="8" spans="2:19" x14ac:dyDescent="0.25">
      <c r="F8" s="3">
        <v>12000000</v>
      </c>
      <c r="G8" s="2"/>
    </row>
    <row r="9" spans="2:19" x14ac:dyDescent="0.25">
      <c r="F9" s="3">
        <f>F8*F4</f>
        <v>19538365.524</v>
      </c>
      <c r="G9" s="3"/>
    </row>
    <row r="11" spans="2:19" x14ac:dyDescent="0.25">
      <c r="F11" s="29"/>
      <c r="P11" s="24"/>
      <c r="Q11" s="1"/>
      <c r="S11" s="3"/>
    </row>
    <row r="13" spans="2:19" x14ac:dyDescent="0.25">
      <c r="C13" s="4"/>
      <c r="G13" s="3"/>
    </row>
    <row r="14" spans="2:19" x14ac:dyDescent="0.25">
      <c r="C14" s="4"/>
      <c r="G14" s="3"/>
    </row>
    <row r="15" spans="2:19" x14ac:dyDescent="0.25">
      <c r="C15" s="4"/>
      <c r="G15" s="3"/>
    </row>
    <row r="16" spans="2:19" x14ac:dyDescent="0.25">
      <c r="C16" s="4"/>
      <c r="G16" s="3"/>
    </row>
    <row r="17" spans="7:14" x14ac:dyDescent="0.25">
      <c r="G17" s="27"/>
      <c r="M17" s="7"/>
    </row>
    <row r="18" spans="7:14" x14ac:dyDescent="0.25">
      <c r="M18" s="7"/>
      <c r="N18" s="7"/>
    </row>
    <row r="19" spans="7:14" x14ac:dyDescent="0.25">
      <c r="G19" s="25"/>
      <c r="H19" s="25"/>
      <c r="I19" s="26"/>
      <c r="J19" s="25"/>
      <c r="K19" s="1"/>
    </row>
    <row r="20" spans="7:14" x14ac:dyDescent="0.25">
      <c r="H20" s="24"/>
      <c r="N20" s="2"/>
    </row>
    <row r="21" spans="7:14" x14ac:dyDescent="0.25">
      <c r="N2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9C674-9B34-4C6B-80C1-5D0F272EE7C8}">
  <dimension ref="C3:Q19"/>
  <sheetViews>
    <sheetView tabSelected="1" workbookViewId="0">
      <selection activeCell="K16" sqref="K16"/>
    </sheetView>
  </sheetViews>
  <sheetFormatPr defaultRowHeight="15" x14ac:dyDescent="0.25"/>
  <cols>
    <col min="1" max="2" width="9.140625" style="8"/>
    <col min="3" max="3" width="12.28515625" style="8" bestFit="1" customWidth="1"/>
    <col min="4" max="4" width="5.7109375" style="8" bestFit="1" customWidth="1"/>
    <col min="5" max="5" width="7" style="8" bestFit="1" customWidth="1"/>
    <col min="6" max="6" width="17.28515625" style="8" bestFit="1" customWidth="1"/>
    <col min="7" max="7" width="17.42578125" style="8" bestFit="1" customWidth="1"/>
    <col min="8" max="8" width="12.5703125" style="8" bestFit="1" customWidth="1"/>
    <col min="9" max="9" width="5" style="8" bestFit="1" customWidth="1"/>
    <col min="10" max="10" width="3" style="8" bestFit="1" customWidth="1"/>
    <col min="11" max="11" width="4.5703125" style="8" bestFit="1" customWidth="1"/>
    <col min="12" max="12" width="11.140625" style="9" bestFit="1" customWidth="1"/>
    <col min="13" max="13" width="9" style="9" bestFit="1" customWidth="1"/>
    <col min="14" max="14" width="11.5703125" style="9" bestFit="1" customWidth="1"/>
    <col min="15" max="16384" width="9.140625" style="8"/>
  </cols>
  <sheetData>
    <row r="3" spans="3:17" x14ac:dyDescent="0.25">
      <c r="C3" s="11" t="s">
        <v>9</v>
      </c>
      <c r="D3" s="11" t="s">
        <v>10</v>
      </c>
      <c r="E3" s="12" t="s">
        <v>11</v>
      </c>
      <c r="F3" s="11" t="s">
        <v>13</v>
      </c>
      <c r="G3" s="11" t="s">
        <v>14</v>
      </c>
      <c r="H3" s="12" t="s">
        <v>15</v>
      </c>
      <c r="I3" s="13"/>
      <c r="J3" s="13"/>
      <c r="K3" s="13"/>
      <c r="L3" s="14"/>
      <c r="M3" s="14"/>
      <c r="N3" s="14"/>
    </row>
    <row r="4" spans="3:17" x14ac:dyDescent="0.25">
      <c r="C4" s="11"/>
      <c r="D4" s="11"/>
      <c r="E4" s="12" t="s">
        <v>12</v>
      </c>
      <c r="F4" s="11"/>
      <c r="G4" s="11"/>
      <c r="H4" s="12" t="s">
        <v>16</v>
      </c>
      <c r="I4" s="12" t="s">
        <v>30</v>
      </c>
      <c r="J4" s="12" t="s">
        <v>31</v>
      </c>
      <c r="K4" s="12" t="s">
        <v>8</v>
      </c>
      <c r="L4" s="15" t="s">
        <v>29</v>
      </c>
      <c r="M4" s="12" t="s">
        <v>32</v>
      </c>
      <c r="N4" s="12" t="s">
        <v>33</v>
      </c>
    </row>
    <row r="5" spans="3:17" x14ac:dyDescent="0.25">
      <c r="C5" s="16" t="s">
        <v>17</v>
      </c>
      <c r="D5" s="17" t="s">
        <v>18</v>
      </c>
      <c r="E5" s="17">
        <v>3.5</v>
      </c>
      <c r="F5" s="17">
        <v>2020</v>
      </c>
      <c r="G5" s="17" t="s">
        <v>19</v>
      </c>
      <c r="H5" s="17">
        <v>337.68</v>
      </c>
      <c r="I5" s="18">
        <v>1800</v>
      </c>
      <c r="J5" s="18">
        <v>60</v>
      </c>
      <c r="K5" s="19">
        <v>0.9</v>
      </c>
      <c r="L5" s="14">
        <f>I5*H5*10.764</f>
        <v>6542617.5359999994</v>
      </c>
      <c r="M5" s="14">
        <f>L5*(K5/J5)*(2024-F5)</f>
        <v>392557.05216000002</v>
      </c>
      <c r="N5" s="14">
        <f>L5-M5</f>
        <v>6150060.483839999</v>
      </c>
    </row>
    <row r="6" spans="3:17" ht="38.25" x14ac:dyDescent="0.25">
      <c r="C6" s="16" t="s">
        <v>20</v>
      </c>
      <c r="D6" s="17" t="s">
        <v>21</v>
      </c>
      <c r="E6" s="17">
        <v>3</v>
      </c>
      <c r="F6" s="17">
        <v>2020</v>
      </c>
      <c r="G6" s="17" t="s">
        <v>19</v>
      </c>
      <c r="H6" s="17">
        <v>30.81</v>
      </c>
      <c r="I6" s="18">
        <v>1600</v>
      </c>
      <c r="J6" s="18">
        <v>60</v>
      </c>
      <c r="K6" s="19">
        <v>0.9</v>
      </c>
      <c r="L6" s="14">
        <f t="shared" ref="L6:L9" si="0">I6*H6*10.764</f>
        <v>530622.14399999997</v>
      </c>
      <c r="M6" s="14">
        <f t="shared" ref="M6:M9" si="1">L6*(K6/J6)*(2024-F6)</f>
        <v>31837.32864</v>
      </c>
      <c r="N6" s="14">
        <f t="shared" ref="N6:N9" si="2">L6-M6</f>
        <v>498784.81535999995</v>
      </c>
    </row>
    <row r="7" spans="3:17" ht="25.5" x14ac:dyDescent="0.25">
      <c r="C7" s="16" t="s">
        <v>22</v>
      </c>
      <c r="D7" s="17" t="s">
        <v>21</v>
      </c>
      <c r="E7" s="17">
        <v>3</v>
      </c>
      <c r="F7" s="17">
        <v>2020</v>
      </c>
      <c r="G7" s="17" t="s">
        <v>19</v>
      </c>
      <c r="H7" s="17">
        <v>41.62</v>
      </c>
      <c r="I7" s="18">
        <v>1600</v>
      </c>
      <c r="J7" s="18">
        <v>60</v>
      </c>
      <c r="K7" s="19">
        <v>0.9</v>
      </c>
      <c r="L7" s="14">
        <f t="shared" si="0"/>
        <v>716796.28799999994</v>
      </c>
      <c r="M7" s="14">
        <f t="shared" si="1"/>
        <v>43007.777280000002</v>
      </c>
      <c r="N7" s="14">
        <f t="shared" si="2"/>
        <v>673788.5107199999</v>
      </c>
    </row>
    <row r="8" spans="3:17" x14ac:dyDescent="0.25">
      <c r="C8" s="16" t="s">
        <v>23</v>
      </c>
      <c r="D8" s="17" t="s">
        <v>21</v>
      </c>
      <c r="E8" s="17">
        <v>6.2</v>
      </c>
      <c r="F8" s="17">
        <v>2020</v>
      </c>
      <c r="G8" s="17" t="s">
        <v>24</v>
      </c>
      <c r="H8" s="17">
        <v>296</v>
      </c>
      <c r="I8" s="18">
        <v>500</v>
      </c>
      <c r="J8" s="18">
        <v>45</v>
      </c>
      <c r="K8" s="19">
        <v>0.9</v>
      </c>
      <c r="L8" s="14">
        <f t="shared" si="0"/>
        <v>1593072</v>
      </c>
      <c r="M8" s="14">
        <f t="shared" si="1"/>
        <v>127445.76000000001</v>
      </c>
      <c r="N8" s="14">
        <f t="shared" si="2"/>
        <v>1465626.24</v>
      </c>
      <c r="Q8" s="8" t="s">
        <v>28</v>
      </c>
    </row>
    <row r="9" spans="3:17" ht="25.5" x14ac:dyDescent="0.25">
      <c r="C9" s="16" t="s">
        <v>25</v>
      </c>
      <c r="D9" s="17" t="s">
        <v>21</v>
      </c>
      <c r="E9" s="17">
        <v>6</v>
      </c>
      <c r="F9" s="17">
        <v>2020</v>
      </c>
      <c r="G9" s="17" t="s">
        <v>26</v>
      </c>
      <c r="H9" s="17">
        <v>197.06</v>
      </c>
      <c r="I9" s="18">
        <v>800</v>
      </c>
      <c r="J9" s="18">
        <v>45</v>
      </c>
      <c r="K9" s="19">
        <v>0.9</v>
      </c>
      <c r="L9" s="14">
        <f t="shared" si="0"/>
        <v>1696923.0719999999</v>
      </c>
      <c r="M9" s="14">
        <f t="shared" si="1"/>
        <v>135753.84576</v>
      </c>
      <c r="N9" s="14">
        <f t="shared" si="2"/>
        <v>1561169.22624</v>
      </c>
    </row>
    <row r="10" spans="3:17" x14ac:dyDescent="0.25">
      <c r="C10" s="20" t="s">
        <v>27</v>
      </c>
      <c r="D10" s="20"/>
      <c r="E10" s="20"/>
      <c r="F10" s="20"/>
      <c r="G10" s="20"/>
      <c r="H10" s="21">
        <f>SUM(H5:H9)</f>
        <v>903.17000000000007</v>
      </c>
      <c r="I10" s="13"/>
      <c r="J10" s="13"/>
      <c r="K10" s="13"/>
      <c r="L10" s="22">
        <f>SUM(L5:L9)</f>
        <v>11080031.039999999</v>
      </c>
      <c r="M10" s="22">
        <f>SUM(M5:M9)</f>
        <v>730601.76383999991</v>
      </c>
      <c r="N10" s="22">
        <f>SUM(N5:N9)</f>
        <v>10349429.276159998</v>
      </c>
    </row>
    <row r="11" spans="3:17" x14ac:dyDescent="0.25">
      <c r="L11" s="9">
        <f>L10*0.7</f>
        <v>7756021.7279999992</v>
      </c>
    </row>
    <row r="12" spans="3:17" ht="25.5" x14ac:dyDescent="0.25">
      <c r="C12" s="28" t="s">
        <v>34</v>
      </c>
      <c r="H12" s="10">
        <v>250</v>
      </c>
      <c r="L12" s="9">
        <v>6000</v>
      </c>
      <c r="N12" s="9">
        <f>L12*H12</f>
        <v>1500000</v>
      </c>
    </row>
    <row r="13" spans="3:17" x14ac:dyDescent="0.25">
      <c r="L13" s="30" t="s">
        <v>37</v>
      </c>
      <c r="N13" s="9">
        <f>Sheet1!F9</f>
        <v>19538365.524</v>
      </c>
    </row>
    <row r="14" spans="3:17" x14ac:dyDescent="0.25">
      <c r="L14" s="30" t="s">
        <v>27</v>
      </c>
      <c r="N14" s="9">
        <f>N13+N12+N10</f>
        <v>31387794.800159998</v>
      </c>
    </row>
    <row r="15" spans="3:17" x14ac:dyDescent="0.25">
      <c r="L15" s="30" t="s">
        <v>38</v>
      </c>
      <c r="N15" s="9">
        <f>ROUND(N14,-6)</f>
        <v>31000000</v>
      </c>
    </row>
    <row r="16" spans="3:17" x14ac:dyDescent="0.25">
      <c r="L16" s="30" t="s">
        <v>39</v>
      </c>
      <c r="N16" s="9">
        <f>N15*0.85</f>
        <v>26350000</v>
      </c>
    </row>
    <row r="17" spans="8:14" x14ac:dyDescent="0.25">
      <c r="H17" s="9"/>
      <c r="L17" s="30" t="s">
        <v>40</v>
      </c>
      <c r="N17" s="9">
        <f>N15*0.75</f>
        <v>23250000</v>
      </c>
    </row>
    <row r="18" spans="8:14" x14ac:dyDescent="0.25">
      <c r="H18" s="9"/>
    </row>
    <row r="19" spans="8:14" x14ac:dyDescent="0.25">
      <c r="H19" s="9"/>
    </row>
  </sheetData>
  <mergeCells count="5">
    <mergeCell ref="C3:C4"/>
    <mergeCell ref="D3:D4"/>
    <mergeCell ref="F3:F4"/>
    <mergeCell ref="G3:G4"/>
    <mergeCell ref="C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C033-B36B-4717-934C-C40D2025E8A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2025-02-10T12:50:02Z</dcterms:modified>
</cp:coreProperties>
</file>