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iles For Review\Yash Bhatnagar\VIS(2024-25)-PL727-653-902 Shweta\Working\"/>
    </mc:Choice>
  </mc:AlternateContent>
  <bookViews>
    <workbookView xWindow="0" yWindow="0" windowWidth="10755" windowHeight="3795"/>
  </bookViews>
  <sheets>
    <sheet name="Calculation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N14" i="4" l="1"/>
  <c r="N6" i="4"/>
  <c r="N7" i="4" s="1"/>
  <c r="K12" i="4"/>
  <c r="J12" i="4"/>
  <c r="I7" i="4" l="1"/>
  <c r="J17" i="4" l="1"/>
  <c r="J10" i="4" s="1"/>
  <c r="G3" i="4"/>
  <c r="K7" i="4" l="1"/>
  <c r="K19" i="4" s="1"/>
  <c r="G7" i="4" l="1"/>
  <c r="K24" i="4" l="1"/>
  <c r="K23" i="4"/>
  <c r="K21" i="4"/>
  <c r="K20" i="4"/>
  <c r="K25" i="4" l="1"/>
</calcChain>
</file>

<file path=xl/sharedStrings.xml><?xml version="1.0" encoding="utf-8"?>
<sst xmlns="http://schemas.openxmlformats.org/spreadsheetml/2006/main" count="23" uniqueCount="18">
  <si>
    <t>Value</t>
  </si>
  <si>
    <t>FMV</t>
  </si>
  <si>
    <t>Govt.</t>
  </si>
  <si>
    <t>Area</t>
  </si>
  <si>
    <t>sqm</t>
  </si>
  <si>
    <t>Nali</t>
  </si>
  <si>
    <t>Rate (INR per sqm)</t>
  </si>
  <si>
    <t>Land (in sqm)</t>
  </si>
  <si>
    <t>per nali</t>
  </si>
  <si>
    <t>Range</t>
  </si>
  <si>
    <t>per sqm</t>
  </si>
  <si>
    <t>RV</t>
  </si>
  <si>
    <t>DV</t>
  </si>
  <si>
    <t>Adopted</t>
  </si>
  <si>
    <t>Rate (INR per Nali)</t>
  </si>
  <si>
    <t>Disc</t>
  </si>
  <si>
    <t>avg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</si>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</sst>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1" applyNumberFormat="1" applyFont="1"/>
    <xf numFmtId="43" fontId="0" fillId="0" borderId="0" xfId="0" applyNumberFormat="1"/>
    <xf numFmtId="4" fontId="0" fillId="0" borderId="0" xfId="0" applyNumberFormat="1"/>
    <xf numFmtId="0" fontId="0" fillId="0" borderId="7" xfId="0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8" xfId="0" applyBorder="1"/>
    <xf numFmtId="3" fontId="0" fillId="0" borderId="6" xfId="0" applyNumberFormat="1" applyBorder="1"/>
    <xf numFmtId="3" fontId="0" fillId="0" borderId="5" xfId="0" applyNumberFormat="1" applyBorder="1"/>
    <xf numFmtId="3" fontId="3" fillId="0" borderId="0" xfId="0" applyNumberFormat="1" applyFont="1"/>
    <xf numFmtId="43" fontId="0" fillId="0" borderId="0" xfId="1" applyFont="1" applyBorder="1"/>
    <xf numFmtId="3" fontId="0" fillId="0" borderId="0" xfId="0" applyNumberFormat="1"/>
    <xf numFmtId="165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164" fontId="2" fillId="0" borderId="1" xfId="0" applyNumberFormat="1" applyFont="1" applyBorder="1"/>
    <xf numFmtId="9" fontId="0" fillId="0" borderId="1" xfId="2" applyFont="1" applyBorder="1"/>
    <xf numFmtId="3" fontId="0" fillId="0" borderId="12" xfId="0" applyNumberFormat="1" applyBorder="1"/>
    <xf numFmtId="3" fontId="3" fillId="0" borderId="12" xfId="0" applyNumberFormat="1" applyFont="1" applyBorder="1"/>
    <xf numFmtId="4" fontId="0" fillId="0" borderId="6" xfId="0" applyNumberFormat="1" applyBorder="1"/>
    <xf numFmtId="10" fontId="0" fillId="0" borderId="0" xfId="2" applyNumberFormat="1" applyFont="1"/>
    <xf numFmtId="3" fontId="4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25"/>
  <sheetViews>
    <sheetView tabSelected="1" zoomScaleNormal="100" workbookViewId="0">
      <selection activeCell="K7" sqref="K7"/>
    </sheetView>
  </sheetViews>
  <sheetFormatPr defaultRowHeight="15" x14ac:dyDescent="0.25"/>
  <cols>
    <col min="5" max="5" width="12.85546875" bestFit="1" customWidth="1"/>
    <col min="6" max="6" width="17.85546875" bestFit="1" customWidth="1"/>
    <col min="7" max="7" width="14.140625" customWidth="1"/>
    <col min="9" max="9" width="12.7109375" bestFit="1" customWidth="1"/>
    <col min="10" max="10" width="17.85546875" bestFit="1" customWidth="1"/>
    <col min="11" max="11" width="16.85546875" bestFit="1" customWidth="1"/>
    <col min="13" max="13" width="14.42578125" bestFit="1" customWidth="1"/>
    <col min="14" max="14" width="12.5703125" bestFit="1" customWidth="1"/>
    <col min="15" max="15" width="10" bestFit="1" customWidth="1"/>
  </cols>
  <sheetData>
    <row r="2" spans="5:14" x14ac:dyDescent="0.25">
      <c r="F2" s="17" t="s">
        <v>4</v>
      </c>
      <c r="G2" s="17" t="s">
        <v>5</v>
      </c>
    </row>
    <row r="3" spans="5:14" x14ac:dyDescent="0.25">
      <c r="E3" s="17" t="s">
        <v>3</v>
      </c>
      <c r="F3" s="18">
        <v>2850</v>
      </c>
      <c r="G3" s="14">
        <f>F3/200</f>
        <v>14.25</v>
      </c>
    </row>
    <row r="4" spans="5:14" ht="15.75" thickBot="1" x14ac:dyDescent="0.3">
      <c r="N4">
        <v>4200</v>
      </c>
    </row>
    <row r="5" spans="5:14" ht="15.75" thickBot="1" x14ac:dyDescent="0.3">
      <c r="E5" s="26" t="s">
        <v>2</v>
      </c>
      <c r="F5" s="27"/>
      <c r="G5" s="28"/>
      <c r="I5" s="26" t="s">
        <v>1</v>
      </c>
      <c r="J5" s="27"/>
      <c r="K5" s="28"/>
      <c r="N5">
        <v>15</v>
      </c>
    </row>
    <row r="6" spans="5:14" x14ac:dyDescent="0.25">
      <c r="E6" s="4" t="s">
        <v>7</v>
      </c>
      <c r="F6" s="7" t="s">
        <v>6</v>
      </c>
      <c r="G6" s="8" t="s">
        <v>0</v>
      </c>
      <c r="I6" s="4" t="s">
        <v>7</v>
      </c>
      <c r="J6" s="7" t="s">
        <v>6</v>
      </c>
      <c r="K6" s="8" t="s">
        <v>0</v>
      </c>
      <c r="N6">
        <f>N4*N5</f>
        <v>63000</v>
      </c>
    </row>
    <row r="7" spans="5:14" ht="15.75" thickBot="1" x14ac:dyDescent="0.3">
      <c r="E7" s="10">
        <f>F3</f>
        <v>2850</v>
      </c>
      <c r="F7" s="9">
        <v>280</v>
      </c>
      <c r="G7" s="6">
        <f>F7*E7</f>
        <v>798000</v>
      </c>
      <c r="I7" s="10">
        <f>F3</f>
        <v>2850</v>
      </c>
      <c r="J7" s="23">
        <v>300</v>
      </c>
      <c r="K7" s="6">
        <f>J7*I7</f>
        <v>855000</v>
      </c>
      <c r="M7" s="1"/>
      <c r="N7" s="2">
        <f>N6*12</f>
        <v>756000</v>
      </c>
    </row>
    <row r="8" spans="5:14" x14ac:dyDescent="0.25">
      <c r="G8" s="5"/>
    </row>
    <row r="9" spans="5:14" ht="15.75" thickBot="1" x14ac:dyDescent="0.3">
      <c r="J9" s="18" t="s">
        <v>14</v>
      </c>
    </row>
    <row r="10" spans="5:14" ht="15.75" thickBot="1" x14ac:dyDescent="0.3">
      <c r="F10" s="22"/>
      <c r="J10" s="18">
        <f>J7*200</f>
        <v>60000</v>
      </c>
      <c r="K10" s="12"/>
    </row>
    <row r="11" spans="5:14" x14ac:dyDescent="0.25">
      <c r="F11" s="11"/>
      <c r="K11" s="12"/>
      <c r="N11" s="25">
        <v>648900</v>
      </c>
    </row>
    <row r="12" spans="5:14" x14ac:dyDescent="0.25">
      <c r="F12" s="11"/>
      <c r="I12" s="17" t="s">
        <v>9</v>
      </c>
      <c r="J12" s="14">
        <f>J13*200</f>
        <v>70000</v>
      </c>
      <c r="K12" s="14">
        <f>K13*200</f>
        <v>80000</v>
      </c>
      <c r="L12" s="18" t="s">
        <v>8</v>
      </c>
      <c r="N12" s="25">
        <v>713790</v>
      </c>
    </row>
    <row r="13" spans="5:14" x14ac:dyDescent="0.25">
      <c r="F13" s="13"/>
      <c r="J13" s="16">
        <v>350</v>
      </c>
      <c r="K13" s="16">
        <v>400</v>
      </c>
      <c r="L13" s="18" t="s">
        <v>10</v>
      </c>
      <c r="N13" s="25">
        <v>549618</v>
      </c>
    </row>
    <row r="14" spans="5:14" x14ac:dyDescent="0.25">
      <c r="F14" s="13"/>
      <c r="J14" s="13"/>
      <c r="K14" s="12"/>
      <c r="N14" s="13">
        <f>SUM(N11:N13)</f>
        <v>1912308</v>
      </c>
    </row>
    <row r="15" spans="5:14" x14ac:dyDescent="0.25">
      <c r="F15" s="13"/>
      <c r="I15" s="17" t="s">
        <v>13</v>
      </c>
      <c r="J15" s="16">
        <v>375</v>
      </c>
      <c r="K15" s="15"/>
      <c r="L15" s="18" t="s">
        <v>10</v>
      </c>
    </row>
    <row r="16" spans="5:14" ht="15.75" thickBot="1" x14ac:dyDescent="0.3">
      <c r="F16" s="13"/>
      <c r="I16" s="17" t="s">
        <v>15</v>
      </c>
      <c r="J16" s="20">
        <v>0.8</v>
      </c>
      <c r="K16" s="12"/>
    </row>
    <row r="17" spans="6:13" ht="15.75" thickBot="1" x14ac:dyDescent="0.3">
      <c r="F17" s="21"/>
      <c r="J17" s="13">
        <f>J15*J16</f>
        <v>300</v>
      </c>
      <c r="K17" s="12"/>
    </row>
    <row r="18" spans="6:13" x14ac:dyDescent="0.25">
      <c r="F18" s="13"/>
      <c r="J18" s="13"/>
      <c r="K18" s="2"/>
      <c r="M18" s="3"/>
    </row>
    <row r="19" spans="6:13" ht="15.75" thickBot="1" x14ac:dyDescent="0.3">
      <c r="F19" s="13"/>
      <c r="J19" s="19" t="s">
        <v>1</v>
      </c>
      <c r="K19" s="16">
        <f>ROUND(K7,-5)</f>
        <v>900000</v>
      </c>
      <c r="M19" s="3"/>
    </row>
    <row r="20" spans="6:13" ht="15.75" thickBot="1" x14ac:dyDescent="0.3">
      <c r="F20" s="21"/>
      <c r="J20" s="19" t="s">
        <v>11</v>
      </c>
      <c r="K20" s="14">
        <f>K19*0.85</f>
        <v>765000</v>
      </c>
    </row>
    <row r="21" spans="6:13" x14ac:dyDescent="0.25">
      <c r="J21" s="17" t="s">
        <v>12</v>
      </c>
      <c r="K21" s="14">
        <f>K19*0.75</f>
        <v>675000</v>
      </c>
    </row>
    <row r="23" spans="6:13" x14ac:dyDescent="0.25">
      <c r="J23" t="s">
        <v>16</v>
      </c>
      <c r="K23" s="13">
        <f>AVERAGE(K19,G7)</f>
        <v>849000</v>
      </c>
    </row>
    <row r="24" spans="6:13" x14ac:dyDescent="0.25">
      <c r="F24" s="1"/>
      <c r="J24" t="s">
        <v>17</v>
      </c>
      <c r="K24" s="13">
        <f>K7-G7</f>
        <v>57000</v>
      </c>
    </row>
    <row r="25" spans="6:13" x14ac:dyDescent="0.25">
      <c r="K25" s="24">
        <f>K24/K23</f>
        <v>6.7137809187279157E-2</v>
      </c>
    </row>
  </sheetData>
  <mergeCells count="2">
    <mergeCell ref="I5:K5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Mahesh Joshi</cp:lastModifiedBy>
  <dcterms:created xsi:type="dcterms:W3CDTF">2022-11-04T05:05:51Z</dcterms:created>
  <dcterms:modified xsi:type="dcterms:W3CDTF">2025-02-10T13:49:29Z</dcterms:modified>
</cp:coreProperties>
</file>