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 Progress Files\Mohd. Umair\TEV reports\New folder\working\"/>
    </mc:Choice>
  </mc:AlternateContent>
  <xr:revisionPtr revIDLastSave="0" documentId="13_ncr:1_{25C5BD01-D2CC-48E8-B08B-ADB0F8EADB9A}" xr6:coauthVersionLast="47" xr6:coauthVersionMax="47" xr10:uidLastSave="{00000000-0000-0000-0000-000000000000}"/>
  <bookViews>
    <workbookView xWindow="-120" yWindow="-120" windowWidth="24240" windowHeight="13020" xr2:uid="{54B89B62-BF73-49EC-A513-E7061441111B}"/>
  </bookViews>
  <sheets>
    <sheet name="PO wise details" sheetId="1" r:id="rId1"/>
  </sheets>
  <externalReferences>
    <externalReference r:id="rId2"/>
  </externalReferences>
  <definedNames>
    <definedName name="Full_Print">#REF!</definedName>
    <definedName name="Total_Cost">#REF!</definedName>
    <definedName name="Total_Interes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3" i="1" s="1"/>
  <c r="D42" i="1"/>
  <c r="D43" i="1" s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G42" i="1" s="1"/>
  <c r="G43" i="1" s="1"/>
  <c r="F29" i="1"/>
  <c r="F42" i="1" s="1"/>
  <c r="H27" i="1"/>
  <c r="E27" i="1"/>
  <c r="D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G27" i="1" s="1"/>
  <c r="F17" i="1"/>
  <c r="F27" i="1" s="1"/>
  <c r="H15" i="1"/>
  <c r="E15" i="1"/>
  <c r="D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F15" i="1" s="1"/>
  <c r="G3" i="1"/>
  <c r="G15" i="1" s="1"/>
  <c r="F3" i="1"/>
  <c r="F43" i="1" l="1"/>
  <c r="G44" i="1"/>
  <c r="G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welcome</author>
  </authors>
  <commentList>
    <comment ref="B37" authorId="0" shapeId="0" xr:uid="{30ECC617-28E2-4B5B-9876-AD5016B01E41}">
      <text>
        <r>
          <rPr>
            <b/>
            <sz val="9"/>
            <color indexed="81"/>
            <rFont val="Tahoma"/>
            <family val="2"/>
          </rPr>
          <t>welcome:</t>
        </r>
        <r>
          <rPr>
            <sz val="9"/>
            <color indexed="81"/>
            <rFont val="Tahoma"/>
            <family val="2"/>
          </rPr>
          <t xml:space="preserve">
PPA missing
</t>
        </r>
      </text>
    </comment>
  </commentList>
</comments>
</file>

<file path=xl/sharedStrings.xml><?xml version="1.0" encoding="utf-8"?>
<sst xmlns="http://schemas.openxmlformats.org/spreadsheetml/2006/main" count="98" uniqueCount="52">
  <si>
    <t>INR Lakhs</t>
  </si>
  <si>
    <t>PO 1</t>
  </si>
  <si>
    <t>Site Type</t>
  </si>
  <si>
    <t>Capacity (KW)</t>
  </si>
  <si>
    <t>Basic value</t>
  </si>
  <si>
    <t>GST</t>
  </si>
  <si>
    <t>PO value incl GST</t>
  </si>
  <si>
    <t>As per PPA</t>
  </si>
  <si>
    <t>As per EPC</t>
  </si>
  <si>
    <t>Maharaja Suheldev Autonomous State Medical College Bahraich (723.84 + 928) kWp</t>
  </si>
  <si>
    <t>MC</t>
  </si>
  <si>
    <t>Maharaishi Vashishtha Autonomous State Medical College Basti (373.52 + 726.16) kWp</t>
  </si>
  <si>
    <t>Lok Bandhu Shri Raj Narayan Combined Hospital Lucknow</t>
  </si>
  <si>
    <t>DH</t>
  </si>
  <si>
    <t>Tej Bahadur Sapru Hospital Prayagraj</t>
  </si>
  <si>
    <t>District Hospital Male Barabanki</t>
  </si>
  <si>
    <t>District Female Hospital (MCH Wing) Barabanki</t>
  </si>
  <si>
    <t>Balrampur Hospital Lucknow</t>
  </si>
  <si>
    <t>Netaji Subhash Chandra Bose District Hospital Gorakhpur</t>
  </si>
  <si>
    <t>District Hospital Meerut</t>
  </si>
  <si>
    <t>District Hospital Basti</t>
  </si>
  <si>
    <t>Pt. Din Dayal Upadhyay Combined Hospital Moradabad</t>
  </si>
  <si>
    <t>Pt. Din Dayal Upadhyay Combined Hospital Aligarh</t>
  </si>
  <si>
    <t>Sub-Total PO</t>
  </si>
  <si>
    <t>PO 2</t>
  </si>
  <si>
    <t>District Combined Hospital Auraiya</t>
  </si>
  <si>
    <t>District Hospital Lalitpur (387.44 + 363.08) kW</t>
  </si>
  <si>
    <t>District Hospital Gonda (704.7 + 300.44) kW</t>
  </si>
  <si>
    <t>District Hospital Chandauli (214.6 + 423.4) kW</t>
  </si>
  <si>
    <t>District Women Hospital Bijnor (350.32 + 69.6 + 367.72) kW</t>
  </si>
  <si>
    <t>District Hospital Etah (427.46 + 505.18) kW</t>
  </si>
  <si>
    <t>District Male Hospital Sultanpur (297.54 + 95.12 + 552.16) kW</t>
  </si>
  <si>
    <t>District Hospital Sonbhadra</t>
  </si>
  <si>
    <t>Madhav Prasad Tripathi Medical College &amp; Hospital Siddharthnagar</t>
  </si>
  <si>
    <t>Dr. Sonelal Patel Govt. Hospital &amp; College Pratapgarh (520.84 + 279.56) kW</t>
  </si>
  <si>
    <t>PO 3</t>
  </si>
  <si>
    <t>Motilal Nehru Divisional Hospital Prayagraj</t>
  </si>
  <si>
    <t>District Combined Hospital Amroha</t>
  </si>
  <si>
    <t>District Combined Hospital Maunathbhanjan</t>
  </si>
  <si>
    <t>District Combined Hospital Shamli</t>
  </si>
  <si>
    <t>Seth Baldev Das District Hospital Saharanpur</t>
  </si>
  <si>
    <t>100 Saiyaa Combined Hospital Hardoi</t>
  </si>
  <si>
    <t>Divisional District Hospital Azamgarh - Blood Bank (250.56 + 250.56) kW</t>
  </si>
  <si>
    <t>UHM District Male Hospital Kanpur Nagar</t>
  </si>
  <si>
    <t>District Women Hospital Prayagraj</t>
  </si>
  <si>
    <t>100 Beded Bighapur Unnao</t>
  </si>
  <si>
    <t>100 Beded Maurawa Unnao</t>
  </si>
  <si>
    <t>Uma Shanker Dixit District Women Hospital Unnao</t>
  </si>
  <si>
    <t>Banda Hospital</t>
  </si>
  <si>
    <t>GRAND TOTAL</t>
  </si>
  <si>
    <t>MC Nos</t>
  </si>
  <si>
    <t>DH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</si>
</sst>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ptos Narrow"/>
      <family val="2"/>
    </font>
    <font>
      <b/>
      <sz val="12"/>
      <color theme="1"/>
      <name val="Aptos Narrow"/>
      <family val="2"/>
    </font>
    <font>
      <sz val="11"/>
      <color rgb="FFFFFFFF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82A75"/>
        <bgColor rgb="FF082A75"/>
      </patternFill>
    </fill>
    <fill>
      <patternFill patternType="solid">
        <fgColor rgb="FFFAE2D5"/>
        <bgColor rgb="FFFAE2D5"/>
      </patternFill>
    </fill>
    <fill>
      <patternFill patternType="solid">
        <fgColor rgb="FFB3E5A1"/>
        <bgColor rgb="FFB3E5A1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rgb="FFFFC0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2" fontId="4" fillId="2" borderId="2" xfId="0" applyNumberFormat="1" applyFont="1" applyFill="1" applyBorder="1" applyAlignment="1">
      <alignment horizontal="center" vertical="center" wrapText="1" readingOrder="1"/>
    </xf>
    <xf numFmtId="0" fontId="1" fillId="0" borderId="0" xfId="0" applyFont="1"/>
    <xf numFmtId="0" fontId="2" fillId="3" borderId="0" xfId="0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" fontId="3" fillId="4" borderId="0" xfId="0" applyNumberFormat="1" applyFont="1" applyFill="1" applyAlignment="1">
      <alignment horizontal="center"/>
    </xf>
    <xf numFmtId="4" fontId="3" fillId="4" borderId="0" xfId="0" applyNumberFormat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0" fillId="5" borderId="0" xfId="0" applyFill="1"/>
    <xf numFmtId="0" fontId="2" fillId="4" borderId="0" xfId="0" applyFont="1" applyFill="1"/>
    <xf numFmtId="0" fontId="2" fillId="4" borderId="0" xfId="0" applyFont="1" applyFill="1" applyAlignment="1">
      <alignment horizontal="center"/>
    </xf>
    <xf numFmtId="1" fontId="2" fillId="4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0" fillId="0" borderId="0" xfId="0" applyAlignment="1">
      <alignment horizontal="right" vertical="center"/>
    </xf>
    <xf numFmtId="0" fontId="2" fillId="6" borderId="0" xfId="0" applyFont="1" applyFill="1"/>
    <xf numFmtId="0" fontId="2" fillId="6" borderId="0" xfId="0" applyFont="1" applyFill="1" applyAlignment="1">
      <alignment horizontal="center"/>
    </xf>
    <xf numFmtId="2" fontId="2" fillId="6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%20Progress%20Files\Mohd.%20Umair\TEV%20reports\New%20folder\Documents%20Shared%20by%20Client\drive-download-20250221T060950Z-001\01%20FInancial%20Projections%20-%20OMC%2020%20MW.xlsx" TargetMode="External"/><Relationship Id="rId1" Type="http://schemas.openxmlformats.org/officeDocument/2006/relationships/externalLinkPath" Target="/In%20Progress%20Files/Mohd.%20Umair/TEV%20reports/New%20folder/Documents%20Shared%20by%20Client/drive-download-20250221T060950Z-001/01%20FInancial%20Projections%20-%20OMC%2020%20M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le"/>
      <sheetName val="Assumptions"/>
      <sheetName val="Project Cost"/>
      <sheetName val="PO wise details"/>
      <sheetName val="List of hospitals"/>
      <sheetName val="PVSyst"/>
      <sheetName val="P&amp;L Proj"/>
      <sheetName val="BS Proj"/>
      <sheetName val="Repayment Sch"/>
      <sheetName val="Proj DSCR"/>
      <sheetName val="Proj IRR"/>
      <sheetName val="Co Proj P&amp;L"/>
      <sheetName val="Co Proj BS"/>
      <sheetName val="Physical Progress"/>
      <sheetName val="Sharehol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4A0F-97D2-421B-9E48-BAD7034F8E3D}">
  <dimension ref="A1:I47"/>
  <sheetViews>
    <sheetView tabSelected="1" topLeftCell="A28" workbookViewId="0">
      <selection activeCell="B40" sqref="B40"/>
    </sheetView>
  </sheetViews>
  <sheetFormatPr defaultColWidth="11.25" defaultRowHeight="15" customHeight="1" x14ac:dyDescent="0.25"/>
  <cols>
    <col min="1" max="1" width="5.625" customWidth="1"/>
    <col min="2" max="2" width="72.625" customWidth="1"/>
    <col min="3" max="3" width="8.75" customWidth="1"/>
    <col min="4" max="7" width="15.625" customWidth="1"/>
  </cols>
  <sheetData>
    <row r="1" spans="1:9" x14ac:dyDescent="0.25">
      <c r="C1" s="1"/>
      <c r="D1" s="1"/>
      <c r="E1" s="1"/>
      <c r="F1" s="1"/>
      <c r="G1" s="2" t="s">
        <v>0</v>
      </c>
    </row>
    <row r="2" spans="1:9" x14ac:dyDescent="0.25"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5" t="s">
        <v>6</v>
      </c>
      <c r="H2" s="4" t="s">
        <v>7</v>
      </c>
      <c r="I2" s="4" t="s">
        <v>8</v>
      </c>
    </row>
    <row r="3" spans="1:9" x14ac:dyDescent="0.25">
      <c r="A3" s="6">
        <v>1</v>
      </c>
      <c r="B3" s="6" t="s">
        <v>9</v>
      </c>
      <c r="C3" s="7" t="s">
        <v>10</v>
      </c>
      <c r="D3" s="8">
        <v>1566</v>
      </c>
      <c r="E3" s="9">
        <v>524.60702455668775</v>
      </c>
      <c r="F3" s="9">
        <f t="shared" ref="F3:F14" si="0">E3*13.8%</f>
        <v>72.395769388822913</v>
      </c>
      <c r="G3" s="10">
        <f t="shared" ref="G3:G14" si="1">E3*1.138</f>
        <v>597.00279394551058</v>
      </c>
      <c r="H3">
        <v>1800</v>
      </c>
      <c r="I3">
        <v>1651</v>
      </c>
    </row>
    <row r="4" spans="1:9" x14ac:dyDescent="0.25">
      <c r="A4" s="6">
        <v>2</v>
      </c>
      <c r="B4" s="6" t="s">
        <v>11</v>
      </c>
      <c r="C4" s="7" t="s">
        <v>10</v>
      </c>
      <c r="D4" s="8">
        <v>1099.6799999999998</v>
      </c>
      <c r="E4" s="9">
        <v>352.80400476001313</v>
      </c>
      <c r="F4" s="9">
        <f t="shared" si="0"/>
        <v>48.686952656881815</v>
      </c>
      <c r="G4" s="10">
        <f t="shared" si="1"/>
        <v>401.4909574168949</v>
      </c>
      <c r="H4">
        <v>1000</v>
      </c>
      <c r="I4">
        <v>1100</v>
      </c>
    </row>
    <row r="5" spans="1:9" x14ac:dyDescent="0.25">
      <c r="A5" s="6">
        <v>3</v>
      </c>
      <c r="B5" s="6" t="s">
        <v>12</v>
      </c>
      <c r="C5" s="1" t="s">
        <v>13</v>
      </c>
      <c r="D5" s="8">
        <v>502.28</v>
      </c>
      <c r="E5" s="9">
        <v>171.04931187543656</v>
      </c>
      <c r="F5" s="9">
        <f t="shared" si="0"/>
        <v>23.604805038810248</v>
      </c>
      <c r="G5" s="10">
        <f t="shared" si="1"/>
        <v>194.6541169142468</v>
      </c>
      <c r="H5">
        <v>500</v>
      </c>
      <c r="I5">
        <v>521</v>
      </c>
    </row>
    <row r="6" spans="1:9" x14ac:dyDescent="0.25">
      <c r="A6" s="6">
        <v>4</v>
      </c>
      <c r="B6" s="6" t="s">
        <v>14</v>
      </c>
      <c r="C6" s="1" t="s">
        <v>13</v>
      </c>
      <c r="D6" s="8">
        <v>436.16</v>
      </c>
      <c r="E6" s="9">
        <v>143.4051679914142</v>
      </c>
      <c r="F6" s="9">
        <f t="shared" si="0"/>
        <v>19.789913182815162</v>
      </c>
      <c r="G6" s="10">
        <f t="shared" si="1"/>
        <v>163.19508117422936</v>
      </c>
      <c r="H6">
        <v>450</v>
      </c>
      <c r="I6">
        <v>452</v>
      </c>
    </row>
    <row r="7" spans="1:9" x14ac:dyDescent="0.25">
      <c r="A7" s="6">
        <v>5</v>
      </c>
      <c r="B7" s="6" t="s">
        <v>15</v>
      </c>
      <c r="C7" s="1" t="s">
        <v>13</v>
      </c>
      <c r="D7" s="8">
        <v>100.92</v>
      </c>
      <c r="E7" s="9">
        <v>43.53606439690072</v>
      </c>
      <c r="F7" s="9">
        <f t="shared" si="0"/>
        <v>6.0079768867723002</v>
      </c>
      <c r="G7" s="10">
        <f t="shared" si="1"/>
        <v>49.544041283673018</v>
      </c>
      <c r="H7">
        <v>100</v>
      </c>
      <c r="I7">
        <v>200</v>
      </c>
    </row>
    <row r="8" spans="1:9" x14ac:dyDescent="0.25">
      <c r="A8" s="6">
        <v>6</v>
      </c>
      <c r="B8" s="6" t="s">
        <v>16</v>
      </c>
      <c r="C8" s="1" t="s">
        <v>13</v>
      </c>
      <c r="D8" s="8">
        <v>205.32</v>
      </c>
      <c r="E8" s="9">
        <v>79.324357606497031</v>
      </c>
      <c r="F8" s="9">
        <f t="shared" si="0"/>
        <v>10.946761349696592</v>
      </c>
      <c r="G8" s="10">
        <f t="shared" si="1"/>
        <v>90.271118956193618</v>
      </c>
      <c r="H8">
        <v>250</v>
      </c>
      <c r="I8">
        <v>205</v>
      </c>
    </row>
    <row r="9" spans="1:9" x14ac:dyDescent="0.25">
      <c r="A9" s="6">
        <v>7</v>
      </c>
      <c r="B9" s="6" t="s">
        <v>17</v>
      </c>
      <c r="C9" s="1" t="s">
        <v>13</v>
      </c>
      <c r="D9" s="8">
        <v>693.1</v>
      </c>
      <c r="E9" s="9">
        <v>246.09285796931229</v>
      </c>
      <c r="F9" s="9">
        <f t="shared" si="0"/>
        <v>33.960814399765098</v>
      </c>
      <c r="G9" s="10">
        <f t="shared" si="1"/>
        <v>280.05367236907739</v>
      </c>
      <c r="H9">
        <v>1200</v>
      </c>
      <c r="I9">
        <v>746</v>
      </c>
    </row>
    <row r="10" spans="1:9" x14ac:dyDescent="0.25">
      <c r="A10" s="6">
        <v>8</v>
      </c>
      <c r="B10" s="6" t="s">
        <v>18</v>
      </c>
      <c r="C10" s="1" t="s">
        <v>13</v>
      </c>
      <c r="D10" s="8">
        <v>450.66</v>
      </c>
      <c r="E10" s="9">
        <v>155.17350248896119</v>
      </c>
      <c r="F10" s="9">
        <f t="shared" si="0"/>
        <v>21.413943343476646</v>
      </c>
      <c r="G10" s="10">
        <f t="shared" si="1"/>
        <v>176.58744583243782</v>
      </c>
      <c r="H10">
        <v>450</v>
      </c>
      <c r="I10">
        <v>450</v>
      </c>
    </row>
    <row r="11" spans="1:9" x14ac:dyDescent="0.25">
      <c r="A11" s="6">
        <v>9</v>
      </c>
      <c r="B11" s="6" t="s">
        <v>19</v>
      </c>
      <c r="C11" s="1" t="s">
        <v>13</v>
      </c>
      <c r="D11" s="8">
        <v>452.98</v>
      </c>
      <c r="E11" s="9">
        <v>162.1794213626259</v>
      </c>
      <c r="F11" s="9">
        <f t="shared" si="0"/>
        <v>22.380760148042377</v>
      </c>
      <c r="G11" s="10">
        <f t="shared" si="1"/>
        <v>184.56018151066826</v>
      </c>
      <c r="H11">
        <v>448</v>
      </c>
      <c r="I11">
        <v>448</v>
      </c>
    </row>
    <row r="12" spans="1:9" x14ac:dyDescent="0.25">
      <c r="A12" s="6">
        <v>10</v>
      </c>
      <c r="B12" s="6" t="s">
        <v>20</v>
      </c>
      <c r="C12" s="1" t="s">
        <v>13</v>
      </c>
      <c r="D12" s="8">
        <v>328.28</v>
      </c>
      <c r="E12" s="9">
        <v>110.86142758295199</v>
      </c>
      <c r="F12" s="9">
        <f t="shared" si="0"/>
        <v>15.298877006447375</v>
      </c>
      <c r="G12" s="10">
        <f t="shared" si="1"/>
        <v>126.16030458939936</v>
      </c>
      <c r="H12">
        <v>312</v>
      </c>
      <c r="I12">
        <v>315</v>
      </c>
    </row>
    <row r="13" spans="1:9" x14ac:dyDescent="0.25">
      <c r="A13" s="6">
        <v>11</v>
      </c>
      <c r="B13" s="6" t="s">
        <v>21</v>
      </c>
      <c r="C13" s="1" t="s">
        <v>13</v>
      </c>
      <c r="D13" s="8">
        <v>693.1</v>
      </c>
      <c r="E13" s="9">
        <v>238.29395291217881</v>
      </c>
      <c r="F13" s="9">
        <f t="shared" si="0"/>
        <v>32.88456550188068</v>
      </c>
      <c r="G13" s="10">
        <f t="shared" si="1"/>
        <v>271.17851841405945</v>
      </c>
      <c r="H13">
        <v>783</v>
      </c>
      <c r="I13">
        <v>747</v>
      </c>
    </row>
    <row r="14" spans="1:9" x14ac:dyDescent="0.25">
      <c r="A14" s="6">
        <v>12</v>
      </c>
      <c r="B14" s="6" t="s">
        <v>22</v>
      </c>
      <c r="C14" s="1" t="s">
        <v>13</v>
      </c>
      <c r="D14" s="8">
        <v>506.92</v>
      </c>
      <c r="E14" s="9">
        <v>175.99946284578175</v>
      </c>
      <c r="F14" s="9">
        <f t="shared" si="0"/>
        <v>24.287925872717885</v>
      </c>
      <c r="G14" s="10">
        <f t="shared" si="1"/>
        <v>200.28738871849961</v>
      </c>
      <c r="H14">
        <v>512</v>
      </c>
      <c r="I14">
        <v>500</v>
      </c>
    </row>
    <row r="15" spans="1:9" x14ac:dyDescent="0.25">
      <c r="A15" s="11"/>
      <c r="B15" s="12" t="s">
        <v>23</v>
      </c>
      <c r="C15" s="13"/>
      <c r="D15" s="14">
        <f t="shared" ref="D15:G15" si="2">SUM(D3:D14)</f>
        <v>7035.4000000000005</v>
      </c>
      <c r="E15" s="15">
        <f t="shared" si="2"/>
        <v>2403.3265563487612</v>
      </c>
      <c r="F15" s="15">
        <f t="shared" si="2"/>
        <v>331.65906477612907</v>
      </c>
      <c r="G15" s="16">
        <f t="shared" si="2"/>
        <v>2734.9856211248903</v>
      </c>
      <c r="H15" s="17">
        <f>SUM(H3:H14)</f>
        <v>7805</v>
      </c>
    </row>
    <row r="16" spans="1:9" x14ac:dyDescent="0.25">
      <c r="B16" s="3" t="s">
        <v>24</v>
      </c>
      <c r="C16" s="3" t="s">
        <v>2</v>
      </c>
      <c r="D16" s="3" t="s">
        <v>3</v>
      </c>
      <c r="E16" s="4" t="s">
        <v>4</v>
      </c>
      <c r="F16" s="4" t="s">
        <v>5</v>
      </c>
      <c r="G16" s="5" t="s">
        <v>6</v>
      </c>
      <c r="H16" s="4" t="s">
        <v>7</v>
      </c>
    </row>
    <row r="17" spans="1:8" x14ac:dyDescent="0.25">
      <c r="A17" s="6">
        <v>1</v>
      </c>
      <c r="B17" s="6" t="s">
        <v>25</v>
      </c>
      <c r="C17" s="7" t="s">
        <v>10</v>
      </c>
      <c r="D17" s="8">
        <v>534.76</v>
      </c>
      <c r="E17" s="8">
        <v>187.13658933754493</v>
      </c>
      <c r="F17" s="8">
        <f t="shared" ref="F17:F26" si="3">E17*13.8%</f>
        <v>25.824849328581202</v>
      </c>
      <c r="G17" s="10">
        <f t="shared" ref="G17:G26" si="4">E17*1.138</f>
        <v>212.96143866612613</v>
      </c>
      <c r="H17">
        <v>729</v>
      </c>
    </row>
    <row r="18" spans="1:8" x14ac:dyDescent="0.25">
      <c r="A18" s="6">
        <v>2</v>
      </c>
      <c r="B18" s="6" t="s">
        <v>26</v>
      </c>
      <c r="C18" s="7" t="s">
        <v>10</v>
      </c>
      <c r="D18" s="8">
        <v>750.52</v>
      </c>
      <c r="E18" s="8">
        <v>258.2682440414323</v>
      </c>
      <c r="F18" s="8">
        <f t="shared" si="3"/>
        <v>35.641017677717663</v>
      </c>
      <c r="G18" s="10">
        <f t="shared" si="4"/>
        <v>293.90926171914992</v>
      </c>
      <c r="H18">
        <v>748</v>
      </c>
    </row>
    <row r="19" spans="1:8" x14ac:dyDescent="0.25">
      <c r="A19" s="6">
        <v>3</v>
      </c>
      <c r="B19" s="6" t="s">
        <v>27</v>
      </c>
      <c r="C19" s="7" t="s">
        <v>10</v>
      </c>
      <c r="D19" s="8">
        <v>1005.14</v>
      </c>
      <c r="E19" s="8">
        <v>362.85748179227835</v>
      </c>
      <c r="F19" s="8">
        <f t="shared" si="3"/>
        <v>50.074332487334416</v>
      </c>
      <c r="G19" s="10">
        <f t="shared" si="4"/>
        <v>412.93181427961275</v>
      </c>
      <c r="H19">
        <v>1100</v>
      </c>
    </row>
    <row r="20" spans="1:8" x14ac:dyDescent="0.25">
      <c r="A20" s="6">
        <v>4</v>
      </c>
      <c r="B20" s="6" t="s">
        <v>28</v>
      </c>
      <c r="C20" s="7" t="s">
        <v>10</v>
      </c>
      <c r="D20" s="8">
        <v>638</v>
      </c>
      <c r="E20" s="8">
        <v>217.74299202550054</v>
      </c>
      <c r="F20" s="8">
        <f t="shared" si="3"/>
        <v>30.048532899519078</v>
      </c>
      <c r="G20" s="10">
        <f t="shared" si="4"/>
        <v>247.79152492501959</v>
      </c>
      <c r="H20">
        <v>636</v>
      </c>
    </row>
    <row r="21" spans="1:8" x14ac:dyDescent="0.25">
      <c r="A21" s="6">
        <v>5</v>
      </c>
      <c r="B21" s="6" t="s">
        <v>29</v>
      </c>
      <c r="C21" s="7" t="s">
        <v>10</v>
      </c>
      <c r="D21" s="8">
        <v>787.64</v>
      </c>
      <c r="E21" s="8">
        <v>296.28573859767619</v>
      </c>
      <c r="F21" s="8">
        <f t="shared" si="3"/>
        <v>40.887431926479316</v>
      </c>
      <c r="G21" s="10">
        <f t="shared" si="4"/>
        <v>337.17317052415547</v>
      </c>
      <c r="H21">
        <v>785</v>
      </c>
    </row>
    <row r="22" spans="1:8" x14ac:dyDescent="0.25">
      <c r="A22" s="6">
        <v>6</v>
      </c>
      <c r="B22" s="6" t="s">
        <v>30</v>
      </c>
      <c r="C22" s="7" t="s">
        <v>10</v>
      </c>
      <c r="D22" s="8">
        <v>932.64</v>
      </c>
      <c r="E22" s="8">
        <v>323.96394347045458</v>
      </c>
      <c r="F22" s="8">
        <f t="shared" si="3"/>
        <v>44.707024198922738</v>
      </c>
      <c r="G22" s="10">
        <f t="shared" si="4"/>
        <v>368.67096766937726</v>
      </c>
      <c r="H22">
        <v>1035</v>
      </c>
    </row>
    <row r="23" spans="1:8" x14ac:dyDescent="0.25">
      <c r="A23" s="6">
        <v>7</v>
      </c>
      <c r="B23" s="6" t="s">
        <v>31</v>
      </c>
      <c r="C23" s="7" t="s">
        <v>10</v>
      </c>
      <c r="D23" s="8">
        <v>944.82</v>
      </c>
      <c r="E23" s="8">
        <v>363.20953181229396</v>
      </c>
      <c r="F23" s="8">
        <f t="shared" si="3"/>
        <v>50.122915390096573</v>
      </c>
      <c r="G23" s="10">
        <f t="shared" si="4"/>
        <v>413.33244720239048</v>
      </c>
      <c r="H23">
        <v>1200</v>
      </c>
    </row>
    <row r="24" spans="1:8" x14ac:dyDescent="0.25">
      <c r="A24" s="6">
        <v>8</v>
      </c>
      <c r="B24" s="6" t="s">
        <v>32</v>
      </c>
      <c r="C24" s="7" t="s">
        <v>10</v>
      </c>
      <c r="D24" s="8">
        <v>501.12</v>
      </c>
      <c r="E24" s="8">
        <v>173.72345432436117</v>
      </c>
      <c r="F24" s="8">
        <f t="shared" si="3"/>
        <v>23.973836696761843</v>
      </c>
      <c r="G24" s="10">
        <f t="shared" si="4"/>
        <v>197.69729102112299</v>
      </c>
      <c r="H24">
        <v>500</v>
      </c>
    </row>
    <row r="25" spans="1:8" x14ac:dyDescent="0.25">
      <c r="A25" s="6">
        <v>9</v>
      </c>
      <c r="B25" s="6" t="s">
        <v>33</v>
      </c>
      <c r="C25" s="7" t="s">
        <v>10</v>
      </c>
      <c r="D25" s="8">
        <v>751.68</v>
      </c>
      <c r="E25" s="8">
        <v>246.94668767888888</v>
      </c>
      <c r="F25" s="8">
        <f t="shared" si="3"/>
        <v>34.07864289968667</v>
      </c>
      <c r="G25" s="10">
        <f t="shared" si="4"/>
        <v>281.02533057857551</v>
      </c>
      <c r="H25">
        <v>750</v>
      </c>
    </row>
    <row r="26" spans="1:8" x14ac:dyDescent="0.25">
      <c r="A26" s="6">
        <v>10</v>
      </c>
      <c r="B26" s="6" t="s">
        <v>34</v>
      </c>
      <c r="C26" s="7" t="s">
        <v>10</v>
      </c>
      <c r="D26" s="8">
        <v>800.4</v>
      </c>
      <c r="E26" s="8">
        <v>279.60706977608913</v>
      </c>
      <c r="F26" s="8">
        <f t="shared" si="3"/>
        <v>38.585775629100304</v>
      </c>
      <c r="G26" s="10">
        <f t="shared" si="4"/>
        <v>318.19284540518942</v>
      </c>
      <c r="H26">
        <v>800</v>
      </c>
    </row>
    <row r="27" spans="1:8" x14ac:dyDescent="0.25">
      <c r="B27" s="18" t="s">
        <v>23</v>
      </c>
      <c r="C27" s="19"/>
      <c r="D27" s="20">
        <f t="shared" ref="D27:G27" si="5">SUM(D17:D26)</f>
        <v>7646.7199999999993</v>
      </c>
      <c r="E27" s="20">
        <f t="shared" si="5"/>
        <v>2709.7417328565198</v>
      </c>
      <c r="F27" s="20">
        <f t="shared" si="5"/>
        <v>373.94435913419977</v>
      </c>
      <c r="G27" s="21">
        <f t="shared" si="5"/>
        <v>3083.6860919907194</v>
      </c>
      <c r="H27" s="20">
        <f>SUM(H17:H26)</f>
        <v>8283</v>
      </c>
    </row>
    <row r="28" spans="1:8" x14ac:dyDescent="0.25">
      <c r="B28" s="3" t="s">
        <v>35</v>
      </c>
      <c r="C28" s="3" t="s">
        <v>2</v>
      </c>
      <c r="D28" s="3" t="s">
        <v>3</v>
      </c>
      <c r="E28" s="4" t="s">
        <v>4</v>
      </c>
      <c r="F28" s="4" t="s">
        <v>5</v>
      </c>
      <c r="G28" s="5" t="s">
        <v>6</v>
      </c>
    </row>
    <row r="29" spans="1:8" x14ac:dyDescent="0.25">
      <c r="A29" s="6">
        <v>1</v>
      </c>
      <c r="B29" s="11" t="s">
        <v>36</v>
      </c>
      <c r="C29" s="1" t="s">
        <v>13</v>
      </c>
      <c r="D29" s="8">
        <v>300.44</v>
      </c>
      <c r="E29" s="8">
        <v>108.80461734030553</v>
      </c>
      <c r="F29" s="8">
        <f t="shared" ref="F29:F41" si="6">E29*13.8%</f>
        <v>15.015037192962163</v>
      </c>
      <c r="G29" s="10">
        <f t="shared" ref="G29:G41" si="7">E29*1.138</f>
        <v>123.81965453326768</v>
      </c>
      <c r="H29">
        <v>300</v>
      </c>
    </row>
    <row r="30" spans="1:8" x14ac:dyDescent="0.25">
      <c r="A30" s="6">
        <v>2</v>
      </c>
      <c r="B30" s="11" t="s">
        <v>37</v>
      </c>
      <c r="C30" s="1" t="s">
        <v>13</v>
      </c>
      <c r="D30" s="8">
        <v>480.24</v>
      </c>
      <c r="E30" s="8">
        <v>162.55043448412755</v>
      </c>
      <c r="F30" s="8">
        <f t="shared" si="6"/>
        <v>22.431959958809603</v>
      </c>
      <c r="G30" s="10">
        <f t="shared" si="7"/>
        <v>184.98239444293714</v>
      </c>
      <c r="H30">
        <v>480</v>
      </c>
    </row>
    <row r="31" spans="1:8" x14ac:dyDescent="0.25">
      <c r="A31" s="6">
        <v>3</v>
      </c>
      <c r="B31" s="11" t="s">
        <v>38</v>
      </c>
      <c r="C31" s="1" t="s">
        <v>13</v>
      </c>
      <c r="D31" s="8">
        <v>457.62</v>
      </c>
      <c r="E31" s="8">
        <v>153.65767093211568</v>
      </c>
      <c r="F31" s="8">
        <f t="shared" si="6"/>
        <v>21.204758588631964</v>
      </c>
      <c r="G31" s="10">
        <f t="shared" si="7"/>
        <v>174.86242952074764</v>
      </c>
      <c r="H31">
        <v>531</v>
      </c>
    </row>
    <row r="32" spans="1:8" x14ac:dyDescent="0.25">
      <c r="A32" s="6">
        <v>4</v>
      </c>
      <c r="B32" s="11" t="s">
        <v>39</v>
      </c>
      <c r="C32" s="1" t="s">
        <v>13</v>
      </c>
      <c r="D32" s="8">
        <v>430.36</v>
      </c>
      <c r="E32" s="8">
        <v>145.40304285116696</v>
      </c>
      <c r="F32" s="8">
        <f t="shared" si="6"/>
        <v>20.065619913461042</v>
      </c>
      <c r="G32" s="10">
        <f t="shared" si="7"/>
        <v>165.46866276462799</v>
      </c>
      <c r="H32">
        <v>430</v>
      </c>
    </row>
    <row r="33" spans="1:8" x14ac:dyDescent="0.25">
      <c r="A33" s="6">
        <v>5</v>
      </c>
      <c r="B33" s="11" t="s">
        <v>40</v>
      </c>
      <c r="C33" s="1" t="s">
        <v>13</v>
      </c>
      <c r="D33" s="8">
        <v>375.26</v>
      </c>
      <c r="E33" s="8">
        <v>138.2012678088054</v>
      </c>
      <c r="F33" s="8">
        <f t="shared" si="6"/>
        <v>19.071774957615148</v>
      </c>
      <c r="G33" s="10">
        <f t="shared" si="7"/>
        <v>157.27304276642053</v>
      </c>
      <c r="H33">
        <v>375</v>
      </c>
    </row>
    <row r="34" spans="1:8" x14ac:dyDescent="0.25">
      <c r="A34" s="6">
        <v>6</v>
      </c>
      <c r="B34" s="11" t="s">
        <v>41</v>
      </c>
      <c r="C34" s="1" t="s">
        <v>13</v>
      </c>
      <c r="D34" s="8">
        <v>346.84</v>
      </c>
      <c r="E34" s="8">
        <v>142.85038573213743</v>
      </c>
      <c r="F34" s="8">
        <f t="shared" si="6"/>
        <v>19.713353231034965</v>
      </c>
      <c r="G34" s="10">
        <f t="shared" si="7"/>
        <v>162.56373896317237</v>
      </c>
      <c r="H34">
        <v>355</v>
      </c>
    </row>
    <row r="35" spans="1:8" x14ac:dyDescent="0.25">
      <c r="A35" s="6">
        <v>7</v>
      </c>
      <c r="B35" s="11" t="s">
        <v>42</v>
      </c>
      <c r="C35" s="1" t="s">
        <v>13</v>
      </c>
      <c r="D35" s="8">
        <v>501.12</v>
      </c>
      <c r="E35" s="8">
        <v>180.50602996631</v>
      </c>
      <c r="F35" s="8">
        <f t="shared" si="6"/>
        <v>24.909832135350783</v>
      </c>
      <c r="G35" s="10">
        <f t="shared" si="7"/>
        <v>205.41586210166076</v>
      </c>
      <c r="H35">
        <v>722</v>
      </c>
    </row>
    <row r="36" spans="1:8" x14ac:dyDescent="0.25">
      <c r="A36" s="6">
        <v>8</v>
      </c>
      <c r="B36" s="11" t="s">
        <v>43</v>
      </c>
      <c r="C36" s="1" t="s">
        <v>13</v>
      </c>
      <c r="D36" s="8">
        <v>248.82</v>
      </c>
      <c r="E36" s="8">
        <v>92.527834493671264</v>
      </c>
      <c r="F36" s="8">
        <f t="shared" si="6"/>
        <v>12.768841160126636</v>
      </c>
      <c r="G36" s="10">
        <f t="shared" si="7"/>
        <v>105.29667565379789</v>
      </c>
      <c r="H36">
        <v>308</v>
      </c>
    </row>
    <row r="37" spans="1:8" x14ac:dyDescent="0.25">
      <c r="A37" s="6">
        <v>9</v>
      </c>
      <c r="B37" s="11" t="s">
        <v>44</v>
      </c>
      <c r="C37" s="1" t="s">
        <v>13</v>
      </c>
      <c r="D37" s="8">
        <v>200.68</v>
      </c>
      <c r="E37" s="8">
        <v>77.283095750722552</v>
      </c>
      <c r="F37" s="8">
        <f t="shared" si="6"/>
        <v>10.665067213599713</v>
      </c>
      <c r="G37" s="10">
        <f t="shared" si="7"/>
        <v>87.94816296432225</v>
      </c>
      <c r="H37">
        <v>210</v>
      </c>
    </row>
    <row r="38" spans="1:8" x14ac:dyDescent="0.25">
      <c r="A38" s="6">
        <v>10</v>
      </c>
      <c r="B38" s="11" t="s">
        <v>45</v>
      </c>
      <c r="C38" s="1" t="s">
        <v>13</v>
      </c>
      <c r="D38" s="8">
        <v>350.32</v>
      </c>
      <c r="E38" s="8">
        <v>69.060533114023002</v>
      </c>
      <c r="F38" s="8">
        <f t="shared" si="6"/>
        <v>9.5303535697351744</v>
      </c>
      <c r="G38" s="10">
        <f t="shared" si="7"/>
        <v>78.590886683758171</v>
      </c>
      <c r="H38" s="22">
        <v>532</v>
      </c>
    </row>
    <row r="39" spans="1:8" x14ac:dyDescent="0.25">
      <c r="A39" s="6">
        <v>11</v>
      </c>
      <c r="B39" s="11" t="s">
        <v>46</v>
      </c>
      <c r="C39" s="1" t="s">
        <v>13</v>
      </c>
      <c r="D39" s="8">
        <v>312.04000000000002</v>
      </c>
      <c r="E39" s="8">
        <v>109.19601144025049</v>
      </c>
      <c r="F39" s="8">
        <f t="shared" si="6"/>
        <v>15.069049578754569</v>
      </c>
      <c r="G39" s="10">
        <f t="shared" si="7"/>
        <v>124.26506101900505</v>
      </c>
      <c r="H39" s="22"/>
    </row>
    <row r="40" spans="1:8" x14ac:dyDescent="0.25">
      <c r="A40" s="6">
        <v>12</v>
      </c>
      <c r="B40" s="11" t="s">
        <v>47</v>
      </c>
      <c r="C40" s="1" t="s">
        <v>13</v>
      </c>
      <c r="D40" s="8">
        <v>200.68</v>
      </c>
      <c r="E40" s="8">
        <v>117.83312589620182</v>
      </c>
      <c r="F40" s="8">
        <f t="shared" si="6"/>
        <v>16.260971373675854</v>
      </c>
      <c r="G40" s="10">
        <f t="shared" si="7"/>
        <v>134.09409726987766</v>
      </c>
      <c r="H40">
        <v>350</v>
      </c>
    </row>
    <row r="41" spans="1:8" x14ac:dyDescent="0.25">
      <c r="A41" s="6">
        <v>13</v>
      </c>
      <c r="B41" s="11" t="s">
        <v>48</v>
      </c>
      <c r="C41" s="1" t="s">
        <v>13</v>
      </c>
      <c r="D41" s="8">
        <v>910.6</v>
      </c>
      <c r="E41" s="8">
        <v>308.51454429187572</v>
      </c>
      <c r="F41" s="8">
        <f t="shared" si="6"/>
        <v>42.575007112278854</v>
      </c>
      <c r="G41" s="10">
        <f t="shared" si="7"/>
        <v>351.08955140415452</v>
      </c>
      <c r="H41">
        <v>910</v>
      </c>
    </row>
    <row r="42" spans="1:8" x14ac:dyDescent="0.25">
      <c r="B42" s="18" t="s">
        <v>23</v>
      </c>
      <c r="C42" s="19"/>
      <c r="D42" s="20">
        <f>SUM(D29:D41)</f>
        <v>5115.0200000000004</v>
      </c>
      <c r="E42" s="20">
        <f>SUM(E29:E41)</f>
        <v>1806.3885941017134</v>
      </c>
      <c r="F42" s="20">
        <f>SUM(F29:F41)</f>
        <v>249.28162598603649</v>
      </c>
      <c r="G42" s="21">
        <f>SUM(G29:G41)</f>
        <v>2055.6702200877498</v>
      </c>
    </row>
    <row r="43" spans="1:8" x14ac:dyDescent="0.25">
      <c r="B43" s="23" t="s">
        <v>49</v>
      </c>
      <c r="C43" s="24"/>
      <c r="D43" s="25">
        <f>D42+D27+D15</f>
        <v>19797.14</v>
      </c>
      <c r="E43" s="25">
        <f>E42+E27+E15</f>
        <v>6919.4568833069943</v>
      </c>
      <c r="F43" s="25">
        <f>F42+F27+F15</f>
        <v>954.88504989636533</v>
      </c>
      <c r="G43" s="25">
        <f>G42+G27+G15</f>
        <v>7874.3419332033591</v>
      </c>
    </row>
    <row r="44" spans="1:8" x14ac:dyDescent="0.25">
      <c r="C44" s="1" t="s">
        <v>50</v>
      </c>
      <c r="D44" s="1">
        <v>12</v>
      </c>
      <c r="E44" s="1"/>
      <c r="F44" s="1"/>
      <c r="G44" s="10">
        <f>G43*0.7</f>
        <v>5512.0393532423514</v>
      </c>
    </row>
    <row r="45" spans="1:8" x14ac:dyDescent="0.25">
      <c r="C45" s="1" t="s">
        <v>51</v>
      </c>
      <c r="D45" s="1">
        <v>23</v>
      </c>
      <c r="E45" s="1"/>
      <c r="F45" s="1"/>
      <c r="G45" s="10">
        <f>G43-G44</f>
        <v>2362.3025799610077</v>
      </c>
    </row>
    <row r="46" spans="1:8" x14ac:dyDescent="0.25">
      <c r="C46" s="1"/>
      <c r="D46" s="1"/>
      <c r="E46" s="1"/>
      <c r="F46" s="1"/>
      <c r="G46" s="10"/>
    </row>
    <row r="47" spans="1:8" x14ac:dyDescent="0.25">
      <c r="C47" s="1"/>
      <c r="D47" s="1"/>
      <c r="E47" s="1"/>
      <c r="F47" s="1"/>
      <c r="G47" s="10"/>
    </row>
  </sheetData>
  <mergeCells count="1">
    <mergeCell ref="H38:H39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 wise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Umair</dc:creator>
  <cp:lastModifiedBy>Mohammad Umair</cp:lastModifiedBy>
  <dcterms:created xsi:type="dcterms:W3CDTF">2025-02-24T10:01:11Z</dcterms:created>
  <dcterms:modified xsi:type="dcterms:W3CDTF">2025-02-24T13:33:18Z</dcterms:modified>
</cp:coreProperties>
</file>