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Kuldeep\Ms Galgotiya Publication Pvt. Ltd\Working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2" i="1" l="1"/>
  <c r="H5" i="1"/>
  <c r="Q24" i="1"/>
  <c r="E24" i="1"/>
  <c r="L23" i="1"/>
  <c r="O23" i="1" s="1"/>
  <c r="I23" i="1"/>
  <c r="F23" i="1"/>
  <c r="N23" i="1" s="1"/>
  <c r="L22" i="1"/>
  <c r="O22" i="1" s="1"/>
  <c r="I22" i="1"/>
  <c r="F22" i="1"/>
  <c r="N22" i="1" s="1"/>
  <c r="L21" i="1"/>
  <c r="I21" i="1"/>
  <c r="F21" i="1"/>
  <c r="N21" i="1" s="1"/>
  <c r="L20" i="1"/>
  <c r="I20" i="1"/>
  <c r="F20" i="1"/>
  <c r="N20" i="1" s="1"/>
  <c r="F13" i="1"/>
  <c r="G12" i="1"/>
  <c r="T11" i="1"/>
  <c r="G11" i="1"/>
  <c r="H6" i="1"/>
  <c r="F3" i="1" s="1"/>
  <c r="G3" i="1" s="1"/>
  <c r="F6" i="1" s="1"/>
  <c r="C3" i="1"/>
  <c r="B6" i="1" s="1"/>
  <c r="B9" i="1" s="1"/>
  <c r="N24" i="1" l="1"/>
  <c r="O20" i="1"/>
  <c r="P20" i="1" s="1"/>
  <c r="R20" i="1" s="1"/>
  <c r="O21" i="1"/>
  <c r="P21" i="1" s="1"/>
  <c r="R21" i="1" s="1"/>
  <c r="P22" i="1"/>
  <c r="R22" i="1" s="1"/>
  <c r="B10" i="1"/>
  <c r="P23" i="1"/>
  <c r="R23" i="1" s="1"/>
  <c r="F24" i="1"/>
  <c r="R24" i="1" l="1"/>
  <c r="B12" i="1"/>
  <c r="B11" i="1"/>
  <c r="F7" i="1" l="1"/>
  <c r="F9" i="1" s="1"/>
  <c r="F11" i="1" s="1"/>
</calcChain>
</file>

<file path=xl/sharedStrings.xml><?xml version="1.0" encoding="utf-8"?>
<sst xmlns="http://schemas.openxmlformats.org/spreadsheetml/2006/main" count="52" uniqueCount="44">
  <si>
    <t>Govt.</t>
  </si>
  <si>
    <t>FMV</t>
  </si>
  <si>
    <t>Land (Sq.yds)</t>
  </si>
  <si>
    <t>Rate (Sq.yds)</t>
  </si>
  <si>
    <t>Value</t>
  </si>
  <si>
    <t>Land (Sq.m)</t>
  </si>
  <si>
    <t>Rate (Sq.m)</t>
  </si>
  <si>
    <t xml:space="preserve"> -   </t>
  </si>
  <si>
    <t>land</t>
  </si>
  <si>
    <t>Building</t>
  </si>
  <si>
    <t>Aesthetic</t>
  </si>
  <si>
    <t>Fair market</t>
  </si>
  <si>
    <t>Round off</t>
  </si>
  <si>
    <t>Realizable</t>
  </si>
  <si>
    <t>Distress</t>
  </si>
  <si>
    <t>Insurance</t>
  </si>
  <si>
    <t xml:space="preserve"> M/S. GALGOTIYA PUBLICATIONS PVT LTD.</t>
  </si>
  <si>
    <t>Sl. No</t>
  </si>
  <si>
    <t>Particulars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</si>
  <si>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</si>
  <si>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</si>
  <si>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</si>
  <si>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</si>
  <si>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</si>
  <si>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</si>
  <si>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</si>
  <si>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</si>
  <si>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</si>
  <si>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</si>
  <si>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</si>
  <si>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 factor
 </t>
  </si>
  <si>
    <t>Depreciation amount
(INR)</t>
  </si>
  <si>
    <t>Discounting Factor</t>
  </si>
  <si>
    <t>Depreciated Replacement Market Value
(INR)</t>
  </si>
  <si>
    <t>Basement</t>
  </si>
  <si>
    <t>RCC</t>
  </si>
  <si>
    <t>Ground</t>
  </si>
  <si>
    <t>Mezzanine</t>
  </si>
  <si>
    <t>First</t>
  </si>
  <si>
    <t>Notes:</t>
  </si>
  <si>
    <t>1. All the details pertaining to the building area statement such as area, floor,type of structure etc. has been taken as per the details provided to us by the bank</t>
  </si>
  <si>
    <t>2. Construction year of the building has been taken from the information provided by the bank</t>
  </si>
  <si>
    <t>3. The valuation is done by considering the depreciated replacement cost approach.</t>
  </si>
  <si>
    <t>4.All the building and structures belongs to M/s. Galgotiya Publications Pvt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</si>
</sst>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164" fontId="0" fillId="0" borderId="1" xfId="1" applyNumberFormat="1" applyFont="1" applyBorder="1" applyAlignment="1">
      <alignment horizontal="center"/>
    </xf>
    <xf numFmtId="1" fontId="0" fillId="0" borderId="0" xfId="0" applyNumberFormat="1"/>
    <xf numFmtId="43" fontId="0" fillId="0" borderId="0" xfId="1" applyFont="1"/>
    <xf numFmtId="3" fontId="0" fillId="0" borderId="0" xfId="0" applyNumberFormat="1"/>
    <xf numFmtId="3" fontId="2" fillId="0" borderId="1" xfId="0" applyNumberFormat="1" applyFont="1" applyBorder="1"/>
    <xf numFmtId="164" fontId="2" fillId="0" borderId="1" xfId="1" applyNumberFormat="1" applyFont="1" applyBorder="1"/>
    <xf numFmtId="43" fontId="0" fillId="0" borderId="0" xfId="0" applyNumberFormat="1"/>
    <xf numFmtId="164" fontId="0" fillId="0" borderId="1" xfId="1" applyNumberFormat="1" applyFont="1" applyBorder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9" fontId="0" fillId="0" borderId="0" xfId="2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43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G11" sqref="G11"/>
    </sheetView>
  </sheetViews>
  <sheetFormatPr defaultRowHeight="15" x14ac:dyDescent="0.25"/>
  <cols>
    <col min="2" max="2" width="12.5703125" bestFit="1" customWidth="1"/>
    <col min="3" max="3" width="11.5703125" bestFit="1" customWidth="1"/>
    <col min="5" max="5" width="11.140625" bestFit="1" customWidth="1"/>
    <col min="6" max="6" width="12.85546875" bestFit="1" customWidth="1"/>
    <col min="7" max="7" width="14.85546875" bestFit="1" customWidth="1"/>
    <col min="8" max="8" width="13.28515625" bestFit="1" customWidth="1"/>
    <col min="9" max="13" width="9.140625" customWidth="1"/>
    <col min="14" max="14" width="10" customWidth="1"/>
    <col min="15" max="15" width="9.140625" customWidth="1"/>
    <col min="16" max="16" width="15.140625" customWidth="1"/>
    <col min="17" max="17" width="9.140625" customWidth="1"/>
    <col min="18" max="18" width="11.5703125" customWidth="1"/>
    <col min="20" max="20" width="15.28515625" bestFit="1" customWidth="1"/>
  </cols>
  <sheetData>
    <row r="1" spans="1:20" x14ac:dyDescent="0.25">
      <c r="A1" s="39" t="s">
        <v>0</v>
      </c>
      <c r="B1" s="39"/>
      <c r="C1" s="39"/>
      <c r="E1" s="40" t="s">
        <v>1</v>
      </c>
      <c r="F1" s="41"/>
      <c r="G1" s="42"/>
    </row>
    <row r="2" spans="1:20" x14ac:dyDescent="0.25">
      <c r="A2" s="1" t="s">
        <v>2</v>
      </c>
      <c r="B2" s="1" t="s">
        <v>3</v>
      </c>
      <c r="C2" s="1" t="s">
        <v>4</v>
      </c>
      <c r="E2" s="1" t="s">
        <v>5</v>
      </c>
      <c r="F2" s="1" t="s">
        <v>6</v>
      </c>
      <c r="G2" s="2" t="s">
        <v>4</v>
      </c>
    </row>
    <row r="3" spans="1:20" x14ac:dyDescent="0.25">
      <c r="A3" s="3">
        <v>78</v>
      </c>
      <c r="B3" s="3">
        <v>445000</v>
      </c>
      <c r="C3" s="4">
        <f>A3*B3</f>
        <v>34710000</v>
      </c>
      <c r="E3" s="3">
        <v>78</v>
      </c>
      <c r="F3" s="3">
        <f>H6</f>
        <v>1365000</v>
      </c>
      <c r="G3" s="4">
        <f>E3*F3</f>
        <v>106470000</v>
      </c>
      <c r="P3" s="5"/>
    </row>
    <row r="4" spans="1:20" x14ac:dyDescent="0.25">
      <c r="A4" s="1"/>
      <c r="B4" s="1"/>
      <c r="C4" s="3"/>
      <c r="F4" t="s">
        <v>7</v>
      </c>
      <c r="H4" s="6">
        <v>1300000</v>
      </c>
      <c r="P4" s="7"/>
    </row>
    <row r="5" spans="1:20" x14ac:dyDescent="0.25">
      <c r="H5" s="5">
        <f>H4*0.05</f>
        <v>65000</v>
      </c>
    </row>
    <row r="6" spans="1:20" x14ac:dyDescent="0.25">
      <c r="A6" s="1" t="s">
        <v>8</v>
      </c>
      <c r="B6" s="8">
        <f>C3</f>
        <v>34710000</v>
      </c>
      <c r="E6" s="1" t="s">
        <v>8</v>
      </c>
      <c r="F6" s="9">
        <f>G3</f>
        <v>106470000</v>
      </c>
      <c r="G6" s="6"/>
      <c r="H6" s="10">
        <f>SUM(H4:H5)</f>
        <v>1365000</v>
      </c>
    </row>
    <row r="7" spans="1:20" x14ac:dyDescent="0.25">
      <c r="A7" s="1" t="s">
        <v>9</v>
      </c>
      <c r="B7" s="8"/>
      <c r="E7" s="1" t="s">
        <v>9</v>
      </c>
      <c r="F7" s="11">
        <f>R24</f>
        <v>4820606.4614399998</v>
      </c>
      <c r="G7" s="6"/>
    </row>
    <row r="8" spans="1:20" x14ac:dyDescent="0.25">
      <c r="A8" s="1" t="s">
        <v>10</v>
      </c>
      <c r="B8" s="3"/>
      <c r="E8" s="1" t="s">
        <v>10</v>
      </c>
      <c r="F8" s="3">
        <v>0</v>
      </c>
      <c r="G8" s="6"/>
    </row>
    <row r="9" spans="1:20" x14ac:dyDescent="0.25">
      <c r="A9" s="1" t="s">
        <v>11</v>
      </c>
      <c r="B9" s="3">
        <f>SUM(B6:B8)</f>
        <v>34710000</v>
      </c>
      <c r="E9" s="1" t="s">
        <v>11</v>
      </c>
      <c r="F9" s="3">
        <f>SUM(F6:F8)</f>
        <v>111290606.46144</v>
      </c>
      <c r="G9" s="6"/>
      <c r="T9" s="12">
        <v>130000000</v>
      </c>
    </row>
    <row r="10" spans="1:20" x14ac:dyDescent="0.25">
      <c r="A10" s="1"/>
      <c r="B10" s="3">
        <f>B9</f>
        <v>34710000</v>
      </c>
      <c r="E10" s="1" t="s">
        <v>12</v>
      </c>
      <c r="F10" s="3">
        <f>ROUND(F9,-5)</f>
        <v>111300000</v>
      </c>
      <c r="G10" s="13">
        <v>97000000</v>
      </c>
      <c r="T10">
        <v>90</v>
      </c>
    </row>
    <row r="11" spans="1:20" x14ac:dyDescent="0.25">
      <c r="A11" s="1"/>
      <c r="B11" s="3">
        <f>0.85*B10</f>
        <v>29503500</v>
      </c>
      <c r="E11" s="1" t="s">
        <v>13</v>
      </c>
      <c r="F11" s="3">
        <f>0.9*F10</f>
        <v>100170000</v>
      </c>
      <c r="G11" s="14">
        <f>0.85*G10</f>
        <v>82450000</v>
      </c>
      <c r="O11" s="7"/>
      <c r="P11" s="6"/>
      <c r="R11" s="10"/>
      <c r="T11" s="13">
        <f>T9/T10</f>
        <v>1444444.4444444445</v>
      </c>
    </row>
    <row r="12" spans="1:20" x14ac:dyDescent="0.25">
      <c r="A12" s="1"/>
      <c r="B12" s="3">
        <f>0.75*B10</f>
        <v>26032500</v>
      </c>
      <c r="E12" s="1" t="s">
        <v>14</v>
      </c>
      <c r="F12" s="3">
        <f>0.8*F10</f>
        <v>89040000</v>
      </c>
      <c r="G12" s="14">
        <f>0.75*G10</f>
        <v>72750000</v>
      </c>
      <c r="P12" s="7"/>
    </row>
    <row r="13" spans="1:20" x14ac:dyDescent="0.25">
      <c r="E13" s="1" t="s">
        <v>15</v>
      </c>
      <c r="F13" s="11">
        <f>0.8*O28</f>
        <v>0</v>
      </c>
      <c r="P13" s="10"/>
    </row>
    <row r="14" spans="1:20" x14ac:dyDescent="0.25">
      <c r="C14" s="15"/>
      <c r="P14" s="10"/>
    </row>
    <row r="15" spans="1:20" x14ac:dyDescent="0.25">
      <c r="C15" s="15">
        <v>1.12849</v>
      </c>
      <c r="P15" s="10"/>
    </row>
    <row r="16" spans="1:20" x14ac:dyDescent="0.25">
      <c r="C16" s="15"/>
      <c r="P16" s="10"/>
    </row>
    <row r="18" spans="2:18" ht="15.75" x14ac:dyDescent="0.25">
      <c r="B18" s="43" t="s">
        <v>16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2:18" ht="90" x14ac:dyDescent="0.25">
      <c r="B19" s="16" t="s">
        <v>17</v>
      </c>
      <c r="C19" s="16" t="s">
        <v>18</v>
      </c>
      <c r="D19" s="16" t="s">
        <v>19</v>
      </c>
      <c r="E19" s="16" t="s">
        <v>20</v>
      </c>
      <c r="F19" s="16" t="s">
        <v>21</v>
      </c>
      <c r="G19" s="16" t="s">
        <v>22</v>
      </c>
      <c r="H19" s="16" t="s">
        <v>23</v>
      </c>
      <c r="I19" s="16" t="s">
        <v>24</v>
      </c>
      <c r="J19" s="16" t="s">
        <v>25</v>
      </c>
      <c r="K19" s="16" t="s">
        <v>26</v>
      </c>
      <c r="L19" s="16" t="s">
        <v>27</v>
      </c>
      <c r="M19" s="16" t="s">
        <v>28</v>
      </c>
      <c r="N19" s="16" t="s">
        <v>29</v>
      </c>
      <c r="O19" s="16" t="s">
        <v>30</v>
      </c>
      <c r="P19" s="16" t="s">
        <v>31</v>
      </c>
      <c r="Q19" s="16" t="s">
        <v>32</v>
      </c>
      <c r="R19" s="17" t="s">
        <v>33</v>
      </c>
    </row>
    <row r="20" spans="2:18" x14ac:dyDescent="0.25">
      <c r="B20" s="18">
        <v>1</v>
      </c>
      <c r="C20" s="19" t="s">
        <v>34</v>
      </c>
      <c r="D20" s="18" t="s">
        <v>35</v>
      </c>
      <c r="E20" s="20">
        <v>78</v>
      </c>
      <c r="F20" s="20">
        <f>E20*10.764</f>
        <v>839.59199999999998</v>
      </c>
      <c r="G20" s="21">
        <v>1998</v>
      </c>
      <c r="H20" s="18">
        <v>2025</v>
      </c>
      <c r="I20" s="18">
        <f>H20-G20</f>
        <v>27</v>
      </c>
      <c r="J20" s="18">
        <v>65</v>
      </c>
      <c r="K20" s="22">
        <v>0.1</v>
      </c>
      <c r="L20" s="23">
        <f>(1-K20)/J20</f>
        <v>1.3846153846153847E-2</v>
      </c>
      <c r="M20" s="18">
        <v>2800</v>
      </c>
      <c r="N20" s="24">
        <f>M20*F20</f>
        <v>2350857.6</v>
      </c>
      <c r="O20" s="20">
        <f>L20*I20</f>
        <v>0.37384615384615388</v>
      </c>
      <c r="P20" s="25">
        <f>O20*N20</f>
        <v>878859.07200000016</v>
      </c>
      <c r="Q20" s="18"/>
      <c r="R20" s="26">
        <f>N20-P20</f>
        <v>1471998.5279999999</v>
      </c>
    </row>
    <row r="21" spans="2:18" x14ac:dyDescent="0.25">
      <c r="B21" s="18">
        <v>2</v>
      </c>
      <c r="C21" s="19" t="s">
        <v>36</v>
      </c>
      <c r="D21" s="18" t="s">
        <v>35</v>
      </c>
      <c r="E21" s="20">
        <v>78</v>
      </c>
      <c r="F21" s="20">
        <f>E21*10.764</f>
        <v>839.59199999999998</v>
      </c>
      <c r="G21" s="21">
        <v>1998</v>
      </c>
      <c r="H21" s="18">
        <v>2025</v>
      </c>
      <c r="I21" s="18">
        <f t="shared" ref="I21:I23" si="0">H21-G21</f>
        <v>27</v>
      </c>
      <c r="J21" s="18">
        <v>65</v>
      </c>
      <c r="K21" s="22">
        <v>0.1</v>
      </c>
      <c r="L21" s="23">
        <f t="shared" ref="L21:L23" si="1">(1-K21)/J21</f>
        <v>1.3846153846153847E-2</v>
      </c>
      <c r="M21" s="18">
        <v>2800</v>
      </c>
      <c r="N21" s="24">
        <f t="shared" ref="N21:N23" si="2">M21*F21</f>
        <v>2350857.6</v>
      </c>
      <c r="O21" s="20">
        <f t="shared" ref="O21:O23" si="3">L21*I21</f>
        <v>0.37384615384615388</v>
      </c>
      <c r="P21" s="25">
        <f t="shared" ref="P21:P23" si="4">O21*N21</f>
        <v>878859.07200000016</v>
      </c>
      <c r="Q21" s="18"/>
      <c r="R21" s="26">
        <f t="shared" ref="R21:R23" si="5">N21-P21</f>
        <v>1471998.5279999999</v>
      </c>
    </row>
    <row r="22" spans="2:18" x14ac:dyDescent="0.25">
      <c r="B22" s="18">
        <v>3</v>
      </c>
      <c r="C22" s="19" t="s">
        <v>37</v>
      </c>
      <c r="D22" s="18" t="s">
        <v>35</v>
      </c>
      <c r="E22" s="20">
        <v>21.44</v>
      </c>
      <c r="F22" s="20">
        <f>E22*10.764</f>
        <v>230.78016</v>
      </c>
      <c r="G22" s="21">
        <v>1998</v>
      </c>
      <c r="H22" s="18">
        <v>2025</v>
      </c>
      <c r="I22" s="18">
        <f t="shared" si="0"/>
        <v>27</v>
      </c>
      <c r="J22" s="18">
        <v>65</v>
      </c>
      <c r="K22" s="22">
        <v>0.1</v>
      </c>
      <c r="L22" s="23">
        <f t="shared" si="1"/>
        <v>1.3846153846153847E-2</v>
      </c>
      <c r="M22" s="18">
        <v>2800</v>
      </c>
      <c r="N22" s="24">
        <f t="shared" si="2"/>
        <v>646184.44799999997</v>
      </c>
      <c r="O22" s="20">
        <f t="shared" si="3"/>
        <v>0.37384615384615388</v>
      </c>
      <c r="P22" s="25">
        <f t="shared" si="4"/>
        <v>241573.57056000002</v>
      </c>
      <c r="Q22" s="18"/>
      <c r="R22" s="26">
        <f t="shared" si="5"/>
        <v>404610.87743999995</v>
      </c>
    </row>
    <row r="23" spans="2:18" x14ac:dyDescent="0.25">
      <c r="B23" s="18">
        <v>4</v>
      </c>
      <c r="C23" s="19" t="s">
        <v>38</v>
      </c>
      <c r="D23" s="18" t="s">
        <v>35</v>
      </c>
      <c r="E23" s="20">
        <v>78</v>
      </c>
      <c r="F23" s="20">
        <f>E23*10.764</f>
        <v>839.59199999999998</v>
      </c>
      <c r="G23" s="21">
        <v>1998</v>
      </c>
      <c r="H23" s="18">
        <v>2025</v>
      </c>
      <c r="I23" s="18">
        <f t="shared" si="0"/>
        <v>27</v>
      </c>
      <c r="J23" s="18">
        <v>65</v>
      </c>
      <c r="K23" s="22">
        <v>0.1</v>
      </c>
      <c r="L23" s="23">
        <f t="shared" si="1"/>
        <v>1.3846153846153847E-2</v>
      </c>
      <c r="M23" s="18">
        <v>2800</v>
      </c>
      <c r="N23" s="24">
        <f t="shared" si="2"/>
        <v>2350857.6</v>
      </c>
      <c r="O23" s="20">
        <f t="shared" si="3"/>
        <v>0.37384615384615388</v>
      </c>
      <c r="P23" s="25">
        <f t="shared" si="4"/>
        <v>878859.07200000016</v>
      </c>
      <c r="Q23" s="18"/>
      <c r="R23" s="26">
        <f t="shared" si="5"/>
        <v>1471998.5279999999</v>
      </c>
    </row>
    <row r="24" spans="2:18" x14ac:dyDescent="0.25">
      <c r="B24" s="27"/>
      <c r="C24" s="28"/>
      <c r="D24" s="18"/>
      <c r="E24" s="29">
        <f>SUM(E20:E23)</f>
        <v>255.44</v>
      </c>
      <c r="F24" s="30">
        <f>SUM(F20:F23)</f>
        <v>2749.5561600000001</v>
      </c>
      <c r="G24" s="31"/>
      <c r="H24" s="32"/>
      <c r="I24" s="32"/>
      <c r="J24" s="32"/>
      <c r="K24" s="32"/>
      <c r="L24" s="32"/>
      <c r="M24" s="32"/>
      <c r="N24" s="30">
        <f>SUM(N20:N23)</f>
        <v>7698757.2479999997</v>
      </c>
      <c r="O24" s="32"/>
      <c r="P24" s="32"/>
      <c r="Q24" s="32">
        <f>SUM(Q23:Q23)</f>
        <v>0</v>
      </c>
      <c r="R24" s="30">
        <f>SUM(R20:R23)</f>
        <v>4820606.4614399998</v>
      </c>
    </row>
    <row r="25" spans="2:18" x14ac:dyDescent="0.25">
      <c r="B25" s="45" t="s">
        <v>39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7"/>
    </row>
    <row r="26" spans="2:18" x14ac:dyDescent="0.25">
      <c r="B26" s="33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</row>
    <row r="27" spans="2:18" x14ac:dyDescent="0.25">
      <c r="B27" s="33" t="s">
        <v>41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</row>
    <row r="28" spans="2:18" x14ac:dyDescent="0.25">
      <c r="B28" s="33" t="s">
        <v>42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5"/>
    </row>
    <row r="29" spans="2:18" x14ac:dyDescent="0.25">
      <c r="B29" s="36" t="s">
        <v>43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</sheetData>
  <mergeCells count="8">
    <mergeCell ref="B28:R28"/>
    <mergeCell ref="B29:R29"/>
    <mergeCell ref="A1:C1"/>
    <mergeCell ref="E1:G1"/>
    <mergeCell ref="B18:R18"/>
    <mergeCell ref="B25:R25"/>
    <mergeCell ref="B26:R26"/>
    <mergeCell ref="B27:R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2025-05-15T06:33:47Z</dcterms:created>
  <dcterms:modified xsi:type="dcterms:W3CDTF">2025-05-21T11:58:12Z</dcterms:modified>
</cp:coreProperties>
</file>