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tten Srivastav\Misc\Bhadla minigrid 2\SBI Loan\19-Apr-25 disbursement\"/>
    </mc:Choice>
  </mc:AlternateContent>
  <xr:revisionPtr revIDLastSave="0" documentId="13_ncr:1_{311A622C-C025-4C24-9ECA-3CB0D760F82E}" xr6:coauthVersionLast="47" xr6:coauthVersionMax="47" xr10:uidLastSave="{00000000-0000-0000-0000-000000000000}"/>
  <bookViews>
    <workbookView xWindow="-110" yWindow="-110" windowWidth="19420" windowHeight="10300" xr2:uid="{99D257C0-2B7E-466F-B4AA-41B663844ED1}"/>
  </bookViews>
  <sheets>
    <sheet name="BMS-02" sheetId="1" r:id="rId1"/>
  </sheets>
  <definedNames>
    <definedName name="_xlnm._FilterDatabase" localSheetId="0" hidden="1">'BMS-02'!$A$2:$O$52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K52" i="1"/>
  <c r="L52" i="1" s="1"/>
  <c r="K51" i="1"/>
  <c r="L51" i="1" s="1"/>
  <c r="K50" i="1"/>
  <c r="K49" i="1"/>
  <c r="L49" i="1" s="1"/>
  <c r="K48" i="1"/>
  <c r="K47" i="1"/>
  <c r="L47" i="1" s="1"/>
  <c r="M47" i="1" s="1"/>
  <c r="K46" i="1"/>
  <c r="L46" i="1" s="1"/>
  <c r="K45" i="1"/>
  <c r="L45" i="1" s="1"/>
  <c r="K43" i="1"/>
  <c r="L43" i="1" s="1"/>
  <c r="K38" i="1"/>
  <c r="L38" i="1" s="1"/>
  <c r="M38" i="1" s="1"/>
  <c r="K37" i="1"/>
  <c r="L37" i="1" s="1"/>
  <c r="K35" i="1"/>
  <c r="L35" i="1" s="1"/>
  <c r="K32" i="1"/>
  <c r="L32" i="1" s="1"/>
  <c r="K30" i="1"/>
  <c r="L30" i="1" s="1"/>
  <c r="K29" i="1"/>
  <c r="L29" i="1" s="1"/>
  <c r="K23" i="1"/>
  <c r="L23" i="1" s="1"/>
  <c r="K22" i="1"/>
  <c r="L22" i="1" s="1"/>
  <c r="K21" i="1"/>
  <c r="L21" i="1" s="1"/>
  <c r="K20" i="1"/>
  <c r="L20" i="1" s="1"/>
  <c r="N20" i="1" s="1"/>
  <c r="K19" i="1"/>
  <c r="K17" i="1"/>
  <c r="K16" i="1"/>
  <c r="K15" i="1"/>
  <c r="L15" i="1" s="1"/>
  <c r="K13" i="1"/>
  <c r="L13" i="1" s="1"/>
  <c r="K12" i="1"/>
  <c r="L12" i="1" s="1"/>
  <c r="K9" i="1"/>
  <c r="L9" i="1" s="1"/>
  <c r="K6" i="1"/>
  <c r="L6" i="1" s="1"/>
  <c r="M6" i="1" s="1"/>
  <c r="N6" i="1" s="1"/>
  <c r="K5" i="1"/>
  <c r="O1" i="1"/>
  <c r="M29" i="1" l="1"/>
  <c r="N29" i="1" s="1"/>
  <c r="K36" i="1"/>
  <c r="L36" i="1" s="1"/>
  <c r="M36" i="1"/>
  <c r="N36" i="1" s="1"/>
  <c r="L48" i="1"/>
  <c r="M48" i="1" s="1"/>
  <c r="K31" i="1"/>
  <c r="L31" i="1" s="1"/>
  <c r="I1" i="1"/>
  <c r="M32" i="1"/>
  <c r="N32" i="1" s="1"/>
  <c r="N38" i="1"/>
  <c r="M30" i="1"/>
  <c r="N30" i="1" s="1"/>
  <c r="K3" i="1"/>
  <c r="K18" i="1"/>
  <c r="L18" i="1" s="1"/>
  <c r="M15" i="1"/>
  <c r="N15" i="1" s="1"/>
  <c r="M13" i="1"/>
  <c r="N13" i="1" s="1"/>
  <c r="L19" i="1"/>
  <c r="N19" i="1" s="1"/>
  <c r="K27" i="1"/>
  <c r="L27" i="1" s="1"/>
  <c r="K14" i="1"/>
  <c r="L14" i="1" s="1"/>
  <c r="N22" i="1"/>
  <c r="L50" i="1"/>
  <c r="M50" i="1" s="1"/>
  <c r="N50" i="1" s="1"/>
  <c r="K7" i="1"/>
  <c r="L7" i="1" s="1"/>
  <c r="K10" i="1"/>
  <c r="L10" i="1" s="1"/>
  <c r="M12" i="1"/>
  <c r="N12" i="1" s="1"/>
  <c r="K33" i="1"/>
  <c r="L33" i="1" s="1"/>
  <c r="K11" i="1"/>
  <c r="L11" i="1" s="1"/>
  <c r="M37" i="1"/>
  <c r="N37" i="1" s="1"/>
  <c r="K40" i="1"/>
  <c r="L40" i="1" s="1"/>
  <c r="K42" i="1"/>
  <c r="L42" i="1" s="1"/>
  <c r="K28" i="1"/>
  <c r="L28" i="1" s="1"/>
  <c r="K25" i="1"/>
  <c r="L25" i="1" s="1"/>
  <c r="K8" i="1"/>
  <c r="L8" i="1" s="1"/>
  <c r="L16" i="1"/>
  <c r="N16" i="1" s="1"/>
  <c r="K41" i="1"/>
  <c r="L41" i="1" s="1"/>
  <c r="M41" i="1"/>
  <c r="M51" i="1"/>
  <c r="N51" i="1" s="1"/>
  <c r="L5" i="1"/>
  <c r="M5" i="1" s="1"/>
  <c r="K44" i="1"/>
  <c r="L44" i="1" s="1"/>
  <c r="N21" i="1"/>
  <c r="M45" i="1"/>
  <c r="N45" i="1" s="1"/>
  <c r="M9" i="1"/>
  <c r="N9" i="1" s="1"/>
  <c r="L17" i="1"/>
  <c r="N17" i="1" s="1"/>
  <c r="K39" i="1"/>
  <c r="L39" i="1" s="1"/>
  <c r="N47" i="1"/>
  <c r="K34" i="1"/>
  <c r="N23" i="1"/>
  <c r="M43" i="1"/>
  <c r="N43" i="1" s="1"/>
  <c r="K24" i="1"/>
  <c r="L24" i="1" s="1"/>
  <c r="M35" i="1"/>
  <c r="N35" i="1" s="1"/>
  <c r="M46" i="1"/>
  <c r="N46" i="1" s="1"/>
  <c r="K26" i="1"/>
  <c r="M49" i="1"/>
  <c r="N49" i="1" s="1"/>
  <c r="M52" i="1"/>
  <c r="N52" i="1" s="1"/>
  <c r="M39" i="1" l="1"/>
  <c r="N39" i="1" s="1"/>
  <c r="M27" i="1"/>
  <c r="N27" i="1" s="1"/>
  <c r="N24" i="1"/>
  <c r="M28" i="1"/>
  <c r="N28" i="1" s="1"/>
  <c r="N48" i="1"/>
  <c r="M33" i="1"/>
  <c r="N33" i="1" s="1"/>
  <c r="L3" i="1"/>
  <c r="M4" i="1" s="1"/>
  <c r="N4" i="1" s="1"/>
  <c r="M14" i="1"/>
  <c r="N14" i="1" s="1"/>
  <c r="M25" i="1"/>
  <c r="N25" i="1" s="1"/>
  <c r="M11" i="1"/>
  <c r="N11" i="1" s="1"/>
  <c r="J1" i="1"/>
  <c r="K1" i="1"/>
  <c r="M31" i="1"/>
  <c r="N31" i="1" s="1"/>
  <c r="M40" i="1"/>
  <c r="N40" i="1" s="1"/>
  <c r="N18" i="1"/>
  <c r="M7" i="1"/>
  <c r="N41" i="1"/>
  <c r="M8" i="1"/>
  <c r="N8" i="1" s="1"/>
  <c r="M42" i="1"/>
  <c r="N42" i="1" s="1"/>
  <c r="L26" i="1"/>
  <c r="M26" i="1" s="1"/>
  <c r="M44" i="1"/>
  <c r="N44" i="1" s="1"/>
  <c r="N5" i="1"/>
  <c r="M10" i="1"/>
  <c r="N10" i="1" s="1"/>
  <c r="L34" i="1"/>
  <c r="M34" i="1" s="1"/>
  <c r="M3" i="1" l="1"/>
  <c r="L1" i="1"/>
  <c r="N26" i="1"/>
  <c r="N7" i="1"/>
  <c r="N34" i="1"/>
  <c r="N1" i="1" l="1"/>
  <c r="M1" i="1"/>
</calcChain>
</file>

<file path=xl/sharedStrings.xml><?xml version="1.0" encoding="utf-8"?>
<sst xmlns="http://schemas.openxmlformats.org/spreadsheetml/2006/main" count="256" uniqueCount="119">
  <si>
    <t>S.No</t>
  </si>
  <si>
    <t>Party Name</t>
  </si>
  <si>
    <t>Invoice No</t>
  </si>
  <si>
    <t>Billing Month</t>
  </si>
  <si>
    <t>Bill Date</t>
  </si>
  <si>
    <t>GST Rate</t>
  </si>
  <si>
    <t>HSN Code</t>
  </si>
  <si>
    <t>Unit</t>
  </si>
  <si>
    <t>Basic Amount</t>
  </si>
  <si>
    <t>IGST</t>
  </si>
  <si>
    <t>CGST</t>
  </si>
  <si>
    <t>SGST</t>
  </si>
  <si>
    <t>TCS</t>
  </si>
  <si>
    <t>Total</t>
  </si>
  <si>
    <t>Remarks</t>
  </si>
  <si>
    <t>Nos</t>
  </si>
  <si>
    <t>MT</t>
  </si>
  <si>
    <t>Moudle Mounting Structure</t>
  </si>
  <si>
    <t>MMS</t>
  </si>
  <si>
    <t>ARSPL/24-25/20</t>
  </si>
  <si>
    <t>ARSPL/24-25/CN/01</t>
  </si>
  <si>
    <t>TCS  on Inv no 20 Excess charged earlier</t>
  </si>
  <si>
    <t>85414300</t>
  </si>
  <si>
    <t>WP</t>
  </si>
  <si>
    <t>Modules</t>
  </si>
  <si>
    <t>85042200</t>
  </si>
  <si>
    <t>Trnsf-2750</t>
  </si>
  <si>
    <t>85042100</t>
  </si>
  <si>
    <t>Trnsf-16</t>
  </si>
  <si>
    <t>85372000</t>
  </si>
  <si>
    <t>SCB</t>
  </si>
  <si>
    <t>VCB</t>
  </si>
  <si>
    <t>ARSPL/24-25/41</t>
  </si>
  <si>
    <t>Piling Work</t>
  </si>
  <si>
    <t>RM</t>
  </si>
  <si>
    <t xml:space="preserve">BW </t>
  </si>
  <si>
    <t>Road</t>
  </si>
  <si>
    <t>Lot</t>
  </si>
  <si>
    <t>85044010</t>
  </si>
  <si>
    <t>Inverter-3300KW</t>
  </si>
  <si>
    <t>Inverter-4400KW</t>
  </si>
  <si>
    <t>73089090</t>
  </si>
  <si>
    <t>ARSPL/24-25/76</t>
  </si>
  <si>
    <t>85446090</t>
  </si>
  <si>
    <t>MTR</t>
  </si>
  <si>
    <t>Cables</t>
  </si>
  <si>
    <t>ARSPL/24-25/81</t>
  </si>
  <si>
    <t>ARSPL/24-25/83</t>
  </si>
  <si>
    <t>ARSPL/24-25/88</t>
  </si>
  <si>
    <t>ARSPL/24-25/89</t>
  </si>
  <si>
    <t>Kg</t>
  </si>
  <si>
    <t>GI Strips</t>
  </si>
  <si>
    <t>ARSPL/24-25/95</t>
  </si>
  <si>
    <t>85389000</t>
  </si>
  <si>
    <t>Sets</t>
  </si>
  <si>
    <t>LA</t>
  </si>
  <si>
    <t>ARSPL/24-25/101</t>
  </si>
  <si>
    <t>Maintenance Free Earthing</t>
  </si>
  <si>
    <t>ARSPL/24-25/107</t>
  </si>
  <si>
    <t>730890</t>
  </si>
  <si>
    <t>Inverter Structure</t>
  </si>
  <si>
    <t>ARSPL/24-25/113</t>
  </si>
  <si>
    <t>996911</t>
  </si>
  <si>
    <t>TL Supply 11Kv &amp; 33 KV</t>
  </si>
  <si>
    <t>ARSPL/24-25/120</t>
  </si>
  <si>
    <t>995461</t>
  </si>
  <si>
    <t>SW Plant</t>
  </si>
  <si>
    <t>SW GSS</t>
  </si>
  <si>
    <t>902830</t>
  </si>
  <si>
    <t>Metering</t>
  </si>
  <si>
    <t>ARSPL/24-25/126</t>
  </si>
  <si>
    <t>ARSPL/24-25/134</t>
  </si>
  <si>
    <t>ARSPL/24-25/137</t>
  </si>
  <si>
    <t>ARSPL/24-25/138</t>
  </si>
  <si>
    <t>995451</t>
  </si>
  <si>
    <t>ARSPL/24-25/145</t>
  </si>
  <si>
    <t>ARSPL/24-25/146</t>
  </si>
  <si>
    <t>Trnsf-4500</t>
  </si>
  <si>
    <t>SCADA</t>
  </si>
  <si>
    <t>WMS</t>
  </si>
  <si>
    <t>ARSPL/24-25/155</t>
  </si>
  <si>
    <t>ARSPL/24-25/161</t>
  </si>
  <si>
    <t>VCB Spares</t>
  </si>
  <si>
    <t>ARSPL/24-25/167</t>
  </si>
  <si>
    <t>ARSPL/24-25/173</t>
  </si>
  <si>
    <t>ARSPL/24-25/178</t>
  </si>
  <si>
    <t>Trnsf-3400</t>
  </si>
  <si>
    <t>ARSPL/24-25/180</t>
  </si>
  <si>
    <t>ARSPL/24-25/182</t>
  </si>
  <si>
    <t>85366990</t>
  </si>
  <si>
    <t>Pcs</t>
  </si>
  <si>
    <t>MC4-Male Connector</t>
  </si>
  <si>
    <t>MC4-Female Connector</t>
  </si>
  <si>
    <t>ARSPL/24-25/188</t>
  </si>
  <si>
    <t>85472000</t>
  </si>
  <si>
    <t>Y Connecor- Branch Socket</t>
  </si>
  <si>
    <t>Y Connecor- Branch plug</t>
  </si>
  <si>
    <t>ARSPL/24-25/194</t>
  </si>
  <si>
    <t>73181500</t>
  </si>
  <si>
    <t>Fastner-Diana</t>
  </si>
  <si>
    <t>ARSPL/24-25/200</t>
  </si>
  <si>
    <t>73182200</t>
  </si>
  <si>
    <t>Fastner-Swastik</t>
  </si>
  <si>
    <t>ARSPL/24-25/206</t>
  </si>
  <si>
    <t>86090000</t>
  </si>
  <si>
    <t>Office Container</t>
  </si>
  <si>
    <t>94060099</t>
  </si>
  <si>
    <t>Security container</t>
  </si>
  <si>
    <t>ARSPL/24-25/216</t>
  </si>
  <si>
    <t>39172190</t>
  </si>
  <si>
    <t>Pipe</t>
  </si>
  <si>
    <t>39172110</t>
  </si>
  <si>
    <t xml:space="preserve">Coupler </t>
  </si>
  <si>
    <t>39174000</t>
  </si>
  <si>
    <t>TEE</t>
  </si>
  <si>
    <t>ARSPL/24-25/222</t>
  </si>
  <si>
    <t>ARSPL/24-25/227</t>
  </si>
  <si>
    <t>ARSPL/24-25/229</t>
  </si>
  <si>
    <t>Avengers Rays Solar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</si>
</sst>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15" fontId="2" fillId="0" borderId="1" xfId="0" applyNumberFormat="1" applyFont="1" applyBorder="1" applyAlignment="1">
      <alignment vertical="center"/>
    </xf>
    <xf numFmtId="9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1" applyNumberFormat="1" applyFont="1" applyFill="1" applyBorder="1" applyAlignment="1">
      <alignment vertical="center"/>
    </xf>
    <xf numFmtId="2" fontId="0" fillId="0" borderId="1" xfId="0" applyNumberFormat="1" applyBorder="1"/>
    <xf numFmtId="9" fontId="2" fillId="0" borderId="2" xfId="0" applyNumberFormat="1" applyFont="1" applyBorder="1" applyAlignment="1">
      <alignment vertic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/>
    <xf numFmtId="2" fontId="0" fillId="0" borderId="1" xfId="1" applyNumberFormat="1" applyFont="1" applyFill="1" applyBorder="1"/>
    <xf numFmtId="17" fontId="0" fillId="0" borderId="1" xfId="0" applyNumberFormat="1" applyBorder="1"/>
    <xf numFmtId="15" fontId="0" fillId="0" borderId="1" xfId="0" applyNumberFormat="1" applyBorder="1"/>
    <xf numFmtId="9" fontId="0" fillId="0" borderId="1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3768-5CD6-4A73-AFB3-CEDF07AD110F}">
  <dimension ref="A1:O52"/>
  <sheetViews>
    <sheetView tabSelected="1" topLeftCell="A41" workbookViewId="0">
      <pane xSplit="5" topLeftCell="K1" activePane="topRight" state="frozen"/>
      <selection pane="topRight" activeCell="P42" sqref="P42"/>
    </sheetView>
  </sheetViews>
  <sheetFormatPr defaultColWidth="14.453125" defaultRowHeight="15" customHeight="1" x14ac:dyDescent="0.35"/>
  <cols>
    <col min="1" max="1" width="5.08984375" customWidth="1"/>
    <col min="2" max="2" width="23.6328125" bestFit="1" customWidth="1"/>
    <col min="3" max="3" width="17.08984375" bestFit="1" customWidth="1"/>
    <col min="4" max="4" width="9" customWidth="1"/>
    <col min="5" max="5" width="10" bestFit="1" customWidth="1"/>
    <col min="6" max="6" width="8.7265625" customWidth="1"/>
    <col min="7" max="7" width="12.26953125" style="33" bestFit="1" customWidth="1"/>
    <col min="8" max="8" width="4.6328125" style="34" customWidth="1"/>
    <col min="9" max="9" width="16.81640625" bestFit="1" customWidth="1"/>
    <col min="10" max="10" width="10" customWidth="1"/>
    <col min="11" max="12" width="12.54296875" customWidth="1"/>
    <col min="13" max="13" width="12.54296875" style="35" customWidth="1"/>
    <col min="14" max="14" width="14.26953125" customWidth="1"/>
    <col min="15" max="15" width="34.26953125" bestFit="1" customWidth="1"/>
  </cols>
  <sheetData>
    <row r="1" spans="1:15" ht="14.25" customHeight="1" x14ac:dyDescent="0.35">
      <c r="A1" s="1"/>
      <c r="B1" s="2"/>
      <c r="C1" s="2"/>
      <c r="D1" s="1"/>
      <c r="E1" s="2"/>
      <c r="F1" s="2"/>
      <c r="G1" s="3"/>
      <c r="H1" s="4"/>
      <c r="I1" s="5">
        <f t="shared" ref="I1:N1" si="0">SUBTOTAL(9,I3:I55)</f>
        <v>235992045.44999999</v>
      </c>
      <c r="J1" s="5">
        <f t="shared" si="0"/>
        <v>0</v>
      </c>
      <c r="K1" s="5">
        <f t="shared" si="0"/>
        <v>17515147.600500003</v>
      </c>
      <c r="L1" s="5">
        <f t="shared" si="0"/>
        <v>17515147.600500003</v>
      </c>
      <c r="M1" s="5">
        <f t="shared" si="0"/>
        <v>221668.63908699999</v>
      </c>
      <c r="N1" s="5">
        <f t="shared" si="0"/>
        <v>271244004.29008698</v>
      </c>
      <c r="O1" s="5">
        <f>SUBTOTAL(9,O3:O40)</f>
        <v>0</v>
      </c>
    </row>
    <row r="2" spans="1:15" ht="14.2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8" t="s">
        <v>6</v>
      </c>
      <c r="H2" s="8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9" t="s">
        <v>12</v>
      </c>
      <c r="N2" s="6" t="s">
        <v>13</v>
      </c>
      <c r="O2" s="6" t="s">
        <v>14</v>
      </c>
    </row>
    <row r="3" spans="1:15" ht="14.25" customHeight="1" x14ac:dyDescent="0.35">
      <c r="A3" s="10">
        <v>1</v>
      </c>
      <c r="B3" s="11" t="s">
        <v>118</v>
      </c>
      <c r="C3" s="11" t="s">
        <v>19</v>
      </c>
      <c r="D3" s="12">
        <v>45627</v>
      </c>
      <c r="E3" s="13">
        <v>45657</v>
      </c>
      <c r="F3" s="14">
        <v>0.18</v>
      </c>
      <c r="G3" s="15">
        <v>73089090</v>
      </c>
      <c r="H3" s="16" t="s">
        <v>16</v>
      </c>
      <c r="I3" s="19">
        <v>5475421.6000000006</v>
      </c>
      <c r="J3" s="19"/>
      <c r="K3" s="19">
        <f>I3*F3/2</f>
        <v>492787.94400000002</v>
      </c>
      <c r="L3" s="19">
        <f>K3</f>
        <v>492787.94400000002</v>
      </c>
      <c r="M3" s="18">
        <f>(SUM(I3:L3))*0.1%</f>
        <v>6460.9974880000009</v>
      </c>
      <c r="N3" s="19">
        <f>SUM(I3:M3)+1</f>
        <v>6467459.4854880013</v>
      </c>
      <c r="O3" s="11" t="s">
        <v>17</v>
      </c>
    </row>
    <row r="4" spans="1:15" ht="14.25" customHeight="1" x14ac:dyDescent="0.35">
      <c r="A4" s="10">
        <f>A3+1</f>
        <v>2</v>
      </c>
      <c r="B4" s="11" t="s">
        <v>118</v>
      </c>
      <c r="C4" s="11" t="s">
        <v>20</v>
      </c>
      <c r="D4" s="12">
        <v>45627</v>
      </c>
      <c r="E4" s="13">
        <v>45657</v>
      </c>
      <c r="F4" s="14">
        <v>0.18</v>
      </c>
      <c r="G4" s="15">
        <v>73089090</v>
      </c>
      <c r="H4" s="16" t="s">
        <v>16</v>
      </c>
      <c r="I4" s="20">
        <v>0</v>
      </c>
      <c r="J4" s="20">
        <v>0</v>
      </c>
      <c r="K4" s="20">
        <v>0</v>
      </c>
      <c r="L4" s="20">
        <v>0</v>
      </c>
      <c r="M4" s="18">
        <f>-(6461-(SUM(I3:L3)-5000000)*0.1%)</f>
        <v>-5000.0025119999991</v>
      </c>
      <c r="N4" s="19">
        <f t="shared" ref="N4" si="1">SUM(I4:M4)</f>
        <v>-5000.0025119999991</v>
      </c>
      <c r="O4" s="11" t="s">
        <v>21</v>
      </c>
    </row>
    <row r="5" spans="1:15" ht="14.25" customHeight="1" x14ac:dyDescent="0.35">
      <c r="A5" s="10">
        <f t="shared" ref="A5:A52" si="2">A4+1</f>
        <v>3</v>
      </c>
      <c r="B5" s="11" t="s">
        <v>118</v>
      </c>
      <c r="C5" s="11" t="s">
        <v>32</v>
      </c>
      <c r="D5" s="12">
        <v>45658</v>
      </c>
      <c r="E5" s="13">
        <v>45667</v>
      </c>
      <c r="F5" s="14">
        <v>0.18</v>
      </c>
      <c r="G5" s="22" t="s">
        <v>29</v>
      </c>
      <c r="H5" s="17" t="s">
        <v>15</v>
      </c>
      <c r="I5" s="19">
        <v>1129024</v>
      </c>
      <c r="J5" s="19"/>
      <c r="K5" s="19">
        <f t="shared" ref="K5:K52" si="3">I5*F5/2</f>
        <v>101612.16</v>
      </c>
      <c r="L5" s="19">
        <f t="shared" ref="L5" si="4">K5</f>
        <v>101612.16</v>
      </c>
      <c r="M5" s="18">
        <f t="shared" ref="M5" si="5">(SUM(I5:L5))*0.1%</f>
        <v>1332.2483199999999</v>
      </c>
      <c r="N5" s="19">
        <f>SUM(I5:M5)-1</f>
        <v>1333579.5683199998</v>
      </c>
      <c r="O5" s="11" t="s">
        <v>31</v>
      </c>
    </row>
    <row r="6" spans="1:15" ht="14.25" customHeight="1" x14ac:dyDescent="0.35">
      <c r="A6" s="10">
        <f t="shared" si="2"/>
        <v>4</v>
      </c>
      <c r="B6" s="11" t="s">
        <v>118</v>
      </c>
      <c r="C6" s="11" t="s">
        <v>42</v>
      </c>
      <c r="D6" s="12">
        <v>45675</v>
      </c>
      <c r="E6" s="13">
        <v>45684</v>
      </c>
      <c r="F6" s="14">
        <v>0.18</v>
      </c>
      <c r="G6" s="22" t="s">
        <v>41</v>
      </c>
      <c r="H6" s="17" t="s">
        <v>16</v>
      </c>
      <c r="I6" s="19">
        <v>2419093.6</v>
      </c>
      <c r="J6" s="19"/>
      <c r="K6" s="19">
        <f t="shared" si="3"/>
        <v>217718.424</v>
      </c>
      <c r="L6" s="19">
        <f t="shared" ref="L6:L15" si="6">K6</f>
        <v>217718.424</v>
      </c>
      <c r="M6" s="23">
        <f t="shared" ref="M6:M15" si="7">(SUM(I6:L6))*0.1%</f>
        <v>2854.5304480000004</v>
      </c>
      <c r="N6" s="19">
        <f t="shared" ref="N6" si="8">SUM(I6:M6)</f>
        <v>2857384.9784480003</v>
      </c>
      <c r="O6" s="11" t="s">
        <v>18</v>
      </c>
    </row>
    <row r="7" spans="1:15" ht="14.25" customHeight="1" x14ac:dyDescent="0.35">
      <c r="A7" s="10">
        <f t="shared" si="2"/>
        <v>5</v>
      </c>
      <c r="B7" s="11" t="s">
        <v>118</v>
      </c>
      <c r="C7" s="11" t="s">
        <v>46</v>
      </c>
      <c r="D7" s="12">
        <v>45675</v>
      </c>
      <c r="E7" s="13">
        <v>45685</v>
      </c>
      <c r="F7" s="14">
        <v>0.18</v>
      </c>
      <c r="G7" s="22" t="s">
        <v>43</v>
      </c>
      <c r="H7" s="17" t="s">
        <v>44</v>
      </c>
      <c r="I7" s="19">
        <v>7684788.5</v>
      </c>
      <c r="J7" s="19"/>
      <c r="K7" s="19">
        <f t="shared" si="3"/>
        <v>691630.96499999997</v>
      </c>
      <c r="L7" s="19">
        <f t="shared" si="6"/>
        <v>691630.96499999997</v>
      </c>
      <c r="M7" s="23">
        <f t="shared" si="7"/>
        <v>9068.0504299999993</v>
      </c>
      <c r="N7" s="19">
        <f>SUM(I7:M7)+1</f>
        <v>9077119.4804299995</v>
      </c>
      <c r="O7" s="11" t="s">
        <v>45</v>
      </c>
    </row>
    <row r="8" spans="1:15" ht="14.25" customHeight="1" x14ac:dyDescent="0.35">
      <c r="A8" s="10">
        <f t="shared" si="2"/>
        <v>6</v>
      </c>
      <c r="B8" s="11" t="s">
        <v>118</v>
      </c>
      <c r="C8" s="11" t="s">
        <v>47</v>
      </c>
      <c r="D8" s="12">
        <v>45675</v>
      </c>
      <c r="E8" s="13">
        <v>45685</v>
      </c>
      <c r="F8" s="14">
        <v>0.18</v>
      </c>
      <c r="G8" s="22" t="s">
        <v>43</v>
      </c>
      <c r="H8" s="17" t="s">
        <v>44</v>
      </c>
      <c r="I8" s="19">
        <v>3587235.1500000004</v>
      </c>
      <c r="J8" s="19"/>
      <c r="K8" s="19">
        <f t="shared" si="3"/>
        <v>322851.16350000002</v>
      </c>
      <c r="L8" s="19">
        <f t="shared" si="6"/>
        <v>322851.16350000002</v>
      </c>
      <c r="M8" s="23">
        <f t="shared" si="7"/>
        <v>4232.9374770000004</v>
      </c>
      <c r="N8" s="19">
        <f t="shared" ref="N8:N11" si="9">SUM(I8:M8)</f>
        <v>4237170.414477</v>
      </c>
      <c r="O8" s="11" t="s">
        <v>45</v>
      </c>
    </row>
    <row r="9" spans="1:15" ht="14.25" customHeight="1" x14ac:dyDescent="0.35">
      <c r="A9" s="10">
        <f t="shared" si="2"/>
        <v>7</v>
      </c>
      <c r="B9" s="11" t="s">
        <v>118</v>
      </c>
      <c r="C9" s="11" t="s">
        <v>48</v>
      </c>
      <c r="D9" s="12">
        <v>45675</v>
      </c>
      <c r="E9" s="13">
        <v>45687</v>
      </c>
      <c r="F9" s="14">
        <v>0.12</v>
      </c>
      <c r="G9" s="22" t="s">
        <v>38</v>
      </c>
      <c r="H9" s="17" t="s">
        <v>15</v>
      </c>
      <c r="I9" s="19">
        <v>5381365</v>
      </c>
      <c r="J9" s="19"/>
      <c r="K9" s="19">
        <f t="shared" si="3"/>
        <v>322881.89999999997</v>
      </c>
      <c r="L9" s="19">
        <f t="shared" si="6"/>
        <v>322881.89999999997</v>
      </c>
      <c r="M9" s="23">
        <f t="shared" si="7"/>
        <v>6027.1288000000013</v>
      </c>
      <c r="N9" s="19">
        <f t="shared" si="9"/>
        <v>6033155.9288000008</v>
      </c>
      <c r="O9" s="11" t="s">
        <v>39</v>
      </c>
    </row>
    <row r="10" spans="1:15" ht="14.25" customHeight="1" x14ac:dyDescent="0.35">
      <c r="A10" s="10">
        <f t="shared" si="2"/>
        <v>8</v>
      </c>
      <c r="B10" s="11" t="s">
        <v>118</v>
      </c>
      <c r="C10" s="11" t="s">
        <v>48</v>
      </c>
      <c r="D10" s="12">
        <v>45675</v>
      </c>
      <c r="E10" s="13">
        <v>45687</v>
      </c>
      <c r="F10" s="14">
        <v>0.12</v>
      </c>
      <c r="G10" s="22" t="s">
        <v>38</v>
      </c>
      <c r="H10" s="17" t="s">
        <v>15</v>
      </c>
      <c r="I10" s="19">
        <v>5381365</v>
      </c>
      <c r="J10" s="19"/>
      <c r="K10" s="19">
        <f t="shared" si="3"/>
        <v>322881.89999999997</v>
      </c>
      <c r="L10" s="19">
        <f t="shared" si="6"/>
        <v>322881.89999999997</v>
      </c>
      <c r="M10" s="23">
        <f t="shared" si="7"/>
        <v>6027.1288000000013</v>
      </c>
      <c r="N10" s="19">
        <f t="shared" si="9"/>
        <v>6033155.9288000008</v>
      </c>
      <c r="O10" s="11" t="s">
        <v>39</v>
      </c>
    </row>
    <row r="11" spans="1:15" ht="14.25" customHeight="1" x14ac:dyDescent="0.35">
      <c r="A11" s="10">
        <f t="shared" si="2"/>
        <v>9</v>
      </c>
      <c r="B11" s="11" t="s">
        <v>118</v>
      </c>
      <c r="C11" s="11" t="s">
        <v>49</v>
      </c>
      <c r="D11" s="12">
        <v>45675</v>
      </c>
      <c r="E11" s="13">
        <v>45687</v>
      </c>
      <c r="F11" s="14">
        <v>0.12</v>
      </c>
      <c r="G11" s="22" t="s">
        <v>38</v>
      </c>
      <c r="H11" s="17" t="s">
        <v>15</v>
      </c>
      <c r="I11" s="19">
        <v>7175153</v>
      </c>
      <c r="J11" s="19"/>
      <c r="K11" s="19">
        <f t="shared" si="3"/>
        <v>430509.18</v>
      </c>
      <c r="L11" s="19">
        <f t="shared" si="6"/>
        <v>430509.18</v>
      </c>
      <c r="M11" s="23">
        <f t="shared" si="7"/>
        <v>8036.1713599999994</v>
      </c>
      <c r="N11" s="19">
        <f t="shared" si="9"/>
        <v>8044207.5313599994</v>
      </c>
      <c r="O11" s="11" t="s">
        <v>40</v>
      </c>
    </row>
    <row r="12" spans="1:15" ht="14.25" customHeight="1" x14ac:dyDescent="0.35">
      <c r="A12" s="10">
        <f t="shared" si="2"/>
        <v>10</v>
      </c>
      <c r="B12" s="11" t="s">
        <v>118</v>
      </c>
      <c r="C12" s="11" t="s">
        <v>52</v>
      </c>
      <c r="D12" s="12">
        <v>45675</v>
      </c>
      <c r="E12" s="13">
        <v>45687</v>
      </c>
      <c r="F12" s="14">
        <v>0.18</v>
      </c>
      <c r="G12" s="15">
        <v>720429</v>
      </c>
      <c r="H12" s="17" t="s">
        <v>50</v>
      </c>
      <c r="I12" s="19">
        <v>632790</v>
      </c>
      <c r="J12" s="19"/>
      <c r="K12" s="19">
        <f t="shared" si="3"/>
        <v>56951.1</v>
      </c>
      <c r="L12" s="19">
        <f t="shared" si="6"/>
        <v>56951.1</v>
      </c>
      <c r="M12" s="23">
        <f t="shared" si="7"/>
        <v>746.69219999999996</v>
      </c>
      <c r="N12" s="19">
        <f t="shared" ref="N12" si="10">SUM(I12:M12)</f>
        <v>747438.8922</v>
      </c>
      <c r="O12" s="11" t="s">
        <v>51</v>
      </c>
    </row>
    <row r="13" spans="1:15" ht="14.25" customHeight="1" x14ac:dyDescent="0.35">
      <c r="A13" s="10">
        <f t="shared" si="2"/>
        <v>11</v>
      </c>
      <c r="B13" s="11" t="s">
        <v>118</v>
      </c>
      <c r="C13" s="11" t="s">
        <v>56</v>
      </c>
      <c r="D13" s="12">
        <v>45675</v>
      </c>
      <c r="E13" s="13">
        <v>45687</v>
      </c>
      <c r="F13" s="14">
        <v>0.18</v>
      </c>
      <c r="G13" s="22" t="s">
        <v>53</v>
      </c>
      <c r="H13" s="17" t="s">
        <v>54</v>
      </c>
      <c r="I13" s="19">
        <v>210726</v>
      </c>
      <c r="J13" s="19"/>
      <c r="K13" s="19">
        <f t="shared" si="3"/>
        <v>18965.34</v>
      </c>
      <c r="L13" s="19">
        <f t="shared" si="6"/>
        <v>18965.34</v>
      </c>
      <c r="M13" s="23">
        <f t="shared" si="7"/>
        <v>248.65667999999999</v>
      </c>
      <c r="N13" s="19">
        <f t="shared" ref="N13:N15" si="11">SUM(I13:M13)</f>
        <v>248905.33667999998</v>
      </c>
      <c r="O13" s="11" t="s">
        <v>55</v>
      </c>
    </row>
    <row r="14" spans="1:15" ht="14.25" customHeight="1" x14ac:dyDescent="0.35">
      <c r="A14" s="10">
        <f t="shared" si="2"/>
        <v>12</v>
      </c>
      <c r="B14" s="11" t="s">
        <v>118</v>
      </c>
      <c r="C14" s="11" t="s">
        <v>58</v>
      </c>
      <c r="D14" s="12">
        <v>45675</v>
      </c>
      <c r="E14" s="13">
        <v>45687</v>
      </c>
      <c r="F14" s="14">
        <v>0.18</v>
      </c>
      <c r="G14" s="22" t="s">
        <v>53</v>
      </c>
      <c r="H14" s="17" t="s">
        <v>54</v>
      </c>
      <c r="I14" s="19">
        <v>299376</v>
      </c>
      <c r="J14" s="19"/>
      <c r="K14" s="19">
        <f t="shared" si="3"/>
        <v>26943.84</v>
      </c>
      <c r="L14" s="19">
        <f t="shared" si="6"/>
        <v>26943.84</v>
      </c>
      <c r="M14" s="23">
        <f t="shared" si="7"/>
        <v>353.26368000000008</v>
      </c>
      <c r="N14" s="19">
        <f t="shared" si="11"/>
        <v>353616.94368000003</v>
      </c>
      <c r="O14" s="11" t="s">
        <v>57</v>
      </c>
    </row>
    <row r="15" spans="1:15" ht="14.25" customHeight="1" x14ac:dyDescent="0.35">
      <c r="A15" s="10">
        <f t="shared" si="2"/>
        <v>13</v>
      </c>
      <c r="B15" s="11" t="s">
        <v>118</v>
      </c>
      <c r="C15" s="11" t="s">
        <v>61</v>
      </c>
      <c r="D15" s="12">
        <v>45675</v>
      </c>
      <c r="E15" s="13">
        <v>45687</v>
      </c>
      <c r="F15" s="14">
        <v>0.18</v>
      </c>
      <c r="G15" s="22" t="s">
        <v>59</v>
      </c>
      <c r="H15" s="17" t="s">
        <v>50</v>
      </c>
      <c r="I15" s="21">
        <v>1545051</v>
      </c>
      <c r="J15" s="21"/>
      <c r="K15" s="21">
        <f t="shared" si="3"/>
        <v>139054.59</v>
      </c>
      <c r="L15" s="21">
        <f t="shared" si="6"/>
        <v>139054.59</v>
      </c>
      <c r="M15" s="18">
        <f t="shared" si="7"/>
        <v>1823.1601800000003</v>
      </c>
      <c r="N15" s="21">
        <f t="shared" si="11"/>
        <v>1824983.3401800001</v>
      </c>
      <c r="O15" s="21" t="s">
        <v>60</v>
      </c>
    </row>
    <row r="16" spans="1:15" ht="14.25" customHeight="1" x14ac:dyDescent="0.35">
      <c r="A16" s="10">
        <f t="shared" si="2"/>
        <v>14</v>
      </c>
      <c r="B16" s="11" t="s">
        <v>118</v>
      </c>
      <c r="C16" s="11" t="s">
        <v>64</v>
      </c>
      <c r="D16" s="12">
        <v>45658</v>
      </c>
      <c r="E16" s="13">
        <v>45687</v>
      </c>
      <c r="F16" s="14">
        <v>0.18</v>
      </c>
      <c r="G16" s="22" t="s">
        <v>62</v>
      </c>
      <c r="H16" s="17" t="s">
        <v>37</v>
      </c>
      <c r="I16" s="19">
        <v>8082763</v>
      </c>
      <c r="J16" s="19"/>
      <c r="K16" s="19">
        <f t="shared" si="3"/>
        <v>727448.66999999993</v>
      </c>
      <c r="L16" s="19">
        <f t="shared" ref="L16:L24" si="12">K16</f>
        <v>727448.66999999993</v>
      </c>
      <c r="M16" s="18"/>
      <c r="N16" s="19">
        <f t="shared" ref="N16:N19" si="13">SUM(I16:M16)</f>
        <v>9537660.3399999999</v>
      </c>
      <c r="O16" s="11" t="s">
        <v>63</v>
      </c>
    </row>
    <row r="17" spans="1:15" ht="14.25" customHeight="1" x14ac:dyDescent="0.35">
      <c r="A17" s="10">
        <f t="shared" si="2"/>
        <v>15</v>
      </c>
      <c r="B17" s="11" t="s">
        <v>118</v>
      </c>
      <c r="C17" s="11" t="s">
        <v>70</v>
      </c>
      <c r="D17" s="12">
        <v>45658</v>
      </c>
      <c r="E17" s="13">
        <v>45688</v>
      </c>
      <c r="F17" s="14">
        <v>0.18</v>
      </c>
      <c r="G17" s="22" t="s">
        <v>65</v>
      </c>
      <c r="H17" s="17" t="s">
        <v>37</v>
      </c>
      <c r="I17" s="19">
        <v>2273647</v>
      </c>
      <c r="J17" s="19"/>
      <c r="K17" s="19">
        <f t="shared" si="3"/>
        <v>204628.22999999998</v>
      </c>
      <c r="L17" s="19">
        <f t="shared" si="12"/>
        <v>204628.22999999998</v>
      </c>
      <c r="M17" s="18"/>
      <c r="N17" s="19">
        <f t="shared" si="13"/>
        <v>2682903.46</v>
      </c>
      <c r="O17" s="11" t="s">
        <v>66</v>
      </c>
    </row>
    <row r="18" spans="1:15" ht="14.25" customHeight="1" x14ac:dyDescent="0.35">
      <c r="A18" s="10">
        <f t="shared" si="2"/>
        <v>16</v>
      </c>
      <c r="B18" s="11" t="s">
        <v>118</v>
      </c>
      <c r="C18" s="11" t="s">
        <v>70</v>
      </c>
      <c r="D18" s="12">
        <v>45658</v>
      </c>
      <c r="E18" s="13">
        <v>45688</v>
      </c>
      <c r="F18" s="14">
        <v>0.18</v>
      </c>
      <c r="G18" s="22" t="s">
        <v>65</v>
      </c>
      <c r="H18" s="17" t="s">
        <v>37</v>
      </c>
      <c r="I18" s="19">
        <v>3174920</v>
      </c>
      <c r="J18" s="19"/>
      <c r="K18" s="19">
        <f t="shared" si="3"/>
        <v>285742.8</v>
      </c>
      <c r="L18" s="19">
        <f t="shared" si="12"/>
        <v>285742.8</v>
      </c>
      <c r="M18" s="18"/>
      <c r="N18" s="19">
        <f t="shared" si="13"/>
        <v>3746405.5999999996</v>
      </c>
      <c r="O18" s="11" t="s">
        <v>67</v>
      </c>
    </row>
    <row r="19" spans="1:15" ht="14.25" customHeight="1" x14ac:dyDescent="0.35">
      <c r="A19" s="10">
        <f t="shared" si="2"/>
        <v>17</v>
      </c>
      <c r="B19" s="11" t="s">
        <v>118</v>
      </c>
      <c r="C19" s="11" t="s">
        <v>70</v>
      </c>
      <c r="D19" s="12">
        <v>45658</v>
      </c>
      <c r="E19" s="13">
        <v>45688</v>
      </c>
      <c r="F19" s="14">
        <v>0.18</v>
      </c>
      <c r="G19" s="22" t="s">
        <v>68</v>
      </c>
      <c r="H19" s="17" t="s">
        <v>37</v>
      </c>
      <c r="I19" s="19">
        <v>4482821</v>
      </c>
      <c r="J19" s="19"/>
      <c r="K19" s="19">
        <f t="shared" si="3"/>
        <v>403453.89</v>
      </c>
      <c r="L19" s="19">
        <f t="shared" si="12"/>
        <v>403453.89</v>
      </c>
      <c r="M19" s="18"/>
      <c r="N19" s="19">
        <f t="shared" si="13"/>
        <v>5289728.7799999993</v>
      </c>
      <c r="O19" s="11" t="s">
        <v>69</v>
      </c>
    </row>
    <row r="20" spans="1:15" ht="14.25" customHeight="1" x14ac:dyDescent="0.35">
      <c r="A20" s="10">
        <f t="shared" si="2"/>
        <v>18</v>
      </c>
      <c r="B20" s="11" t="s">
        <v>118</v>
      </c>
      <c r="C20" s="11" t="s">
        <v>71</v>
      </c>
      <c r="D20" s="12">
        <v>45658</v>
      </c>
      <c r="E20" s="13">
        <v>45688</v>
      </c>
      <c r="F20" s="14">
        <v>0.18</v>
      </c>
      <c r="G20" s="15">
        <v>995428</v>
      </c>
      <c r="H20" s="17" t="s">
        <v>34</v>
      </c>
      <c r="I20" s="19">
        <v>1909064</v>
      </c>
      <c r="J20" s="19"/>
      <c r="K20" s="19">
        <f t="shared" si="3"/>
        <v>171815.75999999998</v>
      </c>
      <c r="L20" s="19">
        <f t="shared" si="12"/>
        <v>171815.75999999998</v>
      </c>
      <c r="M20" s="18"/>
      <c r="N20" s="19">
        <f t="shared" ref="N20:N21" si="14">SUM(I20:M20)-1</f>
        <v>2252694.52</v>
      </c>
      <c r="O20" s="11" t="s">
        <v>35</v>
      </c>
    </row>
    <row r="21" spans="1:15" ht="14.25" customHeight="1" x14ac:dyDescent="0.35">
      <c r="A21" s="10">
        <f t="shared" si="2"/>
        <v>19</v>
      </c>
      <c r="B21" s="11" t="s">
        <v>118</v>
      </c>
      <c r="C21" s="11" t="s">
        <v>72</v>
      </c>
      <c r="D21" s="12">
        <v>45658</v>
      </c>
      <c r="E21" s="13">
        <v>45688</v>
      </c>
      <c r="F21" s="14">
        <v>0.18</v>
      </c>
      <c r="G21" s="15">
        <v>995428</v>
      </c>
      <c r="H21" s="17" t="s">
        <v>34</v>
      </c>
      <c r="I21" s="19">
        <v>6658424.3999999994</v>
      </c>
      <c r="J21" s="19"/>
      <c r="K21" s="19">
        <f t="shared" si="3"/>
        <v>599258.19599999988</v>
      </c>
      <c r="L21" s="19">
        <f t="shared" si="12"/>
        <v>599258.19599999988</v>
      </c>
      <c r="M21" s="18"/>
      <c r="N21" s="19">
        <f t="shared" si="14"/>
        <v>7856939.7919999985</v>
      </c>
      <c r="O21" s="11" t="s">
        <v>35</v>
      </c>
    </row>
    <row r="22" spans="1:15" ht="14.25" customHeight="1" x14ac:dyDescent="0.35">
      <c r="A22" s="10">
        <f t="shared" si="2"/>
        <v>20</v>
      </c>
      <c r="B22" s="11" t="s">
        <v>118</v>
      </c>
      <c r="C22" s="11" t="s">
        <v>73</v>
      </c>
      <c r="D22" s="12">
        <v>45658</v>
      </c>
      <c r="E22" s="13">
        <v>45688</v>
      </c>
      <c r="F22" s="14">
        <v>0.18</v>
      </c>
      <c r="G22" s="15">
        <v>995428</v>
      </c>
      <c r="H22" s="17" t="s">
        <v>34</v>
      </c>
      <c r="I22" s="19">
        <v>911976</v>
      </c>
      <c r="J22" s="19"/>
      <c r="K22" s="19">
        <f t="shared" si="3"/>
        <v>82077.84</v>
      </c>
      <c r="L22" s="19">
        <f t="shared" si="12"/>
        <v>82077.84</v>
      </c>
      <c r="M22" s="18"/>
      <c r="N22" s="19">
        <f t="shared" ref="N22" si="15">SUM(I22:M22)</f>
        <v>1076131.68</v>
      </c>
      <c r="O22" s="11" t="s">
        <v>36</v>
      </c>
    </row>
    <row r="23" spans="1:15" ht="14.25" customHeight="1" x14ac:dyDescent="0.35">
      <c r="A23" s="10">
        <f t="shared" si="2"/>
        <v>21</v>
      </c>
      <c r="B23" s="11" t="s">
        <v>118</v>
      </c>
      <c r="C23" s="11" t="s">
        <v>75</v>
      </c>
      <c r="D23" s="12">
        <v>45658</v>
      </c>
      <c r="E23" s="13">
        <v>45688</v>
      </c>
      <c r="F23" s="14">
        <v>0.18</v>
      </c>
      <c r="G23" s="22" t="s">
        <v>74</v>
      </c>
      <c r="H23" s="17" t="s">
        <v>15</v>
      </c>
      <c r="I23" s="19">
        <v>3619808</v>
      </c>
      <c r="J23" s="19"/>
      <c r="K23" s="19">
        <f t="shared" si="3"/>
        <v>325782.71999999997</v>
      </c>
      <c r="L23" s="19">
        <f t="shared" si="12"/>
        <v>325782.71999999997</v>
      </c>
      <c r="M23" s="18"/>
      <c r="N23" s="19">
        <f>SUM(I23:M23)+1</f>
        <v>4271374.4399999995</v>
      </c>
      <c r="O23" s="11" t="s">
        <v>33</v>
      </c>
    </row>
    <row r="24" spans="1:15" ht="14.25" customHeight="1" x14ac:dyDescent="0.35">
      <c r="A24" s="10">
        <f t="shared" si="2"/>
        <v>22</v>
      </c>
      <c r="B24" s="11" t="s">
        <v>118</v>
      </c>
      <c r="C24" s="11" t="s">
        <v>76</v>
      </c>
      <c r="D24" s="12">
        <v>45658</v>
      </c>
      <c r="E24" s="13">
        <v>45688</v>
      </c>
      <c r="F24" s="14">
        <v>0.18</v>
      </c>
      <c r="G24" s="22" t="s">
        <v>74</v>
      </c>
      <c r="H24" s="17" t="s">
        <v>15</v>
      </c>
      <c r="I24" s="19">
        <v>6473874</v>
      </c>
      <c r="J24" s="19"/>
      <c r="K24" s="19">
        <f t="shared" si="3"/>
        <v>582648.66</v>
      </c>
      <c r="L24" s="19">
        <f t="shared" si="12"/>
        <v>582648.66</v>
      </c>
      <c r="M24" s="18"/>
      <c r="N24" s="19">
        <f>SUM(I24:M24)+1</f>
        <v>7639172.3200000003</v>
      </c>
      <c r="O24" s="11" t="s">
        <v>33</v>
      </c>
    </row>
    <row r="25" spans="1:15" ht="14.25" customHeight="1" x14ac:dyDescent="0.35">
      <c r="A25" s="10">
        <f t="shared" si="2"/>
        <v>23</v>
      </c>
      <c r="B25" s="11" t="s">
        <v>118</v>
      </c>
      <c r="C25" s="11" t="s">
        <v>80</v>
      </c>
      <c r="D25" s="12">
        <v>45689</v>
      </c>
      <c r="E25" s="13">
        <v>45694</v>
      </c>
      <c r="F25" s="14">
        <v>0.18</v>
      </c>
      <c r="G25" s="15">
        <v>85371000</v>
      </c>
      <c r="H25" s="17" t="s">
        <v>37</v>
      </c>
      <c r="I25" s="19">
        <v>2357106</v>
      </c>
      <c r="J25" s="19"/>
      <c r="K25" s="19">
        <f t="shared" si="3"/>
        <v>212139.53999999998</v>
      </c>
      <c r="L25" s="19">
        <f t="shared" ref="L25:L26" si="16">K25</f>
        <v>212139.53999999998</v>
      </c>
      <c r="M25" s="18">
        <f t="shared" ref="M25:M26" si="17">SUM(I25:L25)*0.1%</f>
        <v>2781.38508</v>
      </c>
      <c r="N25" s="19">
        <f t="shared" ref="N25:N26" si="18">SUM(I25:M25)-1</f>
        <v>2784165.46508</v>
      </c>
      <c r="O25" s="11" t="s">
        <v>78</v>
      </c>
    </row>
    <row r="26" spans="1:15" ht="14.25" customHeight="1" x14ac:dyDescent="0.35">
      <c r="A26" s="10">
        <f t="shared" si="2"/>
        <v>24</v>
      </c>
      <c r="B26" s="11" t="s">
        <v>118</v>
      </c>
      <c r="C26" s="11" t="s">
        <v>80</v>
      </c>
      <c r="D26" s="12">
        <v>45689</v>
      </c>
      <c r="E26" s="13">
        <v>45694</v>
      </c>
      <c r="F26" s="14">
        <v>0.18</v>
      </c>
      <c r="G26" s="15">
        <v>85371000</v>
      </c>
      <c r="H26" s="17" t="s">
        <v>37</v>
      </c>
      <c r="I26" s="19">
        <v>213544</v>
      </c>
      <c r="J26" s="19"/>
      <c r="K26" s="19">
        <f t="shared" si="3"/>
        <v>19218.96</v>
      </c>
      <c r="L26" s="19">
        <f t="shared" si="16"/>
        <v>19218.96</v>
      </c>
      <c r="M26" s="18">
        <f t="shared" si="17"/>
        <v>251.98192</v>
      </c>
      <c r="N26" s="19">
        <f t="shared" si="18"/>
        <v>252232.90191999997</v>
      </c>
      <c r="O26" s="11" t="s">
        <v>79</v>
      </c>
    </row>
    <row r="27" spans="1:15" ht="14.25" customHeight="1" x14ac:dyDescent="0.35">
      <c r="A27" s="10">
        <f t="shared" si="2"/>
        <v>25</v>
      </c>
      <c r="B27" s="11" t="s">
        <v>118</v>
      </c>
      <c r="C27" s="11" t="s">
        <v>81</v>
      </c>
      <c r="D27" s="12">
        <v>45689</v>
      </c>
      <c r="E27" s="13">
        <v>45695</v>
      </c>
      <c r="F27" s="14">
        <v>0.18</v>
      </c>
      <c r="G27" s="22" t="s">
        <v>29</v>
      </c>
      <c r="H27" s="17" t="s">
        <v>15</v>
      </c>
      <c r="I27" s="19">
        <v>3436779</v>
      </c>
      <c r="J27" s="19"/>
      <c r="K27" s="19">
        <f t="shared" si="3"/>
        <v>309310.11</v>
      </c>
      <c r="L27" s="19">
        <f t="shared" ref="L27:L42" si="19">K27</f>
        <v>309310.11</v>
      </c>
      <c r="M27" s="18">
        <f t="shared" ref="M27:M42" si="20">SUM(I27:L27)*0.1%</f>
        <v>4055.3992199999998</v>
      </c>
      <c r="N27" s="19">
        <f t="shared" ref="N27:N31" si="21">SUM(I27:M27)-1</f>
        <v>4059453.6192199998</v>
      </c>
      <c r="O27" s="11" t="s">
        <v>31</v>
      </c>
    </row>
    <row r="28" spans="1:15" ht="14.25" customHeight="1" x14ac:dyDescent="0.35">
      <c r="A28" s="10">
        <f t="shared" si="2"/>
        <v>26</v>
      </c>
      <c r="B28" s="11" t="s">
        <v>118</v>
      </c>
      <c r="C28" s="11" t="s">
        <v>81</v>
      </c>
      <c r="D28" s="12">
        <v>45689</v>
      </c>
      <c r="E28" s="13">
        <v>45695</v>
      </c>
      <c r="F28" s="14">
        <v>0.18</v>
      </c>
      <c r="G28" s="22" t="s">
        <v>29</v>
      </c>
      <c r="H28" s="17" t="s">
        <v>15</v>
      </c>
      <c r="I28" s="19">
        <v>1145593</v>
      </c>
      <c r="J28" s="19"/>
      <c r="K28" s="19">
        <f t="shared" si="3"/>
        <v>103103.37</v>
      </c>
      <c r="L28" s="19">
        <f t="shared" si="19"/>
        <v>103103.37</v>
      </c>
      <c r="M28" s="18">
        <f t="shared" si="20"/>
        <v>1351.7997400000002</v>
      </c>
      <c r="N28" s="19">
        <f t="shared" si="21"/>
        <v>1353150.5397400002</v>
      </c>
      <c r="O28" s="11" t="s">
        <v>31</v>
      </c>
    </row>
    <row r="29" spans="1:15" ht="14.25" customHeight="1" x14ac:dyDescent="0.35">
      <c r="A29" s="10">
        <f t="shared" si="2"/>
        <v>27</v>
      </c>
      <c r="B29" s="11" t="s">
        <v>118</v>
      </c>
      <c r="C29" s="11" t="s">
        <v>81</v>
      </c>
      <c r="D29" s="12">
        <v>45689</v>
      </c>
      <c r="E29" s="13">
        <v>45695</v>
      </c>
      <c r="F29" s="14">
        <v>0.18</v>
      </c>
      <c r="G29" s="22" t="s">
        <v>29</v>
      </c>
      <c r="H29" s="17" t="s">
        <v>15</v>
      </c>
      <c r="I29" s="19">
        <v>471110</v>
      </c>
      <c r="J29" s="19"/>
      <c r="K29" s="19">
        <f t="shared" si="3"/>
        <v>42399.9</v>
      </c>
      <c r="L29" s="19">
        <f t="shared" si="19"/>
        <v>42399.9</v>
      </c>
      <c r="M29" s="18">
        <f t="shared" si="20"/>
        <v>555.90980000000002</v>
      </c>
      <c r="N29" s="19">
        <f t="shared" si="21"/>
        <v>556464.70980000007</v>
      </c>
      <c r="O29" s="11" t="s">
        <v>31</v>
      </c>
    </row>
    <row r="30" spans="1:15" ht="14.25" customHeight="1" x14ac:dyDescent="0.35">
      <c r="A30" s="10">
        <f t="shared" si="2"/>
        <v>28</v>
      </c>
      <c r="B30" s="11" t="s">
        <v>118</v>
      </c>
      <c r="C30" s="11" t="s">
        <v>83</v>
      </c>
      <c r="D30" s="12">
        <v>45689</v>
      </c>
      <c r="E30" s="13">
        <v>45695</v>
      </c>
      <c r="F30" s="14">
        <v>0.18</v>
      </c>
      <c r="G30" s="22" t="s">
        <v>29</v>
      </c>
      <c r="H30" s="17" t="s">
        <v>15</v>
      </c>
      <c r="I30" s="19">
        <v>64047</v>
      </c>
      <c r="J30" s="19"/>
      <c r="K30" s="19">
        <f t="shared" si="3"/>
        <v>5764.23</v>
      </c>
      <c r="L30" s="19">
        <f t="shared" si="19"/>
        <v>5764.23</v>
      </c>
      <c r="M30" s="18">
        <f t="shared" si="20"/>
        <v>75.575459999999993</v>
      </c>
      <c r="N30" s="19">
        <f t="shared" si="21"/>
        <v>75650.035459999985</v>
      </c>
      <c r="O30" s="11" t="s">
        <v>82</v>
      </c>
    </row>
    <row r="31" spans="1:15" ht="14.25" customHeight="1" x14ac:dyDescent="0.35">
      <c r="A31" s="10">
        <f t="shared" si="2"/>
        <v>29</v>
      </c>
      <c r="B31" s="11" t="s">
        <v>118</v>
      </c>
      <c r="C31" s="11" t="s">
        <v>83</v>
      </c>
      <c r="D31" s="12">
        <v>45689</v>
      </c>
      <c r="E31" s="13">
        <v>45695</v>
      </c>
      <c r="F31" s="14">
        <v>0.18</v>
      </c>
      <c r="G31" s="22" t="s">
        <v>29</v>
      </c>
      <c r="H31" s="17" t="s">
        <v>15</v>
      </c>
      <c r="I31" s="19">
        <v>137917</v>
      </c>
      <c r="J31" s="19"/>
      <c r="K31" s="19">
        <f t="shared" si="3"/>
        <v>12412.529999999999</v>
      </c>
      <c r="L31" s="19">
        <f t="shared" si="19"/>
        <v>12412.529999999999</v>
      </c>
      <c r="M31" s="18">
        <f t="shared" si="20"/>
        <v>162.74206000000001</v>
      </c>
      <c r="N31" s="19">
        <f t="shared" si="21"/>
        <v>162903.80205999999</v>
      </c>
      <c r="O31" s="11" t="s">
        <v>82</v>
      </c>
    </row>
    <row r="32" spans="1:15" ht="14.25" customHeight="1" x14ac:dyDescent="0.35">
      <c r="A32" s="10">
        <f t="shared" si="2"/>
        <v>30</v>
      </c>
      <c r="B32" s="11" t="s">
        <v>118</v>
      </c>
      <c r="C32" s="11" t="s">
        <v>84</v>
      </c>
      <c r="D32" s="12">
        <v>45689</v>
      </c>
      <c r="E32" s="13">
        <v>45695</v>
      </c>
      <c r="F32" s="14">
        <v>0.18</v>
      </c>
      <c r="G32" s="22" t="s">
        <v>29</v>
      </c>
      <c r="H32" s="17" t="s">
        <v>15</v>
      </c>
      <c r="I32" s="19">
        <v>929600</v>
      </c>
      <c r="J32" s="19"/>
      <c r="K32" s="19">
        <f t="shared" si="3"/>
        <v>83664</v>
      </c>
      <c r="L32" s="19">
        <f t="shared" si="19"/>
        <v>83664</v>
      </c>
      <c r="M32" s="18">
        <f t="shared" si="20"/>
        <v>1096.9280000000001</v>
      </c>
      <c r="N32" s="19">
        <f t="shared" ref="N32:N45" si="22">SUM(I32:M32)</f>
        <v>1098024.9280000001</v>
      </c>
      <c r="O32" s="11" t="s">
        <v>30</v>
      </c>
    </row>
    <row r="33" spans="1:15" ht="14.25" customHeight="1" x14ac:dyDescent="0.35">
      <c r="A33" s="10">
        <f t="shared" si="2"/>
        <v>31</v>
      </c>
      <c r="B33" s="11" t="s">
        <v>118</v>
      </c>
      <c r="C33" s="11" t="s">
        <v>84</v>
      </c>
      <c r="D33" s="12">
        <v>45689</v>
      </c>
      <c r="E33" s="13">
        <v>45695</v>
      </c>
      <c r="F33" s="14">
        <v>0.18</v>
      </c>
      <c r="G33" s="22" t="s">
        <v>29</v>
      </c>
      <c r="H33" s="17" t="s">
        <v>15</v>
      </c>
      <c r="I33" s="19">
        <v>431600</v>
      </c>
      <c r="J33" s="19"/>
      <c r="K33" s="19">
        <f t="shared" si="3"/>
        <v>38844</v>
      </c>
      <c r="L33" s="19">
        <f t="shared" si="19"/>
        <v>38844</v>
      </c>
      <c r="M33" s="18">
        <f t="shared" si="20"/>
        <v>509.28800000000001</v>
      </c>
      <c r="N33" s="19">
        <f t="shared" si="22"/>
        <v>509797.288</v>
      </c>
      <c r="O33" s="11" t="s">
        <v>30</v>
      </c>
    </row>
    <row r="34" spans="1:15" ht="14.25" customHeight="1" x14ac:dyDescent="0.35">
      <c r="A34" s="10">
        <f t="shared" si="2"/>
        <v>32</v>
      </c>
      <c r="B34" s="11" t="s">
        <v>118</v>
      </c>
      <c r="C34" s="11" t="s">
        <v>85</v>
      </c>
      <c r="D34" s="12">
        <v>45689</v>
      </c>
      <c r="E34" s="13">
        <v>45698</v>
      </c>
      <c r="F34" s="14">
        <v>0.18</v>
      </c>
      <c r="G34" s="22" t="s">
        <v>25</v>
      </c>
      <c r="H34" s="17" t="s">
        <v>15</v>
      </c>
      <c r="I34" s="19">
        <v>5689027</v>
      </c>
      <c r="J34" s="19"/>
      <c r="K34" s="19">
        <f t="shared" si="3"/>
        <v>512012.43</v>
      </c>
      <c r="L34" s="19">
        <f t="shared" si="19"/>
        <v>512012.43</v>
      </c>
      <c r="M34" s="18">
        <f t="shared" si="20"/>
        <v>6713.0518599999996</v>
      </c>
      <c r="N34" s="19">
        <f t="shared" si="22"/>
        <v>6719764.9118599994</v>
      </c>
      <c r="O34" s="11" t="s">
        <v>86</v>
      </c>
    </row>
    <row r="35" spans="1:15" ht="14.25" customHeight="1" x14ac:dyDescent="0.35">
      <c r="A35" s="10">
        <f t="shared" si="2"/>
        <v>33</v>
      </c>
      <c r="B35" s="11" t="s">
        <v>118</v>
      </c>
      <c r="C35" s="11" t="s">
        <v>87</v>
      </c>
      <c r="D35" s="12">
        <v>45689</v>
      </c>
      <c r="E35" s="13">
        <v>45700</v>
      </c>
      <c r="F35" s="14">
        <v>0.18</v>
      </c>
      <c r="G35" s="22" t="s">
        <v>25</v>
      </c>
      <c r="H35" s="17" t="s">
        <v>15</v>
      </c>
      <c r="I35" s="19">
        <v>4792471</v>
      </c>
      <c r="J35" s="19"/>
      <c r="K35" s="19">
        <f t="shared" si="3"/>
        <v>431322.38999999996</v>
      </c>
      <c r="L35" s="19">
        <f t="shared" si="19"/>
        <v>431322.38999999996</v>
      </c>
      <c r="M35" s="18">
        <f t="shared" si="20"/>
        <v>5655.1157799999992</v>
      </c>
      <c r="N35" s="19">
        <f t="shared" si="22"/>
        <v>5660770.895779999</v>
      </c>
      <c r="O35" s="11" t="s">
        <v>26</v>
      </c>
    </row>
    <row r="36" spans="1:15" ht="14.25" customHeight="1" x14ac:dyDescent="0.35">
      <c r="A36" s="10">
        <f t="shared" si="2"/>
        <v>34</v>
      </c>
      <c r="B36" s="11" t="s">
        <v>118</v>
      </c>
      <c r="C36" s="11" t="s">
        <v>87</v>
      </c>
      <c r="D36" s="12">
        <v>45689</v>
      </c>
      <c r="E36" s="13">
        <v>45700</v>
      </c>
      <c r="F36" s="14">
        <v>0.18</v>
      </c>
      <c r="G36" s="22" t="s">
        <v>25</v>
      </c>
      <c r="H36" s="17" t="s">
        <v>15</v>
      </c>
      <c r="I36" s="19">
        <v>6712557</v>
      </c>
      <c r="J36" s="19"/>
      <c r="K36" s="19">
        <f t="shared" si="3"/>
        <v>604130.13</v>
      </c>
      <c r="L36" s="19">
        <f t="shared" si="19"/>
        <v>604130.13</v>
      </c>
      <c r="M36" s="18">
        <f t="shared" si="20"/>
        <v>7920.8172599999998</v>
      </c>
      <c r="N36" s="19">
        <f t="shared" si="22"/>
        <v>7928738.0772599997</v>
      </c>
      <c r="O36" s="11" t="s">
        <v>77</v>
      </c>
    </row>
    <row r="37" spans="1:15" ht="14.25" customHeight="1" x14ac:dyDescent="0.35">
      <c r="A37" s="10">
        <f t="shared" si="2"/>
        <v>35</v>
      </c>
      <c r="B37" s="11" t="s">
        <v>118</v>
      </c>
      <c r="C37" s="11" t="s">
        <v>87</v>
      </c>
      <c r="D37" s="12">
        <v>45689</v>
      </c>
      <c r="E37" s="13">
        <v>45700</v>
      </c>
      <c r="F37" s="14">
        <v>0.18</v>
      </c>
      <c r="G37" s="22" t="s">
        <v>27</v>
      </c>
      <c r="H37" s="17" t="s">
        <v>15</v>
      </c>
      <c r="I37" s="19">
        <v>95230</v>
      </c>
      <c r="J37" s="19"/>
      <c r="K37" s="19">
        <f t="shared" si="3"/>
        <v>8570.6999999999989</v>
      </c>
      <c r="L37" s="19">
        <f t="shared" si="19"/>
        <v>8570.6999999999989</v>
      </c>
      <c r="M37" s="18">
        <f t="shared" si="20"/>
        <v>112.37139999999999</v>
      </c>
      <c r="N37" s="19">
        <f t="shared" si="22"/>
        <v>112483.7714</v>
      </c>
      <c r="O37" s="11" t="s">
        <v>28</v>
      </c>
    </row>
    <row r="38" spans="1:15" ht="14.25" customHeight="1" x14ac:dyDescent="0.35">
      <c r="A38" s="10">
        <f t="shared" si="2"/>
        <v>36</v>
      </c>
      <c r="B38" s="11" t="s">
        <v>118</v>
      </c>
      <c r="C38" s="11" t="s">
        <v>88</v>
      </c>
      <c r="D38" s="12">
        <v>45689</v>
      </c>
      <c r="E38" s="13">
        <v>45700</v>
      </c>
      <c r="F38" s="14">
        <v>0.18</v>
      </c>
      <c r="G38" s="15">
        <v>73089090</v>
      </c>
      <c r="H38" s="17" t="s">
        <v>16</v>
      </c>
      <c r="I38" s="19">
        <v>20273642.399999999</v>
      </c>
      <c r="J38" s="19"/>
      <c r="K38" s="19">
        <f t="shared" si="3"/>
        <v>1824627.8159999999</v>
      </c>
      <c r="L38" s="19">
        <f t="shared" si="19"/>
        <v>1824627.8159999999</v>
      </c>
      <c r="M38" s="18">
        <f t="shared" si="20"/>
        <v>23922.898031999997</v>
      </c>
      <c r="N38" s="19">
        <f t="shared" si="22"/>
        <v>23946820.930031996</v>
      </c>
      <c r="O38" s="11" t="s">
        <v>18</v>
      </c>
    </row>
    <row r="39" spans="1:15" ht="14.25" customHeight="1" x14ac:dyDescent="0.35">
      <c r="A39" s="10">
        <f t="shared" si="2"/>
        <v>37</v>
      </c>
      <c r="B39" s="11" t="s">
        <v>118</v>
      </c>
      <c r="C39" s="11" t="s">
        <v>93</v>
      </c>
      <c r="D39" s="12">
        <v>45689</v>
      </c>
      <c r="E39" s="13">
        <v>45700</v>
      </c>
      <c r="F39" s="25">
        <v>0.18</v>
      </c>
      <c r="G39" s="22" t="s">
        <v>89</v>
      </c>
      <c r="H39" s="17" t="s">
        <v>90</v>
      </c>
      <c r="I39" s="19">
        <v>62838.299999999996</v>
      </c>
      <c r="J39" s="19"/>
      <c r="K39" s="19">
        <f t="shared" si="3"/>
        <v>5655.4469999999992</v>
      </c>
      <c r="L39" s="19">
        <f t="shared" si="19"/>
        <v>5655.4469999999992</v>
      </c>
      <c r="M39" s="18">
        <f t="shared" si="20"/>
        <v>74.149193999999994</v>
      </c>
      <c r="N39" s="19">
        <f t="shared" si="22"/>
        <v>74223.343193999986</v>
      </c>
      <c r="O39" s="11" t="s">
        <v>91</v>
      </c>
    </row>
    <row r="40" spans="1:15" ht="14.25" customHeight="1" x14ac:dyDescent="0.35">
      <c r="A40" s="10">
        <f t="shared" si="2"/>
        <v>38</v>
      </c>
      <c r="B40" s="11" t="s">
        <v>118</v>
      </c>
      <c r="C40" s="11" t="s">
        <v>93</v>
      </c>
      <c r="D40" s="12">
        <v>45689</v>
      </c>
      <c r="E40" s="13">
        <v>45700</v>
      </c>
      <c r="F40" s="25">
        <v>0.18</v>
      </c>
      <c r="G40" s="22" t="s">
        <v>89</v>
      </c>
      <c r="H40" s="17" t="s">
        <v>90</v>
      </c>
      <c r="I40" s="19">
        <v>57894.5</v>
      </c>
      <c r="J40" s="19"/>
      <c r="K40" s="19">
        <f t="shared" si="3"/>
        <v>5210.5050000000001</v>
      </c>
      <c r="L40" s="19">
        <f t="shared" si="19"/>
        <v>5210.5050000000001</v>
      </c>
      <c r="M40" s="18">
        <f t="shared" si="20"/>
        <v>68.315509999999989</v>
      </c>
      <c r="N40" s="19">
        <f t="shared" si="22"/>
        <v>68383.825509999995</v>
      </c>
      <c r="O40" s="11" t="s">
        <v>92</v>
      </c>
    </row>
    <row r="41" spans="1:15" ht="15" customHeight="1" x14ac:dyDescent="0.35">
      <c r="A41" s="10">
        <f t="shared" si="2"/>
        <v>39</v>
      </c>
      <c r="B41" s="11" t="s">
        <v>118</v>
      </c>
      <c r="C41" s="11" t="s">
        <v>97</v>
      </c>
      <c r="D41" s="12">
        <v>45689</v>
      </c>
      <c r="E41" s="13">
        <v>45700</v>
      </c>
      <c r="F41" s="25">
        <v>0.18</v>
      </c>
      <c r="G41" s="22" t="s">
        <v>94</v>
      </c>
      <c r="H41" s="17" t="s">
        <v>90</v>
      </c>
      <c r="I41" s="19">
        <v>132184</v>
      </c>
      <c r="J41" s="19"/>
      <c r="K41" s="19">
        <f t="shared" si="3"/>
        <v>11896.56</v>
      </c>
      <c r="L41" s="19">
        <f t="shared" si="19"/>
        <v>11896.56</v>
      </c>
      <c r="M41" s="18">
        <f t="shared" si="20"/>
        <v>155.97711999999999</v>
      </c>
      <c r="N41" s="19">
        <f t="shared" si="22"/>
        <v>156133.09711999999</v>
      </c>
      <c r="O41" s="11" t="s">
        <v>95</v>
      </c>
    </row>
    <row r="42" spans="1:15" ht="15" customHeight="1" x14ac:dyDescent="0.35">
      <c r="A42" s="10">
        <f t="shared" si="2"/>
        <v>40</v>
      </c>
      <c r="B42" s="11" t="s">
        <v>118</v>
      </c>
      <c r="C42" s="11" t="s">
        <v>97</v>
      </c>
      <c r="D42" s="12">
        <v>45689</v>
      </c>
      <c r="E42" s="13">
        <v>45700</v>
      </c>
      <c r="F42" s="25">
        <v>0.18</v>
      </c>
      <c r="G42" s="22" t="s">
        <v>94</v>
      </c>
      <c r="H42" s="17" t="s">
        <v>90</v>
      </c>
      <c r="I42" s="19">
        <v>129519</v>
      </c>
      <c r="J42" s="19"/>
      <c r="K42" s="19">
        <f t="shared" si="3"/>
        <v>11656.71</v>
      </c>
      <c r="L42" s="19">
        <f t="shared" si="19"/>
        <v>11656.71</v>
      </c>
      <c r="M42" s="18">
        <f t="shared" si="20"/>
        <v>152.83241999999998</v>
      </c>
      <c r="N42" s="19">
        <f t="shared" si="22"/>
        <v>152985.25241999998</v>
      </c>
      <c r="O42" s="11" t="s">
        <v>96</v>
      </c>
    </row>
    <row r="43" spans="1:15" ht="15" customHeight="1" x14ac:dyDescent="0.35">
      <c r="A43" s="10">
        <f t="shared" si="2"/>
        <v>41</v>
      </c>
      <c r="B43" s="11" t="s">
        <v>118</v>
      </c>
      <c r="C43" s="11" t="s">
        <v>100</v>
      </c>
      <c r="D43" s="12">
        <v>45689</v>
      </c>
      <c r="E43" s="13">
        <v>45700</v>
      </c>
      <c r="F43" s="25">
        <v>0.18</v>
      </c>
      <c r="G43" s="27" t="s">
        <v>98</v>
      </c>
      <c r="H43" s="17" t="s">
        <v>37</v>
      </c>
      <c r="I43" s="19">
        <v>1483250</v>
      </c>
      <c r="J43" s="19"/>
      <c r="K43" s="19">
        <f t="shared" si="3"/>
        <v>133492.5</v>
      </c>
      <c r="L43" s="19">
        <f t="shared" ref="L43:L52" si="23">K43</f>
        <v>133492.5</v>
      </c>
      <c r="M43" s="18">
        <f t="shared" ref="M43:M45" si="24">SUM(I43:L43)*0.1%</f>
        <v>1750.2350000000001</v>
      </c>
      <c r="N43" s="19">
        <f t="shared" si="22"/>
        <v>1751985.2350000001</v>
      </c>
      <c r="O43" s="11" t="s">
        <v>99</v>
      </c>
    </row>
    <row r="44" spans="1:15" ht="15" customHeight="1" x14ac:dyDescent="0.35">
      <c r="A44" s="10">
        <f t="shared" si="2"/>
        <v>42</v>
      </c>
      <c r="B44" s="11" t="s">
        <v>118</v>
      </c>
      <c r="C44" s="11" t="s">
        <v>103</v>
      </c>
      <c r="D44" s="12">
        <v>45689</v>
      </c>
      <c r="E44" s="13">
        <v>45700</v>
      </c>
      <c r="F44" s="14">
        <v>0.18</v>
      </c>
      <c r="G44" s="27" t="s">
        <v>101</v>
      </c>
      <c r="H44" s="28" t="s">
        <v>15</v>
      </c>
      <c r="I44" s="19">
        <v>60384</v>
      </c>
      <c r="J44" s="19"/>
      <c r="K44" s="19">
        <f t="shared" si="3"/>
        <v>5434.5599999999995</v>
      </c>
      <c r="L44" s="19">
        <f t="shared" si="23"/>
        <v>5434.5599999999995</v>
      </c>
      <c r="M44" s="18">
        <f t="shared" si="24"/>
        <v>71.253119999999996</v>
      </c>
      <c r="N44" s="19">
        <f t="shared" si="22"/>
        <v>71324.373119999989</v>
      </c>
      <c r="O44" s="11" t="s">
        <v>102</v>
      </c>
    </row>
    <row r="45" spans="1:15" ht="15" customHeight="1" x14ac:dyDescent="0.35">
      <c r="A45" s="10">
        <f t="shared" si="2"/>
        <v>43</v>
      </c>
      <c r="B45" s="11" t="s">
        <v>118</v>
      </c>
      <c r="C45" s="11" t="s">
        <v>103</v>
      </c>
      <c r="D45" s="12">
        <v>45689</v>
      </c>
      <c r="E45" s="13">
        <v>45700</v>
      </c>
      <c r="F45" s="14">
        <v>0.18</v>
      </c>
      <c r="G45" s="27" t="s">
        <v>101</v>
      </c>
      <c r="H45" s="28" t="s">
        <v>15</v>
      </c>
      <c r="I45" s="19">
        <v>741032</v>
      </c>
      <c r="J45" s="19"/>
      <c r="K45" s="19">
        <f t="shared" si="3"/>
        <v>66692.88</v>
      </c>
      <c r="L45" s="19">
        <f t="shared" si="23"/>
        <v>66692.88</v>
      </c>
      <c r="M45" s="18">
        <f t="shared" si="24"/>
        <v>874.41776000000004</v>
      </c>
      <c r="N45" s="19">
        <f t="shared" si="22"/>
        <v>875292.17775999999</v>
      </c>
      <c r="O45" s="11" t="s">
        <v>102</v>
      </c>
    </row>
    <row r="46" spans="1:15" ht="15" customHeight="1" x14ac:dyDescent="0.35">
      <c r="A46" s="10">
        <f t="shared" si="2"/>
        <v>44</v>
      </c>
      <c r="B46" s="11" t="s">
        <v>118</v>
      </c>
      <c r="C46" s="11" t="s">
        <v>108</v>
      </c>
      <c r="D46" s="12">
        <v>45689</v>
      </c>
      <c r="E46" s="13">
        <v>45700</v>
      </c>
      <c r="F46" s="14">
        <v>0.18</v>
      </c>
      <c r="G46" s="27" t="s">
        <v>104</v>
      </c>
      <c r="H46" s="28" t="s">
        <v>15</v>
      </c>
      <c r="I46" s="19">
        <v>1238400</v>
      </c>
      <c r="J46" s="26"/>
      <c r="K46" s="19">
        <f t="shared" si="3"/>
        <v>111456</v>
      </c>
      <c r="L46" s="19">
        <f t="shared" si="23"/>
        <v>111456</v>
      </c>
      <c r="M46" s="29">
        <f t="shared" ref="M46:M47" si="25">SUM(I46:L46)*0.1%</f>
        <v>1461.3120000000001</v>
      </c>
      <c r="N46" s="19">
        <f t="shared" ref="N46:N47" si="26">SUM(I46:M46)</f>
        <v>1462773.3119999999</v>
      </c>
      <c r="O46" s="11" t="s">
        <v>105</v>
      </c>
    </row>
    <row r="47" spans="1:15" ht="15" customHeight="1" x14ac:dyDescent="0.35">
      <c r="A47" s="10">
        <f t="shared" si="2"/>
        <v>45</v>
      </c>
      <c r="B47" s="11" t="s">
        <v>118</v>
      </c>
      <c r="C47" s="11" t="s">
        <v>108</v>
      </c>
      <c r="D47" s="12">
        <v>45689</v>
      </c>
      <c r="E47" s="13">
        <v>45700</v>
      </c>
      <c r="F47" s="14">
        <v>0.18</v>
      </c>
      <c r="G47" s="27" t="s">
        <v>106</v>
      </c>
      <c r="H47" s="28" t="s">
        <v>15</v>
      </c>
      <c r="I47" s="19">
        <v>344000</v>
      </c>
      <c r="J47" s="26"/>
      <c r="K47" s="19">
        <f t="shared" si="3"/>
        <v>30960</v>
      </c>
      <c r="L47" s="19">
        <f t="shared" si="23"/>
        <v>30960</v>
      </c>
      <c r="M47" s="29">
        <f t="shared" si="25"/>
        <v>405.92</v>
      </c>
      <c r="N47" s="19">
        <f t="shared" si="26"/>
        <v>406325.92</v>
      </c>
      <c r="O47" s="11" t="s">
        <v>107</v>
      </c>
    </row>
    <row r="48" spans="1:15" ht="15" customHeight="1" x14ac:dyDescent="0.35">
      <c r="A48" s="10">
        <f t="shared" si="2"/>
        <v>46</v>
      </c>
      <c r="B48" s="11" t="s">
        <v>118</v>
      </c>
      <c r="C48" s="11" t="s">
        <v>115</v>
      </c>
      <c r="D48" s="30">
        <v>45717</v>
      </c>
      <c r="E48" s="31">
        <v>45726</v>
      </c>
      <c r="F48" s="14">
        <v>0.18</v>
      </c>
      <c r="G48" s="27" t="s">
        <v>109</v>
      </c>
      <c r="H48" s="24" t="s">
        <v>44</v>
      </c>
      <c r="I48" s="19">
        <v>253785</v>
      </c>
      <c r="J48" s="26"/>
      <c r="K48" s="19">
        <f t="shared" si="3"/>
        <v>22840.649999999998</v>
      </c>
      <c r="L48" s="19">
        <f t="shared" si="23"/>
        <v>22840.649999999998</v>
      </c>
      <c r="M48" s="29">
        <f t="shared" ref="M48:M50" si="27">ROUND(SUM(I48:L48)*0.1%,0)</f>
        <v>299</v>
      </c>
      <c r="N48" s="19">
        <f t="shared" ref="N48:N49" si="28">SUM(I48:M48)</f>
        <v>299765.30000000005</v>
      </c>
      <c r="O48" s="26" t="s">
        <v>110</v>
      </c>
    </row>
    <row r="49" spans="1:15" ht="15" customHeight="1" x14ac:dyDescent="0.35">
      <c r="A49" s="10">
        <f t="shared" si="2"/>
        <v>47</v>
      </c>
      <c r="B49" s="11" t="s">
        <v>118</v>
      </c>
      <c r="C49" s="11" t="s">
        <v>115</v>
      </c>
      <c r="D49" s="30">
        <v>45717</v>
      </c>
      <c r="E49" s="31">
        <v>45726</v>
      </c>
      <c r="F49" s="14">
        <v>0.18</v>
      </c>
      <c r="G49" s="27" t="s">
        <v>111</v>
      </c>
      <c r="H49" s="24" t="s">
        <v>90</v>
      </c>
      <c r="I49" s="19">
        <v>1524</v>
      </c>
      <c r="J49" s="26"/>
      <c r="K49" s="19">
        <f t="shared" si="3"/>
        <v>137.16</v>
      </c>
      <c r="L49" s="19">
        <f t="shared" si="23"/>
        <v>137.16</v>
      </c>
      <c r="M49" s="29">
        <f t="shared" si="27"/>
        <v>2</v>
      </c>
      <c r="N49" s="19">
        <f t="shared" si="28"/>
        <v>1800.3200000000002</v>
      </c>
      <c r="O49" s="26" t="s">
        <v>112</v>
      </c>
    </row>
    <row r="50" spans="1:15" ht="15" customHeight="1" x14ac:dyDescent="0.35">
      <c r="A50" s="10">
        <f t="shared" si="2"/>
        <v>48</v>
      </c>
      <c r="B50" s="11" t="s">
        <v>118</v>
      </c>
      <c r="C50" s="11" t="s">
        <v>115</v>
      </c>
      <c r="D50" s="30">
        <v>45717</v>
      </c>
      <c r="E50" s="31">
        <v>45726</v>
      </c>
      <c r="F50" s="14">
        <v>0.18</v>
      </c>
      <c r="G50" s="27" t="s">
        <v>113</v>
      </c>
      <c r="H50" s="24" t="s">
        <v>90</v>
      </c>
      <c r="I50" s="19">
        <v>28325</v>
      </c>
      <c r="J50" s="26"/>
      <c r="K50" s="19">
        <f t="shared" si="3"/>
        <v>2549.25</v>
      </c>
      <c r="L50" s="19">
        <f t="shared" si="23"/>
        <v>2549.25</v>
      </c>
      <c r="M50" s="29">
        <f t="shared" si="27"/>
        <v>33</v>
      </c>
      <c r="N50" s="19">
        <f>SUM(I50:M50)+1</f>
        <v>33457.5</v>
      </c>
      <c r="O50" s="26" t="s">
        <v>114</v>
      </c>
    </row>
    <row r="51" spans="1:15" ht="15" customHeight="1" x14ac:dyDescent="0.35">
      <c r="A51" s="10">
        <f t="shared" si="2"/>
        <v>49</v>
      </c>
      <c r="B51" s="11" t="s">
        <v>118</v>
      </c>
      <c r="C51" s="11" t="s">
        <v>116</v>
      </c>
      <c r="D51" s="30">
        <v>45717</v>
      </c>
      <c r="E51" s="31">
        <v>45726</v>
      </c>
      <c r="F51" s="32">
        <v>0.12</v>
      </c>
      <c r="G51" s="27" t="s">
        <v>22</v>
      </c>
      <c r="H51" s="28" t="s">
        <v>23</v>
      </c>
      <c r="I51" s="19">
        <v>53100000</v>
      </c>
      <c r="J51" s="26"/>
      <c r="K51" s="19">
        <f t="shared" si="3"/>
        <v>3186000</v>
      </c>
      <c r="L51" s="19">
        <f t="shared" si="23"/>
        <v>3186000</v>
      </c>
      <c r="M51" s="29">
        <f t="shared" ref="M51:M52" si="29">ROUND(SUM(I51:L51)*0.1%,0)</f>
        <v>59472</v>
      </c>
      <c r="N51" s="19">
        <f>SUM(I51:M51)</f>
        <v>59531472</v>
      </c>
      <c r="O51" s="26" t="s">
        <v>24</v>
      </c>
    </row>
    <row r="52" spans="1:15" ht="15" customHeight="1" x14ac:dyDescent="0.35">
      <c r="A52" s="10">
        <f t="shared" si="2"/>
        <v>50</v>
      </c>
      <c r="B52" s="11" t="s">
        <v>118</v>
      </c>
      <c r="C52" s="11" t="s">
        <v>117</v>
      </c>
      <c r="D52" s="30">
        <v>45717</v>
      </c>
      <c r="E52" s="31">
        <v>45739</v>
      </c>
      <c r="F52" s="32">
        <v>0.12</v>
      </c>
      <c r="G52" s="27" t="s">
        <v>22</v>
      </c>
      <c r="H52" s="28" t="s">
        <v>23</v>
      </c>
      <c r="I52" s="19">
        <v>53100000</v>
      </c>
      <c r="J52" s="26"/>
      <c r="K52" s="19">
        <f t="shared" si="3"/>
        <v>3186000</v>
      </c>
      <c r="L52" s="19">
        <f t="shared" si="23"/>
        <v>3186000</v>
      </c>
      <c r="M52" s="29">
        <f t="shared" si="29"/>
        <v>59472</v>
      </c>
      <c r="N52" s="19">
        <f>SUM(I52:M52)</f>
        <v>59531472</v>
      </c>
      <c r="O52" s="26" t="s">
        <v>24</v>
      </c>
    </row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BMS-02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Avengers IT</dc:creator>
  <cp:lastModifiedBy>Avengers IT</cp:lastModifiedBy>
  <dcterms:created xsi:type="dcterms:W3CDTF">2025-04-19T13:00:19Z</dcterms:created>
  <dcterms:modified xsi:type="dcterms:W3CDTF">2025-04-24T08:54:08Z</dcterms:modified>
</cp:coreProperties>
</file>