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Y:\Files For Review\Abhinav Chaturvedi\VVR Naturals\"/>
    </mc:Choice>
  </mc:AlternateContent>
  <xr:revisionPtr revIDLastSave="0" documentId="13_ncr:1_{C64EACDE-76E2-4C23-9C68-95C7DFAA9081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2" l="1"/>
  <c r="O27" i="2"/>
  <c r="M26" i="2"/>
  <c r="J32" i="2"/>
  <c r="C28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I26" i="2"/>
  <c r="I27" i="2" s="1"/>
  <c r="H31" i="2"/>
  <c r="G26" i="2"/>
  <c r="H26" i="2" s="1"/>
  <c r="C25" i="2"/>
  <c r="G20" i="2"/>
  <c r="H20" i="2" s="1"/>
  <c r="G12" i="2"/>
  <c r="H12" i="2" s="1"/>
  <c r="F24" i="2"/>
  <c r="G24" i="2" s="1"/>
  <c r="H24" i="2" s="1"/>
  <c r="F23" i="2"/>
  <c r="G23" i="2" s="1"/>
  <c r="F22" i="2"/>
  <c r="G22" i="2" s="1"/>
  <c r="F21" i="2"/>
  <c r="F20" i="2"/>
  <c r="F19" i="2"/>
  <c r="G19" i="2" s="1"/>
  <c r="F18" i="2"/>
  <c r="G18" i="2" s="1"/>
  <c r="F17" i="2"/>
  <c r="F16" i="2"/>
  <c r="G16" i="2" s="1"/>
  <c r="H16" i="2" s="1"/>
  <c r="F15" i="2"/>
  <c r="G15" i="2" s="1"/>
  <c r="F14" i="2"/>
  <c r="G14" i="2" s="1"/>
  <c r="F13" i="2"/>
  <c r="G13" i="2" s="1"/>
  <c r="F12" i="2"/>
  <c r="F11" i="2"/>
  <c r="G11" i="2" s="1"/>
  <c r="F10" i="2"/>
  <c r="G10" i="2" s="1"/>
  <c r="F9" i="2"/>
  <c r="F8" i="2"/>
  <c r="G8" i="2" s="1"/>
  <c r="F7" i="2"/>
  <c r="F6" i="2"/>
  <c r="G6" i="2" s="1"/>
  <c r="F5" i="2"/>
  <c r="G5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D10" i="2"/>
  <c r="E10" i="2" s="1"/>
  <c r="D9" i="2"/>
  <c r="E9" i="2" s="1"/>
  <c r="D8" i="2"/>
  <c r="E8" i="2" s="1"/>
  <c r="D7" i="2"/>
  <c r="E7" i="2" s="1"/>
  <c r="D6" i="2"/>
  <c r="E6" i="2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D5" i="2"/>
  <c r="E5" i="2" s="1"/>
  <c r="K26" i="2" l="1"/>
  <c r="H17" i="2"/>
  <c r="H21" i="2"/>
  <c r="G9" i="2"/>
  <c r="H9" i="2" s="1"/>
  <c r="G17" i="2"/>
  <c r="H13" i="2"/>
  <c r="G21" i="2"/>
  <c r="H5" i="2"/>
  <c r="G7" i="2"/>
  <c r="H7" i="2" s="1"/>
  <c r="E25" i="2"/>
  <c r="H10" i="2"/>
  <c r="H14" i="2"/>
  <c r="H18" i="2"/>
  <c r="H22" i="2"/>
  <c r="F25" i="2"/>
  <c r="H6" i="2"/>
  <c r="H11" i="2"/>
  <c r="H15" i="2"/>
  <c r="H19" i="2"/>
  <c r="H23" i="2"/>
  <c r="H8" i="2"/>
  <c r="D25" i="2"/>
  <c r="G11" i="1"/>
  <c r="G10" i="1"/>
  <c r="J10" i="1" s="1"/>
  <c r="K6" i="1"/>
  <c r="J6" i="1"/>
  <c r="I6" i="1"/>
  <c r="H6" i="1"/>
  <c r="G6" i="1"/>
  <c r="C1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  <c r="D4" i="1"/>
  <c r="E4" i="1" s="1"/>
  <c r="D3" i="1"/>
  <c r="E3" i="1" s="1"/>
  <c r="F27" i="2" l="1"/>
  <c r="G25" i="2"/>
  <c r="H25" i="2"/>
  <c r="H27" i="2" s="1"/>
  <c r="E1" i="1"/>
</calcChain>
</file>

<file path=xl/sharedStrings.xml><?xml version="1.0" encoding="utf-8"?>
<sst xmlns="http://schemas.openxmlformats.org/spreadsheetml/2006/main" count="56" uniqueCount="28">
  <si>
    <t>DESCRIPTION</t>
  </si>
  <si>
    <t>AMOUNT</t>
  </si>
  <si>
    <t xml:space="preserve">PROCESS LINE </t>
  </si>
  <si>
    <t xml:space="preserve">IQF </t>
  </si>
  <si>
    <t>BOILER</t>
  </si>
  <si>
    <t>REFRIGERATION SYSTEM</t>
  </si>
  <si>
    <t>DEEP FREEZER- 6000 MT</t>
  </si>
  <si>
    <t>MEZZANINE</t>
  </si>
  <si>
    <t>ETP</t>
  </si>
  <si>
    <t>BUILDING</t>
  </si>
  <si>
    <t>TRANSFORMER, SERVO &amp; VCB – 1500 KVA</t>
  </si>
  <si>
    <t>WOODEN PALLETS</t>
  </si>
  <si>
    <t>PACKING LINE FOR FROZEN VEGETABLES</t>
  </si>
  <si>
    <t>OVERHEAD WATER STORAGE SYSTEM</t>
  </si>
  <si>
    <t>DG SET</t>
  </si>
  <si>
    <t>AIR COMPRESSOR</t>
  </si>
  <si>
    <t>ELECTRICAL PANEL WITH APFC PANEL</t>
  </si>
  <si>
    <t>BORE WELL SYSTEM</t>
  </si>
  <si>
    <t>WEIGH BRIDGE</t>
  </si>
  <si>
    <t>METAL DETECTOR</t>
  </si>
  <si>
    <t>R.O. SYSTEM</t>
  </si>
  <si>
    <t>LAB EQUIPMENTS</t>
  </si>
  <si>
    <t>GST</t>
  </si>
  <si>
    <t>Total</t>
  </si>
  <si>
    <t>High Cost</t>
  </si>
  <si>
    <t>Little High</t>
  </si>
  <si>
    <t>S. NO.</t>
  </si>
  <si>
    <t>Solar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</si>
</sst>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0"/>
      <color rgb="FFFFFFFF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3BBB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3DFE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7BA0CD"/>
      </left>
      <right style="medium">
        <color rgb="FF7BA0CD"/>
      </right>
      <top style="medium">
        <color rgb="FF7BA0CD"/>
      </top>
      <bottom style="medium">
        <color rgb="FF7BA0CD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164" fontId="2" fillId="0" borderId="0" xfId="1" applyNumberFormat="1" applyFont="1"/>
    <xf numFmtId="164" fontId="0" fillId="0" borderId="0" xfId="1" applyNumberFormat="1" applyFont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/>
    <xf numFmtId="0" fontId="0" fillId="4" borderId="1" xfId="1" applyNumberFormat="1" applyFont="1" applyFill="1" applyBorder="1" applyAlignment="1">
      <alignment horizontal="center" vertical="center"/>
    </xf>
    <xf numFmtId="164" fontId="0" fillId="4" borderId="1" xfId="1" applyNumberFormat="1" applyFont="1" applyFill="1" applyBorder="1"/>
    <xf numFmtId="43" fontId="0" fillId="0" borderId="0" xfId="1" applyFont="1"/>
    <xf numFmtId="164" fontId="0" fillId="0" borderId="0" xfId="0" applyNumberFormat="1"/>
    <xf numFmtId="0" fontId="0" fillId="0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Fill="1" applyBorder="1"/>
    <xf numFmtId="164" fontId="0" fillId="5" borderId="1" xfId="1" applyNumberFormat="1" applyFont="1" applyFill="1" applyBorder="1"/>
    <xf numFmtId="164" fontId="0" fillId="0" borderId="0" xfId="1" applyNumberFormat="1" applyFont="1" applyFill="1" applyBorder="1"/>
    <xf numFmtId="0" fontId="4" fillId="6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3" fontId="0" fillId="0" borderId="0" xfId="0" applyNumberFormat="1"/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3BB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workbookViewId="0">
      <selection activeCell="A2" sqref="A2:E22"/>
    </sheetView>
  </sheetViews>
  <sheetFormatPr defaultRowHeight="15" x14ac:dyDescent="0.25"/>
  <cols>
    <col min="1" max="1" width="7.28515625" style="3" bestFit="1" customWidth="1"/>
    <col min="2" max="2" width="38.85546875" style="1" bestFit="1" customWidth="1"/>
    <col min="3" max="3" width="12.5703125" style="1" bestFit="1" customWidth="1"/>
    <col min="4" max="4" width="10" style="1" bestFit="1" customWidth="1"/>
    <col min="5" max="5" width="12.5703125" style="1" bestFit="1" customWidth="1"/>
    <col min="6" max="6" width="12.5703125" style="1" customWidth="1"/>
    <col min="7" max="7" width="11.5703125" style="1" bestFit="1" customWidth="1"/>
    <col min="8" max="8" width="10" style="1" bestFit="1" customWidth="1"/>
    <col min="9" max="9" width="9" style="1" bestFit="1" customWidth="1"/>
    <col min="10" max="11" width="10" style="1" bestFit="1" customWidth="1"/>
    <col min="12" max="12" width="9" style="1" bestFit="1" customWidth="1"/>
    <col min="13" max="15" width="10" style="1" bestFit="1" customWidth="1"/>
    <col min="16" max="16384" width="9.140625" style="1"/>
  </cols>
  <sheetData>
    <row r="1" spans="1:15" x14ac:dyDescent="0.25">
      <c r="C1" s="2">
        <f>SUM(C3:C22)</f>
        <v>274300000</v>
      </c>
      <c r="D1" s="2"/>
      <c r="E1" s="2">
        <f>SUM(E3:E22)</f>
        <v>323674000</v>
      </c>
      <c r="F1" s="2"/>
    </row>
    <row r="2" spans="1:15" s="3" customFormat="1" ht="19.5" customHeight="1" x14ac:dyDescent="0.25">
      <c r="A2" s="4" t="s">
        <v>26</v>
      </c>
      <c r="B2" s="4" t="s">
        <v>0</v>
      </c>
      <c r="C2" s="4" t="s">
        <v>1</v>
      </c>
      <c r="D2" s="4" t="s">
        <v>22</v>
      </c>
      <c r="E2" s="4" t="s">
        <v>23</v>
      </c>
      <c r="F2" s="1"/>
    </row>
    <row r="3" spans="1:15" x14ac:dyDescent="0.25">
      <c r="A3" s="7">
        <v>1</v>
      </c>
      <c r="B3" s="8" t="s">
        <v>2</v>
      </c>
      <c r="C3" s="8">
        <v>40000000</v>
      </c>
      <c r="D3" s="8">
        <f>C3*0.18</f>
        <v>7200000</v>
      </c>
      <c r="E3" s="8">
        <f>D3+C3</f>
        <v>47200000</v>
      </c>
    </row>
    <row r="4" spans="1:15" x14ac:dyDescent="0.25">
      <c r="A4" s="7">
        <f>A3+1</f>
        <v>2</v>
      </c>
      <c r="B4" s="8" t="s">
        <v>3</v>
      </c>
      <c r="C4" s="8">
        <v>45000000</v>
      </c>
      <c r="D4" s="8">
        <f t="shared" ref="D4:D22" si="0">C4*0.18</f>
        <v>8100000</v>
      </c>
      <c r="E4" s="8">
        <f t="shared" ref="E4:E22" si="1">D4+C4</f>
        <v>53100000</v>
      </c>
    </row>
    <row r="5" spans="1:15" x14ac:dyDescent="0.25">
      <c r="A5" s="7">
        <f t="shared" ref="A5:A22" si="2">A4+1</f>
        <v>3</v>
      </c>
      <c r="B5" s="8" t="s">
        <v>4</v>
      </c>
      <c r="C5" s="8">
        <v>5000000</v>
      </c>
      <c r="D5" s="8">
        <f t="shared" si="0"/>
        <v>900000</v>
      </c>
      <c r="E5" s="8">
        <f t="shared" si="1"/>
        <v>5900000</v>
      </c>
    </row>
    <row r="6" spans="1:15" x14ac:dyDescent="0.25">
      <c r="A6" s="5">
        <f t="shared" si="2"/>
        <v>4</v>
      </c>
      <c r="B6" s="6" t="s">
        <v>5</v>
      </c>
      <c r="C6" s="6">
        <v>55000000</v>
      </c>
      <c r="D6" s="6">
        <f t="shared" si="0"/>
        <v>9900000</v>
      </c>
      <c r="E6" s="6">
        <f t="shared" si="1"/>
        <v>64900000</v>
      </c>
      <c r="G6" s="1">
        <f>5*1349556</f>
        <v>6747780</v>
      </c>
      <c r="H6" s="1">
        <f>2*1344376</f>
        <v>2688752</v>
      </c>
      <c r="I6" s="1">
        <f>1*771025</f>
        <v>771025</v>
      </c>
      <c r="J6" s="1">
        <f>5*650000</f>
        <v>3250000</v>
      </c>
      <c r="K6" s="1">
        <f>2*950000</f>
        <v>1900000</v>
      </c>
      <c r="L6" s="1">
        <v>700000</v>
      </c>
      <c r="M6" s="1">
        <v>2000000</v>
      </c>
      <c r="N6" s="1">
        <v>4500000</v>
      </c>
      <c r="O6" s="1">
        <v>3600000</v>
      </c>
    </row>
    <row r="7" spans="1:15" x14ac:dyDescent="0.25">
      <c r="A7" s="7">
        <f t="shared" si="2"/>
        <v>5</v>
      </c>
      <c r="B7" s="8" t="s">
        <v>6</v>
      </c>
      <c r="C7" s="8">
        <v>32500000</v>
      </c>
      <c r="D7" s="8">
        <f t="shared" si="0"/>
        <v>5850000</v>
      </c>
      <c r="E7" s="8">
        <f t="shared" si="1"/>
        <v>38350000</v>
      </c>
    </row>
    <row r="8" spans="1:15" x14ac:dyDescent="0.25">
      <c r="A8" s="7">
        <f t="shared" si="2"/>
        <v>6</v>
      </c>
      <c r="B8" s="8" t="s">
        <v>7</v>
      </c>
      <c r="C8" s="8">
        <v>23000000</v>
      </c>
      <c r="D8" s="8">
        <f t="shared" si="0"/>
        <v>4140000</v>
      </c>
      <c r="E8" s="8">
        <f t="shared" si="1"/>
        <v>27140000</v>
      </c>
    </row>
    <row r="9" spans="1:15" x14ac:dyDescent="0.25">
      <c r="A9" s="5">
        <f t="shared" si="2"/>
        <v>7</v>
      </c>
      <c r="B9" s="6" t="s">
        <v>8</v>
      </c>
      <c r="C9" s="6">
        <v>4000000</v>
      </c>
      <c r="D9" s="6">
        <f t="shared" si="0"/>
        <v>720000</v>
      </c>
      <c r="E9" s="6">
        <f t="shared" si="1"/>
        <v>4720000</v>
      </c>
      <c r="G9" s="1">
        <v>4000000</v>
      </c>
    </row>
    <row r="10" spans="1:15" x14ac:dyDescent="0.25">
      <c r="A10" s="5">
        <f t="shared" si="2"/>
        <v>8</v>
      </c>
      <c r="B10" s="6" t="s">
        <v>9</v>
      </c>
      <c r="C10" s="6">
        <v>40000000</v>
      </c>
      <c r="D10" s="6">
        <f t="shared" si="0"/>
        <v>7200000</v>
      </c>
      <c r="E10" s="6">
        <f t="shared" si="1"/>
        <v>47200000</v>
      </c>
      <c r="G10" s="1">
        <f>C10</f>
        <v>40000000</v>
      </c>
      <c r="I10" s="1">
        <v>50000</v>
      </c>
      <c r="J10" s="1">
        <f>G10/I10</f>
        <v>800</v>
      </c>
    </row>
    <row r="11" spans="1:15" x14ac:dyDescent="0.25">
      <c r="A11" s="5">
        <f t="shared" si="2"/>
        <v>9</v>
      </c>
      <c r="B11" s="6" t="s">
        <v>10</v>
      </c>
      <c r="C11" s="6">
        <v>3500000</v>
      </c>
      <c r="D11" s="6">
        <f t="shared" si="0"/>
        <v>630000</v>
      </c>
      <c r="E11" s="6">
        <f t="shared" si="1"/>
        <v>4130000</v>
      </c>
      <c r="G11" s="1">
        <f>C11</f>
        <v>3500000</v>
      </c>
    </row>
    <row r="12" spans="1:15" x14ac:dyDescent="0.25">
      <c r="A12" s="5">
        <f t="shared" si="2"/>
        <v>10</v>
      </c>
      <c r="B12" s="6" t="s">
        <v>11</v>
      </c>
      <c r="C12" s="6">
        <v>2100000</v>
      </c>
      <c r="D12" s="6">
        <f t="shared" si="0"/>
        <v>378000</v>
      </c>
      <c r="E12" s="6">
        <f t="shared" si="1"/>
        <v>2478000</v>
      </c>
    </row>
    <row r="13" spans="1:15" x14ac:dyDescent="0.25">
      <c r="A13" s="5">
        <f t="shared" si="2"/>
        <v>11</v>
      </c>
      <c r="B13" s="6" t="s">
        <v>12</v>
      </c>
      <c r="C13" s="6">
        <v>2200000</v>
      </c>
      <c r="D13" s="6">
        <f t="shared" si="0"/>
        <v>396000</v>
      </c>
      <c r="E13" s="6">
        <f t="shared" si="1"/>
        <v>2596000</v>
      </c>
    </row>
    <row r="14" spans="1:15" x14ac:dyDescent="0.25">
      <c r="A14" s="5">
        <f t="shared" si="2"/>
        <v>12</v>
      </c>
      <c r="B14" s="6" t="s">
        <v>13</v>
      </c>
      <c r="C14" s="6">
        <v>2000000</v>
      </c>
      <c r="D14" s="6">
        <f t="shared" si="0"/>
        <v>360000</v>
      </c>
      <c r="E14" s="6">
        <f t="shared" si="1"/>
        <v>2360000</v>
      </c>
    </row>
    <row r="15" spans="1:15" x14ac:dyDescent="0.25">
      <c r="A15" s="5">
        <f t="shared" si="2"/>
        <v>13</v>
      </c>
      <c r="B15" s="6" t="s">
        <v>14</v>
      </c>
      <c r="C15" s="6">
        <v>6000000</v>
      </c>
      <c r="D15" s="6">
        <f t="shared" si="0"/>
        <v>1080000</v>
      </c>
      <c r="E15" s="6">
        <f t="shared" si="1"/>
        <v>7080000</v>
      </c>
    </row>
    <row r="16" spans="1:15" x14ac:dyDescent="0.25">
      <c r="A16" s="7">
        <f t="shared" si="2"/>
        <v>14</v>
      </c>
      <c r="B16" s="8" t="s">
        <v>15</v>
      </c>
      <c r="C16" s="8">
        <v>2500000</v>
      </c>
      <c r="D16" s="8">
        <f t="shared" si="0"/>
        <v>450000</v>
      </c>
      <c r="E16" s="8">
        <f t="shared" si="1"/>
        <v>2950000</v>
      </c>
      <c r="G16" s="1" t="s">
        <v>24</v>
      </c>
    </row>
    <row r="17" spans="1:7" x14ac:dyDescent="0.25">
      <c r="A17" s="7">
        <f t="shared" si="2"/>
        <v>15</v>
      </c>
      <c r="B17" s="8" t="s">
        <v>16</v>
      </c>
      <c r="C17" s="8">
        <v>5800000</v>
      </c>
      <c r="D17" s="8">
        <f t="shared" si="0"/>
        <v>1044000</v>
      </c>
      <c r="E17" s="8">
        <f t="shared" si="1"/>
        <v>6844000</v>
      </c>
    </row>
    <row r="18" spans="1:7" x14ac:dyDescent="0.25">
      <c r="A18" s="7">
        <f t="shared" si="2"/>
        <v>16</v>
      </c>
      <c r="B18" s="8" t="s">
        <v>17</v>
      </c>
      <c r="C18" s="8">
        <v>1200000</v>
      </c>
      <c r="D18" s="8">
        <f t="shared" si="0"/>
        <v>216000</v>
      </c>
      <c r="E18" s="8">
        <f t="shared" si="1"/>
        <v>1416000</v>
      </c>
      <c r="G18" s="1" t="s">
        <v>24</v>
      </c>
    </row>
    <row r="19" spans="1:7" x14ac:dyDescent="0.25">
      <c r="A19" s="7">
        <f t="shared" si="2"/>
        <v>17</v>
      </c>
      <c r="B19" s="8" t="s">
        <v>18</v>
      </c>
      <c r="C19" s="8">
        <v>1000000</v>
      </c>
      <c r="D19" s="8">
        <f t="shared" si="0"/>
        <v>180000</v>
      </c>
      <c r="E19" s="8">
        <f t="shared" si="1"/>
        <v>1180000</v>
      </c>
      <c r="G19" s="1" t="s">
        <v>25</v>
      </c>
    </row>
    <row r="20" spans="1:7" x14ac:dyDescent="0.25">
      <c r="A20" s="7">
        <f t="shared" si="2"/>
        <v>18</v>
      </c>
      <c r="B20" s="8" t="s">
        <v>19</v>
      </c>
      <c r="C20" s="8">
        <v>1000000</v>
      </c>
      <c r="D20" s="8">
        <f t="shared" si="0"/>
        <v>180000</v>
      </c>
      <c r="E20" s="8">
        <f t="shared" si="1"/>
        <v>1180000</v>
      </c>
      <c r="G20" s="1" t="s">
        <v>24</v>
      </c>
    </row>
    <row r="21" spans="1:7" x14ac:dyDescent="0.25">
      <c r="A21" s="7">
        <f t="shared" si="2"/>
        <v>19</v>
      </c>
      <c r="B21" s="8" t="s">
        <v>20</v>
      </c>
      <c r="C21" s="8">
        <v>1760000</v>
      </c>
      <c r="D21" s="8">
        <f t="shared" si="0"/>
        <v>316800</v>
      </c>
      <c r="E21" s="8">
        <f t="shared" si="1"/>
        <v>2076800</v>
      </c>
      <c r="G21" s="1" t="s">
        <v>24</v>
      </c>
    </row>
    <row r="22" spans="1:7" x14ac:dyDescent="0.25">
      <c r="A22" s="7">
        <f t="shared" si="2"/>
        <v>20</v>
      </c>
      <c r="B22" s="8" t="s">
        <v>21</v>
      </c>
      <c r="C22" s="8">
        <v>740000</v>
      </c>
      <c r="D22" s="8">
        <f t="shared" si="0"/>
        <v>133200</v>
      </c>
      <c r="E22" s="8">
        <f t="shared" si="1"/>
        <v>873200</v>
      </c>
    </row>
    <row r="25" spans="1:7" x14ac:dyDescent="0.25">
      <c r="B25" s="9">
        <v>29.91</v>
      </c>
    </row>
    <row r="28" spans="1:7" x14ac:dyDescent="0.25">
      <c r="B2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BA1E5-D8BD-4377-AF87-04362AA0D679}">
  <dimension ref="A4:O32"/>
  <sheetViews>
    <sheetView tabSelected="1" topLeftCell="A11" workbookViewId="0">
      <selection activeCell="M28" sqref="M28"/>
    </sheetView>
  </sheetViews>
  <sheetFormatPr defaultRowHeight="15" x14ac:dyDescent="0.25"/>
  <cols>
    <col min="1" max="1" width="7.28515625" bestFit="1" customWidth="1"/>
    <col min="2" max="2" width="38.85546875" bestFit="1" customWidth="1"/>
    <col min="3" max="3" width="12.5703125" bestFit="1" customWidth="1"/>
    <col min="4" max="4" width="11.5703125" bestFit="1" customWidth="1"/>
    <col min="5" max="5" width="12.5703125" bestFit="1" customWidth="1"/>
    <col min="6" max="6" width="14.28515625" style="1" bestFit="1" customWidth="1"/>
    <col min="7" max="7" width="12.5703125" style="1" bestFit="1" customWidth="1"/>
    <col min="8" max="8" width="14.28515625" bestFit="1" customWidth="1"/>
  </cols>
  <sheetData>
    <row r="4" spans="1:13" ht="15.75" thickBot="1" x14ac:dyDescent="0.3">
      <c r="A4" s="4" t="s">
        <v>26</v>
      </c>
      <c r="B4" s="4" t="s">
        <v>0</v>
      </c>
      <c r="C4" s="4" t="s">
        <v>1</v>
      </c>
      <c r="D4" s="4" t="s">
        <v>22</v>
      </c>
      <c r="E4" s="4" t="s">
        <v>23</v>
      </c>
    </row>
    <row r="5" spans="1:13" ht="15.75" thickBot="1" x14ac:dyDescent="0.3">
      <c r="A5" s="11">
        <v>1</v>
      </c>
      <c r="B5" s="12" t="s">
        <v>2</v>
      </c>
      <c r="C5" s="13">
        <v>40000000</v>
      </c>
      <c r="D5" s="12">
        <f>C5*0.18</f>
        <v>7200000</v>
      </c>
      <c r="E5" s="12">
        <f>D5+C5</f>
        <v>47200000</v>
      </c>
      <c r="F5" s="1">
        <f>+C5/118*100</f>
        <v>33898305.084745757</v>
      </c>
      <c r="G5" s="1">
        <f>+C5-F5</f>
        <v>6101694.9152542427</v>
      </c>
      <c r="H5" s="10">
        <f>+F5+G5</f>
        <v>40000000</v>
      </c>
      <c r="I5" s="15">
        <v>400</v>
      </c>
      <c r="J5" s="9">
        <f>H5/10^5</f>
        <v>400</v>
      </c>
      <c r="M5" s="22">
        <v>400</v>
      </c>
    </row>
    <row r="6" spans="1:13" ht="15.75" thickBot="1" x14ac:dyDescent="0.3">
      <c r="A6" s="11">
        <f>A5+1</f>
        <v>2</v>
      </c>
      <c r="B6" s="12" t="s">
        <v>3</v>
      </c>
      <c r="C6" s="13">
        <v>45000000</v>
      </c>
      <c r="D6" s="12">
        <f t="shared" ref="D6:D24" si="0">C6*0.18</f>
        <v>8100000</v>
      </c>
      <c r="E6" s="12">
        <f t="shared" ref="E6:E24" si="1">D6+C6</f>
        <v>53100000</v>
      </c>
      <c r="F6" s="1">
        <f t="shared" ref="F6:F24" si="2">+C6/118*100</f>
        <v>38135593.220338985</v>
      </c>
      <c r="G6" s="1">
        <f t="shared" ref="G6:G24" si="3">+C6-F6</f>
        <v>6864406.7796610147</v>
      </c>
      <c r="H6" s="10">
        <f t="shared" ref="H6:H24" si="4">+F6+G6</f>
        <v>45000000</v>
      </c>
      <c r="I6" s="16">
        <v>450</v>
      </c>
      <c r="J6" s="9">
        <f>H6/10^5</f>
        <v>450</v>
      </c>
      <c r="M6" s="23">
        <v>450</v>
      </c>
    </row>
    <row r="7" spans="1:13" ht="15.75" thickBot="1" x14ac:dyDescent="0.3">
      <c r="A7" s="11">
        <f t="shared" ref="A7:A24" si="5">A6+1</f>
        <v>3</v>
      </c>
      <c r="B7" s="12" t="s">
        <v>4</v>
      </c>
      <c r="C7" s="13">
        <v>5000000</v>
      </c>
      <c r="D7" s="12">
        <f t="shared" si="0"/>
        <v>900000</v>
      </c>
      <c r="E7" s="12">
        <f t="shared" si="1"/>
        <v>5900000</v>
      </c>
      <c r="F7" s="1">
        <f t="shared" si="2"/>
        <v>4237288.1355932197</v>
      </c>
      <c r="G7" s="1">
        <f t="shared" si="3"/>
        <v>762711.86440678034</v>
      </c>
      <c r="H7" s="10">
        <f t="shared" si="4"/>
        <v>5000000</v>
      </c>
      <c r="I7" s="17">
        <v>50</v>
      </c>
      <c r="J7" s="9">
        <f t="shared" ref="J7:J24" si="6">H7/10^5</f>
        <v>50</v>
      </c>
      <c r="M7" s="23">
        <v>50</v>
      </c>
    </row>
    <row r="8" spans="1:13" ht="15.75" thickBot="1" x14ac:dyDescent="0.3">
      <c r="A8" s="11">
        <f t="shared" si="5"/>
        <v>4</v>
      </c>
      <c r="B8" s="12" t="s">
        <v>5</v>
      </c>
      <c r="C8" s="13">
        <v>55000000</v>
      </c>
      <c r="D8" s="12">
        <f t="shared" si="0"/>
        <v>9900000</v>
      </c>
      <c r="E8" s="12">
        <f t="shared" si="1"/>
        <v>64900000</v>
      </c>
      <c r="F8" s="1">
        <f t="shared" si="2"/>
        <v>46610169.491525427</v>
      </c>
      <c r="G8" s="1">
        <f t="shared" si="3"/>
        <v>8389830.5084745735</v>
      </c>
      <c r="H8" s="10">
        <f t="shared" si="4"/>
        <v>55000000</v>
      </c>
      <c r="I8" s="16">
        <v>550</v>
      </c>
      <c r="J8" s="9">
        <f t="shared" si="6"/>
        <v>550</v>
      </c>
      <c r="M8" s="23">
        <v>550</v>
      </c>
    </row>
    <row r="9" spans="1:13" ht="15.75" thickBot="1" x14ac:dyDescent="0.3">
      <c r="A9" s="11">
        <f t="shared" si="5"/>
        <v>5</v>
      </c>
      <c r="B9" s="12" t="s">
        <v>6</v>
      </c>
      <c r="C9" s="13">
        <v>32500000</v>
      </c>
      <c r="D9" s="12">
        <f t="shared" si="0"/>
        <v>5850000</v>
      </c>
      <c r="E9" s="12">
        <f t="shared" si="1"/>
        <v>38350000</v>
      </c>
      <c r="F9" s="1">
        <f t="shared" si="2"/>
        <v>27542372.881355934</v>
      </c>
      <c r="G9" s="1">
        <f t="shared" si="3"/>
        <v>4957627.1186440662</v>
      </c>
      <c r="H9" s="10">
        <f t="shared" si="4"/>
        <v>32500000</v>
      </c>
      <c r="I9" s="17">
        <v>325</v>
      </c>
      <c r="J9" s="9">
        <f t="shared" si="6"/>
        <v>325</v>
      </c>
      <c r="M9" s="23">
        <v>325</v>
      </c>
    </row>
    <row r="10" spans="1:13" ht="15.75" thickBot="1" x14ac:dyDescent="0.3">
      <c r="A10" s="11">
        <f t="shared" si="5"/>
        <v>6</v>
      </c>
      <c r="B10" s="12" t="s">
        <v>7</v>
      </c>
      <c r="C10" s="13">
        <v>23000000</v>
      </c>
      <c r="D10" s="12">
        <f t="shared" si="0"/>
        <v>4140000</v>
      </c>
      <c r="E10" s="12">
        <f t="shared" si="1"/>
        <v>27140000</v>
      </c>
      <c r="F10" s="1">
        <f t="shared" si="2"/>
        <v>19491525.423728816</v>
      </c>
      <c r="G10" s="1">
        <f t="shared" si="3"/>
        <v>3508474.5762711838</v>
      </c>
      <c r="H10" s="10">
        <f t="shared" si="4"/>
        <v>23000000</v>
      </c>
      <c r="I10">
        <v>230</v>
      </c>
      <c r="J10" s="9">
        <f t="shared" si="6"/>
        <v>230</v>
      </c>
      <c r="M10" s="23">
        <v>230</v>
      </c>
    </row>
    <row r="11" spans="1:13" ht="15.75" thickBot="1" x14ac:dyDescent="0.3">
      <c r="A11" s="11">
        <f t="shared" si="5"/>
        <v>7</v>
      </c>
      <c r="B11" s="12" t="s">
        <v>8</v>
      </c>
      <c r="C11" s="13">
        <v>4000000</v>
      </c>
      <c r="D11" s="12">
        <f t="shared" si="0"/>
        <v>720000</v>
      </c>
      <c r="E11" s="12">
        <f t="shared" si="1"/>
        <v>4720000</v>
      </c>
      <c r="F11" s="1">
        <f t="shared" si="2"/>
        <v>3389830.5084745763</v>
      </c>
      <c r="G11" s="1">
        <f t="shared" si="3"/>
        <v>610169.49152542371</v>
      </c>
      <c r="H11" s="10">
        <f t="shared" si="4"/>
        <v>4000000</v>
      </c>
      <c r="I11">
        <v>40</v>
      </c>
      <c r="J11" s="9">
        <f t="shared" si="6"/>
        <v>40</v>
      </c>
      <c r="M11" s="23">
        <v>40</v>
      </c>
    </row>
    <row r="12" spans="1:13" ht="15.75" thickBot="1" x14ac:dyDescent="0.3">
      <c r="A12" s="11">
        <f t="shared" si="5"/>
        <v>8</v>
      </c>
      <c r="B12" s="12" t="s">
        <v>9</v>
      </c>
      <c r="C12" s="13">
        <v>40000000</v>
      </c>
      <c r="D12" s="12">
        <f t="shared" si="0"/>
        <v>7200000</v>
      </c>
      <c r="E12" s="12">
        <f t="shared" si="1"/>
        <v>47200000</v>
      </c>
      <c r="F12" s="1">
        <f t="shared" si="2"/>
        <v>33898305.084745757</v>
      </c>
      <c r="G12" s="1">
        <f t="shared" si="3"/>
        <v>6101694.9152542427</v>
      </c>
      <c r="H12" s="10">
        <f t="shared" si="4"/>
        <v>40000000</v>
      </c>
      <c r="I12">
        <v>472</v>
      </c>
      <c r="J12" s="9">
        <f t="shared" si="6"/>
        <v>400</v>
      </c>
      <c r="M12" s="23">
        <v>400</v>
      </c>
    </row>
    <row r="13" spans="1:13" ht="15.75" thickBot="1" x14ac:dyDescent="0.3">
      <c r="A13" s="11">
        <f t="shared" si="5"/>
        <v>9</v>
      </c>
      <c r="B13" s="12" t="s">
        <v>10</v>
      </c>
      <c r="C13" s="13">
        <v>3500000</v>
      </c>
      <c r="D13" s="12">
        <f t="shared" si="0"/>
        <v>630000</v>
      </c>
      <c r="E13" s="12">
        <f t="shared" si="1"/>
        <v>4130000</v>
      </c>
      <c r="F13" s="1">
        <f t="shared" si="2"/>
        <v>2966101.6949152541</v>
      </c>
      <c r="G13" s="1">
        <f t="shared" si="3"/>
        <v>533898.30508474587</v>
      </c>
      <c r="H13" s="10">
        <f t="shared" si="4"/>
        <v>3500000</v>
      </c>
      <c r="I13" s="18">
        <v>35</v>
      </c>
      <c r="J13" s="9">
        <f t="shared" si="6"/>
        <v>35</v>
      </c>
      <c r="M13" s="23">
        <v>35</v>
      </c>
    </row>
    <row r="14" spans="1:13" ht="15.75" thickBot="1" x14ac:dyDescent="0.3">
      <c r="A14" s="11">
        <f t="shared" si="5"/>
        <v>10</v>
      </c>
      <c r="B14" s="12" t="s">
        <v>11</v>
      </c>
      <c r="C14" s="13">
        <v>2100000</v>
      </c>
      <c r="D14" s="12">
        <f t="shared" si="0"/>
        <v>378000</v>
      </c>
      <c r="E14" s="12">
        <f t="shared" si="1"/>
        <v>2478000</v>
      </c>
      <c r="F14" s="1">
        <f t="shared" si="2"/>
        <v>1779661.0169491526</v>
      </c>
      <c r="G14" s="1">
        <f t="shared" si="3"/>
        <v>320338.98305084743</v>
      </c>
      <c r="H14" s="10">
        <f t="shared" si="4"/>
        <v>2100000</v>
      </c>
      <c r="I14" s="19">
        <v>21</v>
      </c>
      <c r="J14" s="9">
        <f t="shared" si="6"/>
        <v>21</v>
      </c>
      <c r="M14" s="23">
        <v>21</v>
      </c>
    </row>
    <row r="15" spans="1:13" ht="15.75" thickBot="1" x14ac:dyDescent="0.3">
      <c r="A15" s="11">
        <f t="shared" si="5"/>
        <v>11</v>
      </c>
      <c r="B15" s="12" t="s">
        <v>12</v>
      </c>
      <c r="C15" s="13">
        <v>2200000</v>
      </c>
      <c r="D15" s="12">
        <f t="shared" si="0"/>
        <v>396000</v>
      </c>
      <c r="E15" s="12">
        <f t="shared" si="1"/>
        <v>2596000</v>
      </c>
      <c r="F15" s="1">
        <f t="shared" si="2"/>
        <v>1864406.7796610168</v>
      </c>
      <c r="G15" s="1">
        <f t="shared" si="3"/>
        <v>335593.22033898323</v>
      </c>
      <c r="H15" s="10">
        <f t="shared" si="4"/>
        <v>2200000</v>
      </c>
      <c r="I15" s="20">
        <v>22</v>
      </c>
      <c r="J15" s="9">
        <f t="shared" si="6"/>
        <v>22</v>
      </c>
      <c r="M15" s="23">
        <v>22</v>
      </c>
    </row>
    <row r="16" spans="1:13" ht="15.75" thickBot="1" x14ac:dyDescent="0.3">
      <c r="A16" s="11">
        <f t="shared" si="5"/>
        <v>12</v>
      </c>
      <c r="B16" s="12" t="s">
        <v>13</v>
      </c>
      <c r="C16" s="13">
        <v>2000000</v>
      </c>
      <c r="D16" s="12">
        <f t="shared" si="0"/>
        <v>360000</v>
      </c>
      <c r="E16" s="12">
        <f t="shared" si="1"/>
        <v>2360000</v>
      </c>
      <c r="F16" s="1">
        <f t="shared" si="2"/>
        <v>1694915.2542372881</v>
      </c>
      <c r="G16" s="1">
        <f t="shared" si="3"/>
        <v>305084.74576271186</v>
      </c>
      <c r="H16" s="10">
        <f t="shared" si="4"/>
        <v>2000000</v>
      </c>
      <c r="I16" s="19">
        <v>20</v>
      </c>
      <c r="J16" s="9">
        <f t="shared" si="6"/>
        <v>20</v>
      </c>
      <c r="M16" s="23">
        <v>20</v>
      </c>
    </row>
    <row r="17" spans="1:15" ht="15.75" thickBot="1" x14ac:dyDescent="0.3">
      <c r="A17" s="11">
        <f t="shared" si="5"/>
        <v>13</v>
      </c>
      <c r="B17" s="12" t="s">
        <v>14</v>
      </c>
      <c r="C17" s="13">
        <v>6000000</v>
      </c>
      <c r="D17" s="12">
        <f t="shared" si="0"/>
        <v>1080000</v>
      </c>
      <c r="E17" s="12">
        <f t="shared" si="1"/>
        <v>7080000</v>
      </c>
      <c r="F17" s="1">
        <f t="shared" si="2"/>
        <v>5084745.7627118649</v>
      </c>
      <c r="G17" s="1">
        <f t="shared" si="3"/>
        <v>915254.2372881351</v>
      </c>
      <c r="H17" s="10">
        <f t="shared" si="4"/>
        <v>6000000</v>
      </c>
      <c r="I17" s="20">
        <v>60</v>
      </c>
      <c r="J17" s="9">
        <f t="shared" si="6"/>
        <v>60</v>
      </c>
      <c r="M17" s="23">
        <v>60</v>
      </c>
    </row>
    <row r="18" spans="1:15" ht="15.75" thickBot="1" x14ac:dyDescent="0.3">
      <c r="A18" s="11">
        <f t="shared" si="5"/>
        <v>14</v>
      </c>
      <c r="B18" s="12" t="s">
        <v>15</v>
      </c>
      <c r="C18" s="13">
        <v>2500000</v>
      </c>
      <c r="D18" s="12">
        <f t="shared" si="0"/>
        <v>450000</v>
      </c>
      <c r="E18" s="12">
        <f t="shared" si="1"/>
        <v>2950000</v>
      </c>
      <c r="F18" s="1">
        <f t="shared" si="2"/>
        <v>2118644.0677966098</v>
      </c>
      <c r="G18" s="1">
        <f t="shared" si="3"/>
        <v>381355.93220339017</v>
      </c>
      <c r="H18" s="10">
        <f t="shared" si="4"/>
        <v>2500000</v>
      </c>
      <c r="I18" s="19">
        <v>25</v>
      </c>
      <c r="J18" s="9">
        <f t="shared" si="6"/>
        <v>25</v>
      </c>
      <c r="M18" s="23">
        <v>25</v>
      </c>
    </row>
    <row r="19" spans="1:15" ht="15.75" thickBot="1" x14ac:dyDescent="0.3">
      <c r="A19" s="11">
        <f t="shared" si="5"/>
        <v>15</v>
      </c>
      <c r="B19" s="12" t="s">
        <v>16</v>
      </c>
      <c r="C19" s="13">
        <v>5800000</v>
      </c>
      <c r="D19" s="12">
        <f t="shared" si="0"/>
        <v>1044000</v>
      </c>
      <c r="E19" s="12">
        <f t="shared" si="1"/>
        <v>6844000</v>
      </c>
      <c r="F19" s="1">
        <f t="shared" si="2"/>
        <v>4915254.2372881351</v>
      </c>
      <c r="G19" s="1">
        <f t="shared" si="3"/>
        <v>884745.7627118649</v>
      </c>
      <c r="H19" s="10">
        <f t="shared" si="4"/>
        <v>5800000</v>
      </c>
      <c r="I19" s="20">
        <v>58</v>
      </c>
      <c r="J19" s="9">
        <f t="shared" si="6"/>
        <v>58</v>
      </c>
      <c r="M19" s="23">
        <v>58</v>
      </c>
    </row>
    <row r="20" spans="1:15" ht="15.75" thickBot="1" x14ac:dyDescent="0.3">
      <c r="A20" s="11">
        <f t="shared" si="5"/>
        <v>16</v>
      </c>
      <c r="B20" s="12" t="s">
        <v>17</v>
      </c>
      <c r="C20" s="13">
        <v>1200000</v>
      </c>
      <c r="D20" s="12">
        <f t="shared" si="0"/>
        <v>216000</v>
      </c>
      <c r="E20" s="12">
        <f t="shared" si="1"/>
        <v>1416000</v>
      </c>
      <c r="F20" s="1">
        <f t="shared" si="2"/>
        <v>1016949.1525423729</v>
      </c>
      <c r="G20" s="1">
        <f t="shared" si="3"/>
        <v>183050.84745762707</v>
      </c>
      <c r="H20" s="10">
        <f t="shared" si="4"/>
        <v>1200000</v>
      </c>
      <c r="I20" s="19">
        <v>12</v>
      </c>
      <c r="J20" s="9">
        <f t="shared" si="6"/>
        <v>12</v>
      </c>
      <c r="M20" s="23">
        <v>12</v>
      </c>
    </row>
    <row r="21" spans="1:15" ht="15.75" thickBot="1" x14ac:dyDescent="0.3">
      <c r="A21" s="11">
        <f t="shared" si="5"/>
        <v>17</v>
      </c>
      <c r="B21" s="12" t="s">
        <v>18</v>
      </c>
      <c r="C21" s="13">
        <v>1000000</v>
      </c>
      <c r="D21" s="12">
        <f t="shared" si="0"/>
        <v>180000</v>
      </c>
      <c r="E21" s="12">
        <f t="shared" si="1"/>
        <v>1180000</v>
      </c>
      <c r="F21" s="1">
        <f t="shared" si="2"/>
        <v>847457.62711864407</v>
      </c>
      <c r="G21" s="1">
        <f t="shared" si="3"/>
        <v>152542.37288135593</v>
      </c>
      <c r="H21" s="10">
        <f t="shared" si="4"/>
        <v>1000000</v>
      </c>
      <c r="I21" s="20">
        <v>10</v>
      </c>
      <c r="J21" s="9">
        <f t="shared" si="6"/>
        <v>10</v>
      </c>
      <c r="M21" s="23">
        <v>10</v>
      </c>
    </row>
    <row r="22" spans="1:15" ht="15.75" thickBot="1" x14ac:dyDescent="0.3">
      <c r="A22" s="11">
        <f t="shared" si="5"/>
        <v>18</v>
      </c>
      <c r="B22" s="12" t="s">
        <v>19</v>
      </c>
      <c r="C22" s="13">
        <v>1000000</v>
      </c>
      <c r="D22" s="12">
        <f t="shared" si="0"/>
        <v>180000</v>
      </c>
      <c r="E22" s="12">
        <f t="shared" si="1"/>
        <v>1180000</v>
      </c>
      <c r="F22" s="1">
        <f t="shared" si="2"/>
        <v>847457.62711864407</v>
      </c>
      <c r="G22" s="1">
        <f t="shared" si="3"/>
        <v>152542.37288135593</v>
      </c>
      <c r="H22" s="10">
        <f t="shared" si="4"/>
        <v>1000000</v>
      </c>
      <c r="I22" s="19">
        <v>10</v>
      </c>
      <c r="J22" s="9">
        <f t="shared" si="6"/>
        <v>10</v>
      </c>
      <c r="M22" s="23">
        <v>10</v>
      </c>
    </row>
    <row r="23" spans="1:15" ht="15.75" thickBot="1" x14ac:dyDescent="0.3">
      <c r="A23" s="11">
        <f t="shared" si="5"/>
        <v>19</v>
      </c>
      <c r="B23" s="12" t="s">
        <v>20</v>
      </c>
      <c r="C23" s="13">
        <v>1760000</v>
      </c>
      <c r="D23" s="12">
        <f t="shared" si="0"/>
        <v>316800</v>
      </c>
      <c r="E23" s="12">
        <f t="shared" si="1"/>
        <v>2076800</v>
      </c>
      <c r="F23" s="1">
        <f t="shared" si="2"/>
        <v>1491525.4237288137</v>
      </c>
      <c r="G23" s="1">
        <f t="shared" si="3"/>
        <v>268474.57627118635</v>
      </c>
      <c r="H23" s="10">
        <f t="shared" si="4"/>
        <v>1760000</v>
      </c>
      <c r="I23" s="20">
        <v>17.600000000000001</v>
      </c>
      <c r="J23" s="9">
        <f t="shared" si="6"/>
        <v>17.600000000000001</v>
      </c>
      <c r="M23" s="23">
        <v>17.600000000000001</v>
      </c>
    </row>
    <row r="24" spans="1:15" ht="15.75" thickBot="1" x14ac:dyDescent="0.3">
      <c r="A24" s="11">
        <f t="shared" si="5"/>
        <v>20</v>
      </c>
      <c r="B24" s="12" t="s">
        <v>21</v>
      </c>
      <c r="C24" s="13">
        <v>740000</v>
      </c>
      <c r="D24" s="12">
        <f t="shared" si="0"/>
        <v>133200</v>
      </c>
      <c r="E24" s="12">
        <f t="shared" si="1"/>
        <v>873200</v>
      </c>
      <c r="F24" s="1">
        <f t="shared" si="2"/>
        <v>627118.64406779665</v>
      </c>
      <c r="G24" s="1">
        <f t="shared" si="3"/>
        <v>112881.35593220335</v>
      </c>
      <c r="H24" s="10">
        <f t="shared" si="4"/>
        <v>740000</v>
      </c>
      <c r="I24" s="19">
        <v>7.4</v>
      </c>
      <c r="J24" s="9">
        <f t="shared" si="6"/>
        <v>7.4</v>
      </c>
      <c r="M24" s="23">
        <v>7.4</v>
      </c>
    </row>
    <row r="25" spans="1:15" ht="15.75" thickBot="1" x14ac:dyDescent="0.3">
      <c r="C25" s="10">
        <f t="shared" ref="C25:E25" si="7">SUM(C5:C24)</f>
        <v>274300000</v>
      </c>
      <c r="D25" s="10">
        <f t="shared" si="7"/>
        <v>49374000</v>
      </c>
      <c r="E25" s="10">
        <f t="shared" si="7"/>
        <v>323674000</v>
      </c>
      <c r="F25" s="10">
        <f>SUM(F5:F24)</f>
        <v>232457627.11864415</v>
      </c>
      <c r="G25" s="10">
        <f>SUM(G5:G24)</f>
        <v>41842372.881355926</v>
      </c>
      <c r="H25" s="10">
        <f>SUM(H5:H24)</f>
        <v>274300000</v>
      </c>
      <c r="I25" s="20"/>
      <c r="M25" s="23">
        <v>226.26</v>
      </c>
      <c r="O25">
        <v>2764.74</v>
      </c>
    </row>
    <row r="26" spans="1:15" x14ac:dyDescent="0.25">
      <c r="B26" s="14" t="s">
        <v>27</v>
      </c>
      <c r="C26" s="10"/>
      <c r="D26" s="10"/>
      <c r="E26" s="10"/>
      <c r="F26" s="10">
        <v>19800000</v>
      </c>
      <c r="G26" s="10">
        <f>F26*13.8%</f>
        <v>2732400</v>
      </c>
      <c r="H26" s="10">
        <f>G26+F26</f>
        <v>22532400</v>
      </c>
      <c r="I26">
        <f>SUM(I5:I25)</f>
        <v>2815</v>
      </c>
      <c r="J26">
        <v>2764</v>
      </c>
      <c r="K26">
        <f>+J26-I26</f>
        <v>-51</v>
      </c>
      <c r="M26">
        <f>SUM(M5:M25)</f>
        <v>2969.26</v>
      </c>
      <c r="O26">
        <v>226.26</v>
      </c>
    </row>
    <row r="27" spans="1:15" x14ac:dyDescent="0.25">
      <c r="F27" s="1">
        <f>F26+F25</f>
        <v>252257627.11864415</v>
      </c>
      <c r="H27" s="1">
        <f>H26+H25</f>
        <v>296832400</v>
      </c>
      <c r="I27">
        <f>+I26-I25</f>
        <v>2815</v>
      </c>
      <c r="M27" s="24">
        <v>2991</v>
      </c>
      <c r="O27">
        <f>+O25+O26</f>
        <v>2991</v>
      </c>
    </row>
    <row r="28" spans="1:15" x14ac:dyDescent="0.25">
      <c r="C28" s="10">
        <f>F26/600</f>
        <v>33000</v>
      </c>
      <c r="M28">
        <f>+M27-M26</f>
        <v>21.739999999999782</v>
      </c>
    </row>
    <row r="29" spans="1:15" x14ac:dyDescent="0.25">
      <c r="H29">
        <v>2764.74</v>
      </c>
    </row>
    <row r="30" spans="1:15" x14ac:dyDescent="0.25">
      <c r="H30">
        <v>226.26</v>
      </c>
    </row>
    <row r="31" spans="1:15" x14ac:dyDescent="0.25">
      <c r="H31" s="9">
        <f>SUM(H29:H30)</f>
        <v>2991</v>
      </c>
    </row>
    <row r="32" spans="1:15" x14ac:dyDescent="0.25">
      <c r="J32" s="21">
        <f>H26/10^5</f>
        <v>225.32400000000001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Abhinav Chaturvedi</dc:creator>
  <cp:lastModifiedBy>Mohammad Umair</cp:lastModifiedBy>
  <dcterms:created xsi:type="dcterms:W3CDTF">2015-06-05T18:17:20Z</dcterms:created>
  <dcterms:modified xsi:type="dcterms:W3CDTF">2025-05-31T07:47:19Z</dcterms:modified>
</cp:coreProperties>
</file>