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 Progress Files\Abhinav\Sunbeam Real Ventures Pvt. Ltd. LIE (SBI South Extn\"/>
    </mc:Choice>
  </mc:AlternateContent>
  <xr:revisionPtr revIDLastSave="0" documentId="13_ncr:1_{DA1B5D1C-416F-453E-B188-6B9087C77DDE}" xr6:coauthVersionLast="47" xr6:coauthVersionMax="47" xr10:uidLastSave="{00000000-0000-0000-0000-000000000000}"/>
  <bookViews>
    <workbookView xWindow="-120" yWindow="-120" windowWidth="24240" windowHeight="13140" xr2:uid="{484D518B-8D70-4D63-9B9C-B4FB39ACBF19}"/>
  </bookViews>
  <sheets>
    <sheet name="Sheet1" sheetId="1" r:id="rId1"/>
  </sheets>
  <calcPr calcId="181029" iterate="1" iterateDelta="0.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4" i="1"/>
  <c r="E7" i="1" s="1"/>
  <c r="E24" i="1"/>
  <c r="E27" i="1" s="1"/>
  <c r="E14" i="1"/>
  <c r="D33" i="1"/>
  <c r="B29" i="1"/>
  <c r="B19" i="1"/>
  <c r="B9" i="1"/>
  <c r="F4" i="1" l="1"/>
  <c r="G4" i="1" s="1"/>
  <c r="G7" i="1" s="1"/>
  <c r="F24" i="1"/>
  <c r="F27" i="1" s="1"/>
  <c r="F14" i="1"/>
  <c r="G14" i="1" s="1"/>
  <c r="E17" i="1"/>
  <c r="E31" i="1"/>
  <c r="F7" i="1" l="1"/>
  <c r="G24" i="1"/>
  <c r="G27" i="1" s="1"/>
  <c r="D17" i="1"/>
  <c r="D18" i="1" s="1"/>
  <c r="F1" i="1"/>
  <c r="C7" i="1"/>
  <c r="G17" i="1" l="1"/>
  <c r="G31" i="1"/>
  <c r="F17" i="1"/>
  <c r="F31" i="1"/>
  <c r="C27" i="1"/>
  <c r="C28" i="1" s="1"/>
  <c r="C31" i="1"/>
  <c r="D27" i="1"/>
  <c r="D28" i="1" s="1"/>
  <c r="D31" i="1"/>
  <c r="D34" i="1" s="1"/>
  <c r="C18" i="1"/>
  <c r="C19" i="1"/>
  <c r="D7" i="1"/>
  <c r="D8" i="1" s="1"/>
  <c r="G1" i="1"/>
  <c r="C29" i="1" l="1"/>
  <c r="D32" i="1"/>
  <c r="E28" i="1"/>
  <c r="E18" i="1"/>
  <c r="E19" i="1" s="1"/>
  <c r="C8" i="1"/>
  <c r="C9" i="1"/>
  <c r="E29" i="1" l="1"/>
  <c r="C33" i="1"/>
  <c r="C32" i="1"/>
  <c r="F28" i="1"/>
  <c r="F18" i="1"/>
  <c r="F19" i="1" s="1"/>
  <c r="E8" i="1"/>
  <c r="F29" i="1" l="1"/>
  <c r="G28" i="1"/>
  <c r="E9" i="1"/>
  <c r="E33" i="1" s="1"/>
  <c r="E34" i="1" s="1"/>
  <c r="E32" i="1"/>
  <c r="G18" i="1"/>
  <c r="G19" i="1" s="1"/>
  <c r="F8" i="1"/>
  <c r="G29" i="1" l="1"/>
  <c r="F9" i="1"/>
  <c r="F33" i="1" s="1"/>
  <c r="F32" i="1"/>
  <c r="G8" i="1"/>
  <c r="F34" i="1" l="1"/>
  <c r="G9" i="1"/>
  <c r="G33" i="1" s="1"/>
  <c r="G34" i="1" s="1"/>
  <c r="G32" i="1"/>
</calcChain>
</file>

<file path=xl/sharedStrings.xml><?xml version="1.0" encoding="utf-8"?>
<sst xmlns="http://schemas.openxmlformats.org/spreadsheetml/2006/main" count="27" uniqueCount="15">
  <si>
    <t>BSL Manesar</t>
  </si>
  <si>
    <t>Gross Value</t>
  </si>
  <si>
    <t>ATL Sohna</t>
  </si>
  <si>
    <t>BSL Kharkhoda</t>
  </si>
  <si>
    <t>Total</t>
  </si>
  <si>
    <t>Promoter Equity</t>
  </si>
  <si>
    <t>Debt drawn</t>
  </si>
  <si>
    <t>Sources</t>
  </si>
  <si>
    <t>Uses</t>
  </si>
  <si>
    <t>Contribution</t>
  </si>
  <si>
    <t>Total Debt</t>
  </si>
  <si>
    <t>Total Promoter Equity</t>
  </si>
  <si>
    <t>Total Costs incurred</t>
  </si>
  <si>
    <t>Leverage</t>
  </si>
  <si>
    <t>Costs till 15-May-25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</si>
</sst>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5" formatCode="0&quot; kW&quot;"/>
    <numFmt numFmtId="166" formatCode="[$-409]dd\-mmm\-yy;@"/>
    <numFmt numFmtId="168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9" fontId="0" fillId="0" borderId="0" xfId="0" applyNumberFormat="1"/>
    <xf numFmtId="165" fontId="3" fillId="0" borderId="0" xfId="0" applyNumberFormat="1" applyFont="1"/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inden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9" fontId="0" fillId="2" borderId="0" xfId="0" applyNumberFormat="1" applyFill="1"/>
    <xf numFmtId="165" fontId="3" fillId="2" borderId="0" xfId="0" applyNumberFormat="1" applyFont="1" applyFill="1"/>
    <xf numFmtId="10" fontId="0" fillId="0" borderId="0" xfId="1" applyNumberFormat="1" applyFont="1"/>
    <xf numFmtId="166" fontId="2" fillId="0" borderId="0" xfId="0" applyNumberFormat="1" applyFont="1"/>
    <xf numFmtId="43" fontId="0" fillId="0" borderId="0" xfId="0" applyNumberFormat="1"/>
    <xf numFmtId="168" fontId="0" fillId="0" borderId="0" xfId="2" applyNumberFormat="1" applyFont="1"/>
    <xf numFmtId="168" fontId="3" fillId="0" borderId="0" xfId="2" applyNumberFormat="1" applyFont="1" applyAlignment="1">
      <alignment horizontal="right"/>
    </xf>
    <xf numFmtId="168" fontId="0" fillId="2" borderId="0" xfId="2" applyNumberFormat="1" applyFont="1" applyFill="1"/>
    <xf numFmtId="168" fontId="0" fillId="3" borderId="1" xfId="2" applyNumberFormat="1" applyFont="1" applyFill="1" applyBorder="1"/>
    <xf numFmtId="168" fontId="3" fillId="2" borderId="2" xfId="2" applyNumberFormat="1" applyFont="1" applyFill="1" applyBorder="1"/>
    <xf numFmtId="168" fontId="0" fillId="2" borderId="1" xfId="2" applyNumberFormat="1" applyFont="1" applyFill="1" applyBorder="1"/>
    <xf numFmtId="168" fontId="3" fillId="0" borderId="0" xfId="2" applyNumberFormat="1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168" fontId="3" fillId="3" borderId="1" xfId="2" applyNumberFormat="1" applyFont="1" applyFill="1" applyBorder="1"/>
    <xf numFmtId="168" fontId="3" fillId="2" borderId="1" xfId="2" applyNumberFormat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1536-1762-4565-8EA2-B05F360E51DC}">
  <dimension ref="A1:H3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" sqref="F18"/>
    </sheetView>
  </sheetViews>
  <sheetFormatPr defaultRowHeight="15" x14ac:dyDescent="0.25"/>
  <cols>
    <col min="1" max="1" width="20.5703125" bestFit="1" customWidth="1"/>
    <col min="2" max="2" width="8.42578125" bestFit="1" customWidth="1"/>
    <col min="3" max="3" width="12.5703125" style="18" bestFit="1" customWidth="1"/>
    <col min="4" max="4" width="19.42578125" style="18" bestFit="1" customWidth="1"/>
    <col min="5" max="5" width="12.28515625" bestFit="1" customWidth="1"/>
    <col min="6" max="6" width="11.5703125" bestFit="1" customWidth="1"/>
    <col min="7" max="7" width="10" bestFit="1" customWidth="1"/>
    <col min="8" max="8" width="12.28515625" bestFit="1" customWidth="1"/>
  </cols>
  <sheetData>
    <row r="1" spans="1:7" x14ac:dyDescent="0.25">
      <c r="B1" s="3"/>
      <c r="E1" s="16">
        <v>45808</v>
      </c>
      <c r="F1" s="16">
        <f>EOMONTH(E1,1)</f>
        <v>45838</v>
      </c>
      <c r="G1" s="16">
        <f>EOMONTH(F1,1)</f>
        <v>45869</v>
      </c>
    </row>
    <row r="2" spans="1:7" x14ac:dyDescent="0.25">
      <c r="A2" s="1" t="s">
        <v>0</v>
      </c>
      <c r="B2" s="4">
        <v>263</v>
      </c>
      <c r="C2" s="19" t="s">
        <v>1</v>
      </c>
      <c r="D2" s="19" t="s">
        <v>14</v>
      </c>
      <c r="E2" s="3">
        <v>1</v>
      </c>
      <c r="F2" s="3">
        <v>1</v>
      </c>
      <c r="G2" s="3">
        <v>1</v>
      </c>
    </row>
    <row r="3" spans="1:7" x14ac:dyDescent="0.25">
      <c r="A3" s="5" t="s">
        <v>8</v>
      </c>
      <c r="B3" s="6"/>
      <c r="C3" s="20"/>
      <c r="D3" s="20"/>
      <c r="E3" s="6"/>
      <c r="F3" s="6"/>
      <c r="G3" s="6"/>
    </row>
    <row r="4" spans="1:7" ht="15.75" thickBot="1" x14ac:dyDescent="0.3">
      <c r="A4" s="8" t="s">
        <v>4</v>
      </c>
      <c r="B4" s="9"/>
      <c r="C4" s="21">
        <v>8068354</v>
      </c>
      <c r="D4" s="21">
        <v>8068354</v>
      </c>
      <c r="E4" s="23">
        <f>E2*$C4-SUM($D4:D4)</f>
        <v>0</v>
      </c>
      <c r="F4" s="23">
        <f>F2*$C4-SUM($D4:E4)</f>
        <v>0</v>
      </c>
      <c r="G4" s="23">
        <f>G2*$C4-SUM($D4:F4)</f>
        <v>0</v>
      </c>
    </row>
    <row r="5" spans="1:7" ht="15.75" thickTop="1" x14ac:dyDescent="0.25">
      <c r="A5" s="10"/>
      <c r="B5" s="6"/>
      <c r="C5" s="20"/>
      <c r="D5" s="20"/>
      <c r="E5" s="20"/>
      <c r="F5" s="20"/>
      <c r="G5" s="20"/>
    </row>
    <row r="6" spans="1:7" ht="15.75" thickTop="1" x14ac:dyDescent="0.25">
      <c r="A6" s="5" t="s">
        <v>7</v>
      </c>
      <c r="B6" s="6"/>
      <c r="C6" s="20"/>
      <c r="D6" s="20"/>
      <c r="E6" s="20"/>
      <c r="F6" s="20"/>
      <c r="G6" s="20"/>
    </row>
    <row r="7" spans="1:7" x14ac:dyDescent="0.25">
      <c r="A7" s="11" t="s">
        <v>9</v>
      </c>
      <c r="B7" s="12"/>
      <c r="C7" s="22">
        <f>C4</f>
        <v>8068354</v>
      </c>
      <c r="D7" s="22">
        <f>D4</f>
        <v>8068354</v>
      </c>
      <c r="E7" s="22">
        <f>E4</f>
        <v>0</v>
      </c>
      <c r="F7" s="22">
        <f>F4</f>
        <v>0</v>
      </c>
      <c r="G7" s="22">
        <f>G4</f>
        <v>0</v>
      </c>
    </row>
    <row r="8" spans="1:7" x14ac:dyDescent="0.25">
      <c r="A8" s="7" t="s">
        <v>5</v>
      </c>
      <c r="B8" s="13">
        <v>0.3</v>
      </c>
      <c r="C8" s="20">
        <f>B8*C7</f>
        <v>2420506.1999999997</v>
      </c>
      <c r="D8" s="20">
        <f>D7</f>
        <v>8068354</v>
      </c>
      <c r="E8" s="20">
        <f>MIN(E$7,$C8-$D8)</f>
        <v>-5647847.8000000007</v>
      </c>
      <c r="F8" s="20">
        <f>MIN(F$7,$C8-$D8-SUM($E8:E8))</f>
        <v>0</v>
      </c>
      <c r="G8" s="20">
        <f>MIN(G$7,$C8-$D8-SUM($E8:F8))</f>
        <v>0</v>
      </c>
    </row>
    <row r="9" spans="1:7" x14ac:dyDescent="0.25">
      <c r="A9" s="7" t="s">
        <v>6</v>
      </c>
      <c r="B9" s="13">
        <f>1-B8</f>
        <v>0.7</v>
      </c>
      <c r="C9" s="20">
        <f>B9*C7</f>
        <v>5647847.7999999998</v>
      </c>
      <c r="D9" s="20"/>
      <c r="E9" s="20">
        <f>MIN(E$7-E8,$C9-$D9)</f>
        <v>5647847.7999999998</v>
      </c>
      <c r="F9" s="20">
        <f>MIN(F$7-F8,$C9-$D9-SUM($E9:E9))</f>
        <v>0</v>
      </c>
      <c r="G9" s="20">
        <f>MIN(G$7-G8,$C9-$D9-SUM($E9:F9))</f>
        <v>0</v>
      </c>
    </row>
    <row r="10" spans="1:7" s="2" customFormat="1" x14ac:dyDescent="0.25"/>
    <row r="11" spans="1:7" x14ac:dyDescent="0.25">
      <c r="A11" s="2"/>
      <c r="B11" s="3"/>
    </row>
    <row r="12" spans="1:7" x14ac:dyDescent="0.25">
      <c r="A12" s="1" t="s">
        <v>2</v>
      </c>
      <c r="B12" s="4">
        <v>2700</v>
      </c>
      <c r="E12" s="3">
        <v>0.75</v>
      </c>
      <c r="F12" s="3">
        <v>0.95</v>
      </c>
      <c r="G12" s="3">
        <v>1</v>
      </c>
    </row>
    <row r="13" spans="1:7" x14ac:dyDescent="0.25">
      <c r="A13" s="5" t="s">
        <v>8</v>
      </c>
      <c r="B13" s="14"/>
      <c r="C13" s="20"/>
      <c r="D13" s="20"/>
      <c r="E13" s="6"/>
      <c r="F13" s="6"/>
      <c r="G13" s="6"/>
    </row>
    <row r="14" spans="1:7" ht="15.75" thickBot="1" x14ac:dyDescent="0.3">
      <c r="A14" s="25" t="s">
        <v>4</v>
      </c>
      <c r="B14" s="26"/>
      <c r="C14" s="27">
        <v>86336946.219999999</v>
      </c>
      <c r="D14" s="27">
        <v>41253097.439999998</v>
      </c>
      <c r="E14" s="28">
        <f>E12*$C14-SUM($D14:D14)</f>
        <v>23499612.225000001</v>
      </c>
      <c r="F14" s="28">
        <f>F12*$C14-SUM($D14:E14)</f>
        <v>17267389.243999995</v>
      </c>
      <c r="G14" s="28">
        <f>G12*$C14-SUM($D14:F14)</f>
        <v>4316847.3110000044</v>
      </c>
    </row>
    <row r="15" spans="1:7" ht="15.75" thickTop="1" x14ac:dyDescent="0.25">
      <c r="A15" s="10"/>
      <c r="B15" s="6"/>
      <c r="C15" s="20"/>
      <c r="D15" s="20"/>
      <c r="E15" s="20"/>
      <c r="F15" s="20"/>
      <c r="G15" s="20"/>
    </row>
    <row r="16" spans="1:7" ht="15.75" thickTop="1" x14ac:dyDescent="0.25">
      <c r="A16" s="5" t="s">
        <v>7</v>
      </c>
      <c r="B16" s="6"/>
      <c r="C16" s="20"/>
      <c r="D16" s="20"/>
      <c r="E16" s="20"/>
      <c r="F16" s="20"/>
      <c r="G16" s="20"/>
    </row>
    <row r="17" spans="1:8" x14ac:dyDescent="0.25">
      <c r="A17" s="11" t="s">
        <v>9</v>
      </c>
      <c r="B17" s="12"/>
      <c r="C17" s="22">
        <f>C14</f>
        <v>86336946.219999999</v>
      </c>
      <c r="D17" s="22">
        <f>D14</f>
        <v>41253097.439999998</v>
      </c>
      <c r="E17" s="22">
        <f>E14</f>
        <v>23499612.225000001</v>
      </c>
      <c r="F17" s="22">
        <f>F14</f>
        <v>17267389.243999995</v>
      </c>
      <c r="G17" s="22">
        <f>G14</f>
        <v>4316847.3110000044</v>
      </c>
    </row>
    <row r="18" spans="1:8" x14ac:dyDescent="0.25">
      <c r="A18" s="7" t="s">
        <v>5</v>
      </c>
      <c r="B18" s="13">
        <v>0.3</v>
      </c>
      <c r="C18" s="20">
        <f>B18*C17</f>
        <v>25901083.866</v>
      </c>
      <c r="D18" s="20">
        <f>D17</f>
        <v>41253097.439999998</v>
      </c>
      <c r="E18" s="20">
        <f>MIN(E$17,$C18-$D18)</f>
        <v>-15352013.573999997</v>
      </c>
      <c r="F18" s="20">
        <f>MIN(F$17,$C18-$D18-SUM($E18:E18))</f>
        <v>0</v>
      </c>
      <c r="G18" s="20">
        <f>MIN(G$17,$C18-$D18-SUM($E18:F18))</f>
        <v>0</v>
      </c>
    </row>
    <row r="19" spans="1:8" x14ac:dyDescent="0.25">
      <c r="A19" s="7" t="s">
        <v>6</v>
      </c>
      <c r="B19" s="13">
        <f>1-B18</f>
        <v>0.7</v>
      </c>
      <c r="C19" s="20">
        <f>B19*C17</f>
        <v>60435862.353999995</v>
      </c>
      <c r="D19" s="20"/>
      <c r="E19" s="20">
        <f>MIN(E$17-E18,$C19-$D19)</f>
        <v>38851625.798999995</v>
      </c>
      <c r="F19" s="20">
        <f>MIN(F$17-F18,$C19-$D19-SUM($E19:E19))</f>
        <v>17267389.243999995</v>
      </c>
      <c r="G19" s="20">
        <f>MIN(G$17-G18,$C19-$D19-SUM($E19:F19))</f>
        <v>4316847.3110000044</v>
      </c>
    </row>
    <row r="20" spans="1:8" x14ac:dyDescent="0.25">
      <c r="C20"/>
      <c r="D20"/>
    </row>
    <row r="22" spans="1:8" x14ac:dyDescent="0.25">
      <c r="A22" s="1" t="s">
        <v>3</v>
      </c>
      <c r="B22" s="4">
        <v>363</v>
      </c>
      <c r="E22" s="3">
        <v>0.95</v>
      </c>
      <c r="F22" s="3">
        <v>1</v>
      </c>
      <c r="G22" s="3">
        <v>1</v>
      </c>
    </row>
    <row r="23" spans="1:8" x14ac:dyDescent="0.25">
      <c r="A23" s="5" t="s">
        <v>8</v>
      </c>
      <c r="B23" s="14"/>
      <c r="C23" s="20"/>
      <c r="D23" s="20"/>
      <c r="E23" s="6"/>
      <c r="F23" s="6"/>
      <c r="G23" s="6"/>
    </row>
    <row r="24" spans="1:8" ht="15.75" thickBot="1" x14ac:dyDescent="0.3">
      <c r="A24" s="25" t="s">
        <v>4</v>
      </c>
      <c r="B24" s="26"/>
      <c r="C24" s="27">
        <v>9857071</v>
      </c>
      <c r="D24" s="28">
        <v>4697547</v>
      </c>
      <c r="E24" s="28">
        <f>E22*$C24-SUM($D24:D24)</f>
        <v>4666670.4499999993</v>
      </c>
      <c r="F24" s="28">
        <f>F22*$C24-SUM($D24:E24)</f>
        <v>492853.55000000075</v>
      </c>
      <c r="G24" s="28">
        <f>G22*$C24-SUM($D24:F24)</f>
        <v>0</v>
      </c>
    </row>
    <row r="25" spans="1:8" ht="15.75" thickTop="1" x14ac:dyDescent="0.25">
      <c r="A25" s="10"/>
      <c r="B25" s="6"/>
      <c r="C25" s="20"/>
      <c r="D25" s="20"/>
      <c r="E25" s="20"/>
      <c r="F25" s="20"/>
      <c r="G25" s="20"/>
    </row>
    <row r="26" spans="1:8" ht="15.75" thickTop="1" x14ac:dyDescent="0.25">
      <c r="A26" s="5" t="s">
        <v>7</v>
      </c>
      <c r="B26" s="6"/>
      <c r="C26" s="20"/>
      <c r="D26" s="20"/>
      <c r="E26" s="20"/>
      <c r="F26" s="20"/>
      <c r="G26" s="20"/>
    </row>
    <row r="27" spans="1:8" x14ac:dyDescent="0.25">
      <c r="A27" s="11" t="s">
        <v>9</v>
      </c>
      <c r="B27" s="12"/>
      <c r="C27" s="22">
        <f>C24</f>
        <v>9857071</v>
      </c>
      <c r="D27" s="22">
        <f>D24</f>
        <v>4697547</v>
      </c>
      <c r="E27" s="22">
        <f>E24</f>
        <v>4666670.4499999993</v>
      </c>
      <c r="F27" s="22">
        <f>F24</f>
        <v>492853.55000000075</v>
      </c>
      <c r="G27" s="22">
        <f>G24</f>
        <v>0</v>
      </c>
    </row>
    <row r="28" spans="1:8" x14ac:dyDescent="0.25">
      <c r="A28" s="7" t="s">
        <v>5</v>
      </c>
      <c r="B28" s="13">
        <v>0.3</v>
      </c>
      <c r="C28" s="20">
        <f>B28*C27</f>
        <v>2957121.3</v>
      </c>
      <c r="D28" s="20">
        <f>D27</f>
        <v>4697547</v>
      </c>
      <c r="E28" s="20">
        <f>MIN(E$27,$C28-$D28)</f>
        <v>-1740425.7000000002</v>
      </c>
      <c r="F28" s="20">
        <f>MIN(F$27,$C28-$D28-SUM($E28:E28))</f>
        <v>0</v>
      </c>
      <c r="G28" s="20">
        <f>MIN(G$27,$C28-$D28-SUM($E28:F28))</f>
        <v>0</v>
      </c>
      <c r="H28" s="17"/>
    </row>
    <row r="29" spans="1:8" x14ac:dyDescent="0.25">
      <c r="A29" s="7" t="s">
        <v>6</v>
      </c>
      <c r="B29" s="13">
        <f>1-B28</f>
        <v>0.7</v>
      </c>
      <c r="C29" s="20">
        <f>B29*C27</f>
        <v>6899949.6999999993</v>
      </c>
      <c r="D29" s="20"/>
      <c r="E29" s="20">
        <f>MIN(E$27-E28,$C29-$D29)</f>
        <v>6407096.1499999994</v>
      </c>
      <c r="F29" s="20">
        <f>MIN(F$27-F28,$C29-$D29-SUM($E29:E29))</f>
        <v>492853.54999999981</v>
      </c>
      <c r="G29" s="20">
        <f>MIN(G$27-G28,$C29-$D29-SUM($E29:F29))</f>
        <v>0</v>
      </c>
    </row>
    <row r="31" spans="1:8" x14ac:dyDescent="0.25">
      <c r="A31" t="s">
        <v>12</v>
      </c>
      <c r="C31" s="24">
        <f>C4+C14+C24</f>
        <v>104262371.22</v>
      </c>
      <c r="D31" s="24">
        <f>D4+D14+D24</f>
        <v>54018998.439999998</v>
      </c>
      <c r="E31" s="18">
        <f>E4+E14+E24</f>
        <v>28166282.675000001</v>
      </c>
      <c r="F31" s="18">
        <f>F4+F14+F24</f>
        <v>17760242.793999996</v>
      </c>
      <c r="G31" s="18">
        <f>G4+G14+G24</f>
        <v>4316847.3110000044</v>
      </c>
    </row>
    <row r="32" spans="1:8" x14ac:dyDescent="0.25">
      <c r="A32" t="s">
        <v>11</v>
      </c>
      <c r="C32" s="18">
        <f>C8+C18+C28</f>
        <v>31278711.366</v>
      </c>
      <c r="D32" s="18">
        <f>D8+D18+D28</f>
        <v>54018998.439999998</v>
      </c>
      <c r="E32" s="18">
        <f>E8+E18+E28</f>
        <v>-22740287.073999997</v>
      </c>
      <c r="F32" s="18">
        <f>F8+F18+F28</f>
        <v>0</v>
      </c>
      <c r="G32" s="18">
        <f>G8+G18+G28</f>
        <v>0</v>
      </c>
    </row>
    <row r="33" spans="1:7" x14ac:dyDescent="0.25">
      <c r="A33" t="s">
        <v>10</v>
      </c>
      <c r="C33" s="18">
        <f>C9+C19+C29</f>
        <v>72983659.853999987</v>
      </c>
      <c r="D33" s="18">
        <f>D9+D19+D29</f>
        <v>0</v>
      </c>
      <c r="E33" s="18">
        <f>E9+E19+E29</f>
        <v>50906569.748999991</v>
      </c>
      <c r="F33" s="18">
        <f>F9+F19+F29</f>
        <v>17760242.793999996</v>
      </c>
      <c r="G33" s="18">
        <f>G9+G19+G29</f>
        <v>4316847.3110000044</v>
      </c>
    </row>
    <row r="34" spans="1:7" x14ac:dyDescent="0.25">
      <c r="A34" t="s">
        <v>13</v>
      </c>
      <c r="D34" s="18">
        <f>SUM($D33:D33)/SUM($D31:D31)</f>
        <v>0</v>
      </c>
      <c r="E34" s="15">
        <f>SUM($D33:E33)/SUM($D31:E31)</f>
        <v>0.61941224825607866</v>
      </c>
      <c r="F34" s="15">
        <f>SUM($D33:F33)/SUM($D31:F31)</f>
        <v>0.68704239927263622</v>
      </c>
      <c r="G34" s="15">
        <f>SUM($D33:G33)/SUM($D31:G31)</f>
        <v>0.69999999999999984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Satyaki Dey</dc:creator>
  <cp:lastModifiedBy>Abhinav Chaturvedi</cp:lastModifiedBy>
  <dcterms:created xsi:type="dcterms:W3CDTF">2025-05-15T11:47:50Z</dcterms:created>
  <dcterms:modified xsi:type="dcterms:W3CDTF">2025-05-29T10:06:35Z</dcterms:modified>
</cp:coreProperties>
</file>